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asiapacificcollege.sharepoint.com/sites/PROJMANT3MI201MI203/Shared Documents/Group 02 Team Developmentality/"/>
    </mc:Choice>
  </mc:AlternateContent>
  <xr:revisionPtr revIDLastSave="1041" documentId="13_ncr:1_{BD280018-D7FE-4D24-9CEC-494BF2D82268}" xr6:coauthVersionLast="47" xr6:coauthVersionMax="47" xr10:uidLastSave="{74902BAF-7F77-404D-95B6-E9F59625F3DE}"/>
  <bookViews>
    <workbookView xWindow="-108" yWindow="-108" windowWidth="23256" windowHeight="12456" firstSheet="1" activeTab="6" xr2:uid="{0C57EF58-2373-46CD-AA9A-B6002CBF7E01}"/>
  </bookViews>
  <sheets>
    <sheet name="HOURLY RATE" sheetId="2" r:id="rId1"/>
    <sheet name="LAPTOP DV" sheetId="3" r:id="rId2"/>
    <sheet name="BUDGET SUMMARY" sheetId="4" r:id="rId3"/>
    <sheet name="COSTING" sheetId="5" r:id="rId4"/>
    <sheet name="Sheet1" sheetId="8" r:id="rId5"/>
    <sheet name="BENEFIT" sheetId="6" r:id="rId6"/>
    <sheet name="COST-BENEFIT ANALYSIS"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5" l="1"/>
  <c r="G65" i="5"/>
  <c r="F59" i="5"/>
  <c r="F60" i="5"/>
  <c r="F61" i="5"/>
  <c r="F62" i="5"/>
  <c r="F63" i="5"/>
  <c r="F64" i="5"/>
  <c r="D59" i="5"/>
  <c r="D60" i="5"/>
  <c r="D61" i="5"/>
  <c r="D62" i="5"/>
  <c r="D63" i="5"/>
  <c r="D64" i="5"/>
  <c r="G7" i="7"/>
  <c r="H7" i="7" s="1"/>
  <c r="I7" i="7" s="1"/>
  <c r="J7" i="7" s="1"/>
  <c r="K7" i="7" s="1"/>
  <c r="F7" i="7"/>
  <c r="E7" i="7"/>
  <c r="C8" i="6"/>
  <c r="G15" i="5" l="1"/>
  <c r="G35" i="5"/>
  <c r="F14" i="5"/>
  <c r="F13" i="5"/>
  <c r="F12" i="5"/>
  <c r="F11" i="5"/>
  <c r="F10" i="5"/>
  <c r="F9" i="5"/>
  <c r="D14" i="5"/>
  <c r="D13" i="5"/>
  <c r="D12" i="5"/>
  <c r="D11" i="5"/>
  <c r="D10" i="5"/>
  <c r="D9" i="5"/>
  <c r="G48" i="5"/>
  <c r="G25" i="5"/>
  <c r="G18" i="5"/>
  <c r="G14" i="5" l="1"/>
  <c r="G9" i="5"/>
  <c r="G46" i="5"/>
  <c r="F73" i="5" s="1"/>
  <c r="G11" i="5"/>
  <c r="G12" i="5"/>
  <c r="G13" i="5"/>
  <c r="G16" i="5" l="1"/>
  <c r="F8" i="7"/>
  <c r="I8" i="7"/>
  <c r="I9" i="7" s="1"/>
  <c r="H8" i="7"/>
  <c r="H9" i="7" s="1"/>
  <c r="K8" i="7"/>
  <c r="K9" i="7" s="1"/>
  <c r="G8" i="7"/>
  <c r="G9" i="7" s="1"/>
  <c r="J8" i="7"/>
  <c r="J9" i="7" s="1"/>
  <c r="F72" i="5" l="1"/>
  <c r="E8" i="7" s="1"/>
  <c r="E9" i="7" s="1"/>
  <c r="F9" i="7" s="1"/>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V87" i="4"/>
  <c r="V88" i="4"/>
  <c r="V89" i="4"/>
  <c r="V90" i="4"/>
  <c r="V91" i="4"/>
  <c r="V92" i="4"/>
  <c r="V93" i="4"/>
  <c r="V94" i="4"/>
  <c r="V95" i="4"/>
  <c r="V96" i="4"/>
  <c r="V97" i="4"/>
  <c r="V98" i="4"/>
  <c r="V99" i="4"/>
  <c r="V100" i="4"/>
  <c r="V101" i="4"/>
  <c r="V102" i="4"/>
  <c r="V103" i="4"/>
  <c r="V104" i="4"/>
  <c r="V105" i="4"/>
  <c r="V106" i="4"/>
  <c r="V107" i="4"/>
  <c r="V108" i="4"/>
  <c r="V109" i="4"/>
  <c r="V110" i="4"/>
  <c r="V111" i="4"/>
  <c r="V112" i="4"/>
  <c r="V113" i="4"/>
  <c r="V114" i="4"/>
  <c r="V115" i="4"/>
  <c r="V116" i="4"/>
  <c r="V117" i="4"/>
  <c r="V9" i="4"/>
  <c r="D118" i="4"/>
  <c r="E118" i="4"/>
  <c r="G118" i="4"/>
  <c r="H118" i="4"/>
  <c r="J118" i="4"/>
  <c r="K118" i="4"/>
  <c r="M118" i="4"/>
  <c r="N118" i="4"/>
  <c r="P118" i="4"/>
  <c r="Q118" i="4"/>
  <c r="S118" i="4"/>
  <c r="T118"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65"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39" i="4"/>
  <c r="O48" i="4"/>
  <c r="O64" i="4"/>
  <c r="O106"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9" i="4"/>
  <c r="E80" i="4"/>
  <c r="E104" i="4"/>
  <c r="E108" i="4"/>
  <c r="E112" i="4"/>
  <c r="E116" i="4"/>
  <c r="S3" i="4"/>
  <c r="P2" i="4"/>
  <c r="R69" i="4" s="1"/>
  <c r="P3" i="4"/>
  <c r="M3" i="4"/>
  <c r="J3" i="4"/>
  <c r="G3" i="4"/>
  <c r="D3" i="4"/>
  <c r="E12" i="4" s="1"/>
  <c r="B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D8" i="3"/>
  <c r="E8" i="3" s="1"/>
  <c r="G8" i="3" s="1"/>
  <c r="M2" i="4" s="1"/>
  <c r="O89" i="4" s="1"/>
  <c r="D10" i="3"/>
  <c r="E10" i="3" s="1"/>
  <c r="G10" i="3" s="1"/>
  <c r="D9" i="3"/>
  <c r="E9" i="3" s="1"/>
  <c r="G9" i="3" s="1"/>
  <c r="S2" i="4" s="1"/>
  <c r="D7" i="3"/>
  <c r="E7" i="3" s="1"/>
  <c r="G7" i="3" s="1"/>
  <c r="G2" i="4" s="1"/>
  <c r="D6" i="3"/>
  <c r="E6" i="3" s="1"/>
  <c r="G6" i="3" s="1"/>
  <c r="J2" i="4" s="1"/>
  <c r="L58" i="4" s="1"/>
  <c r="D5" i="3"/>
  <c r="E5" i="3" s="1"/>
  <c r="G5" i="3" s="1"/>
  <c r="D2" i="4" s="1"/>
  <c r="F69" i="4" l="1"/>
  <c r="F52" i="4"/>
  <c r="F117" i="4"/>
  <c r="I16" i="4"/>
  <c r="I38" i="4"/>
  <c r="I80" i="4"/>
  <c r="I110" i="4"/>
  <c r="I27" i="4"/>
  <c r="I40" i="4"/>
  <c r="I81" i="4"/>
  <c r="I56" i="4"/>
  <c r="I67" i="4"/>
  <c r="I68" i="4"/>
  <c r="I69" i="4"/>
  <c r="I12" i="4"/>
  <c r="I51" i="4"/>
  <c r="I83" i="4"/>
  <c r="I24" i="4"/>
  <c r="I97" i="4"/>
  <c r="I25" i="4"/>
  <c r="I109" i="4"/>
  <c r="I13" i="4"/>
  <c r="I54" i="4"/>
  <c r="I93" i="4"/>
  <c r="I99" i="4"/>
  <c r="I108" i="4"/>
  <c r="I37" i="4"/>
  <c r="L43" i="4"/>
  <c r="L31" i="4"/>
  <c r="L99" i="4"/>
  <c r="L27" i="4"/>
  <c r="L101" i="4"/>
  <c r="L87" i="4"/>
  <c r="L86" i="4"/>
  <c r="L45" i="4"/>
  <c r="O47" i="4"/>
  <c r="F37" i="4"/>
  <c r="U66" i="4"/>
  <c r="U74" i="4"/>
  <c r="U82" i="4"/>
  <c r="U90" i="4"/>
  <c r="U98" i="4"/>
  <c r="U106" i="4"/>
  <c r="U114" i="4"/>
  <c r="U67" i="4"/>
  <c r="U75" i="4"/>
  <c r="U83" i="4"/>
  <c r="U91" i="4"/>
  <c r="U99" i="4"/>
  <c r="U107" i="4"/>
  <c r="U115" i="4"/>
  <c r="U68" i="4"/>
  <c r="U76" i="4"/>
  <c r="U84" i="4"/>
  <c r="U92" i="4"/>
  <c r="U100" i="4"/>
  <c r="U108" i="4"/>
  <c r="U116" i="4"/>
  <c r="U69" i="4"/>
  <c r="U77" i="4"/>
  <c r="U85" i="4"/>
  <c r="U93" i="4"/>
  <c r="U101" i="4"/>
  <c r="U109" i="4"/>
  <c r="U117" i="4"/>
  <c r="U72" i="4"/>
  <c r="U88" i="4"/>
  <c r="U104" i="4"/>
  <c r="U73" i="4"/>
  <c r="U89" i="4"/>
  <c r="U105" i="4"/>
  <c r="U80" i="4"/>
  <c r="U102" i="4"/>
  <c r="U113" i="4"/>
  <c r="U78" i="4"/>
  <c r="U81" i="4"/>
  <c r="U103" i="4"/>
  <c r="U86" i="4"/>
  <c r="U110" i="4"/>
  <c r="U95" i="4"/>
  <c r="U87" i="4"/>
  <c r="U111" i="4"/>
  <c r="U70" i="4"/>
  <c r="U94" i="4"/>
  <c r="U112" i="4"/>
  <c r="U96" i="4"/>
  <c r="U65" i="4"/>
  <c r="U71" i="4"/>
  <c r="O33" i="4"/>
  <c r="F85" i="4"/>
  <c r="F20" i="4"/>
  <c r="L74" i="4"/>
  <c r="L15" i="4"/>
  <c r="O105" i="4"/>
  <c r="O20" i="4"/>
  <c r="R109" i="4"/>
  <c r="F21" i="4"/>
  <c r="F70" i="4"/>
  <c r="L70" i="4"/>
  <c r="L14" i="4"/>
  <c r="O90" i="4"/>
  <c r="R91" i="4"/>
  <c r="U97" i="4"/>
  <c r="F102" i="4"/>
  <c r="F34" i="4"/>
  <c r="L117" i="4"/>
  <c r="U79" i="4"/>
  <c r="R46" i="4"/>
  <c r="R54" i="4"/>
  <c r="R62" i="4"/>
  <c r="R70" i="4"/>
  <c r="R78" i="4"/>
  <c r="R86" i="4"/>
  <c r="R94" i="4"/>
  <c r="R102" i="4"/>
  <c r="R110" i="4"/>
  <c r="R39" i="4"/>
  <c r="R47" i="4"/>
  <c r="R55" i="4"/>
  <c r="R63" i="4"/>
  <c r="R71" i="4"/>
  <c r="R79" i="4"/>
  <c r="R87" i="4"/>
  <c r="R95" i="4"/>
  <c r="R103" i="4"/>
  <c r="R40" i="4"/>
  <c r="R48" i="4"/>
  <c r="R56" i="4"/>
  <c r="R64" i="4"/>
  <c r="R72" i="4"/>
  <c r="R80" i="4"/>
  <c r="R88" i="4"/>
  <c r="R96" i="4"/>
  <c r="R104" i="4"/>
  <c r="R112" i="4"/>
  <c r="R41" i="4"/>
  <c r="R49" i="4"/>
  <c r="R57" i="4"/>
  <c r="R65" i="4"/>
  <c r="R73" i="4"/>
  <c r="R81" i="4"/>
  <c r="R89" i="4"/>
  <c r="R97" i="4"/>
  <c r="R105" i="4"/>
  <c r="R113" i="4"/>
  <c r="R50" i="4"/>
  <c r="R66" i="4"/>
  <c r="R82" i="4"/>
  <c r="R98" i="4"/>
  <c r="R111" i="4"/>
  <c r="R51" i="4"/>
  <c r="R67" i="4"/>
  <c r="R83" i="4"/>
  <c r="R99" i="4"/>
  <c r="R114" i="4"/>
  <c r="R52" i="4"/>
  <c r="R74" i="4"/>
  <c r="R92" i="4"/>
  <c r="R115" i="4"/>
  <c r="R43" i="4"/>
  <c r="R85" i="4"/>
  <c r="R68" i="4"/>
  <c r="R108" i="4"/>
  <c r="R53" i="4"/>
  <c r="R75" i="4"/>
  <c r="R93" i="4"/>
  <c r="R116" i="4"/>
  <c r="R58" i="4"/>
  <c r="R76" i="4"/>
  <c r="R100" i="4"/>
  <c r="R117" i="4"/>
  <c r="R59" i="4"/>
  <c r="R77" i="4"/>
  <c r="R101" i="4"/>
  <c r="R42" i="4"/>
  <c r="R60" i="4"/>
  <c r="R84" i="4"/>
  <c r="R106" i="4"/>
  <c r="R61" i="4"/>
  <c r="R107" i="4"/>
  <c r="R44" i="4"/>
  <c r="R90" i="4"/>
  <c r="F11" i="4"/>
  <c r="F14" i="4"/>
  <c r="F25" i="4"/>
  <c r="F36" i="4"/>
  <c r="F46" i="4"/>
  <c r="F57" i="4"/>
  <c r="F68" i="4"/>
  <c r="F78" i="4"/>
  <c r="F89" i="4"/>
  <c r="F100" i="4"/>
  <c r="F110" i="4"/>
  <c r="F18" i="4"/>
  <c r="F29" i="4"/>
  <c r="F40" i="4"/>
  <c r="F50" i="4"/>
  <c r="F61" i="4"/>
  <c r="F72" i="4"/>
  <c r="F82" i="4"/>
  <c r="F93" i="4"/>
  <c r="F104" i="4"/>
  <c r="F114" i="4"/>
  <c r="F10" i="4"/>
  <c r="F24" i="4"/>
  <c r="F38" i="4"/>
  <c r="F53" i="4"/>
  <c r="F66" i="4"/>
  <c r="F81" i="4"/>
  <c r="F96" i="4"/>
  <c r="F109" i="4"/>
  <c r="F22" i="4"/>
  <c r="F41" i="4"/>
  <c r="F56" i="4"/>
  <c r="F73" i="4"/>
  <c r="F88" i="4"/>
  <c r="F105" i="4"/>
  <c r="F26" i="4"/>
  <c r="F42" i="4"/>
  <c r="F58" i="4"/>
  <c r="F90" i="4"/>
  <c r="F106" i="4"/>
  <c r="F28" i="4"/>
  <c r="F44" i="4"/>
  <c r="F92" i="4"/>
  <c r="F108" i="4"/>
  <c r="F32" i="4"/>
  <c r="F64" i="4"/>
  <c r="F97" i="4"/>
  <c r="F17" i="4"/>
  <c r="F49" i="4"/>
  <c r="F116" i="4"/>
  <c r="F74" i="4"/>
  <c r="F60" i="4"/>
  <c r="F12" i="4"/>
  <c r="F76" i="4"/>
  <c r="F84" i="4"/>
  <c r="F13" i="4"/>
  <c r="F30" i="4"/>
  <c r="F45" i="4"/>
  <c r="F62" i="4"/>
  <c r="F77" i="4"/>
  <c r="F94" i="4"/>
  <c r="F112" i="4"/>
  <c r="F16" i="4"/>
  <c r="F48" i="4"/>
  <c r="F80" i="4"/>
  <c r="F113" i="4"/>
  <c r="F33" i="4"/>
  <c r="F65" i="4"/>
  <c r="F98" i="4"/>
  <c r="F101" i="4"/>
  <c r="F86" i="4"/>
  <c r="O41" i="4"/>
  <c r="O10" i="4"/>
  <c r="O18" i="4"/>
  <c r="O26" i="4"/>
  <c r="O34" i="4"/>
  <c r="O43" i="4"/>
  <c r="O51" i="4"/>
  <c r="O59" i="4"/>
  <c r="O67" i="4"/>
  <c r="O75" i="4"/>
  <c r="O83" i="4"/>
  <c r="O91" i="4"/>
  <c r="O99" i="4"/>
  <c r="O107" i="4"/>
  <c r="O115" i="4"/>
  <c r="O13" i="4"/>
  <c r="O21" i="4"/>
  <c r="O29" i="4"/>
  <c r="O37" i="4"/>
  <c r="O46" i="4"/>
  <c r="O54" i="4"/>
  <c r="O62" i="4"/>
  <c r="O70" i="4"/>
  <c r="O78" i="4"/>
  <c r="O86" i="4"/>
  <c r="O94" i="4"/>
  <c r="O102" i="4"/>
  <c r="O110" i="4"/>
  <c r="O16" i="4"/>
  <c r="O27" i="4"/>
  <c r="O38" i="4"/>
  <c r="O49" i="4"/>
  <c r="O60" i="4"/>
  <c r="O71" i="4"/>
  <c r="O81" i="4"/>
  <c r="O92" i="4"/>
  <c r="O103" i="4"/>
  <c r="O113" i="4"/>
  <c r="O9" i="4"/>
  <c r="O17" i="4"/>
  <c r="O28" i="4"/>
  <c r="O39" i="4"/>
  <c r="O50" i="4"/>
  <c r="O61" i="4"/>
  <c r="O72" i="4"/>
  <c r="O82" i="4"/>
  <c r="O93" i="4"/>
  <c r="O104" i="4"/>
  <c r="O114" i="4"/>
  <c r="O22" i="4"/>
  <c r="O35" i="4"/>
  <c r="O52" i="4"/>
  <c r="O65" i="4"/>
  <c r="O79" i="4"/>
  <c r="O95" i="4"/>
  <c r="O108" i="4"/>
  <c r="O116" i="4"/>
  <c r="O31" i="4"/>
  <c r="O58" i="4"/>
  <c r="O88" i="4"/>
  <c r="O32" i="4"/>
  <c r="O63" i="4"/>
  <c r="O76" i="4"/>
  <c r="O23" i="4"/>
  <c r="O36" i="4"/>
  <c r="O53" i="4"/>
  <c r="O66" i="4"/>
  <c r="O80" i="4"/>
  <c r="O96" i="4"/>
  <c r="O109" i="4"/>
  <c r="O11" i="4"/>
  <c r="O24" i="4"/>
  <c r="O40" i="4"/>
  <c r="O55" i="4"/>
  <c r="O68" i="4"/>
  <c r="O84" i="4"/>
  <c r="O97" i="4"/>
  <c r="O111" i="4"/>
  <c r="O12" i="4"/>
  <c r="O25" i="4"/>
  <c r="O42" i="4"/>
  <c r="O56" i="4"/>
  <c r="O69" i="4"/>
  <c r="O85" i="4"/>
  <c r="O98" i="4"/>
  <c r="O112" i="4"/>
  <c r="O14" i="4"/>
  <c r="O30" i="4"/>
  <c r="O44" i="4"/>
  <c r="O57" i="4"/>
  <c r="O73" i="4"/>
  <c r="O87" i="4"/>
  <c r="O100" i="4"/>
  <c r="O15" i="4"/>
  <c r="O45" i="4"/>
  <c r="O74" i="4"/>
  <c r="O117" i="4"/>
  <c r="O19" i="4"/>
  <c r="O101" i="4"/>
  <c r="L17" i="4"/>
  <c r="L25" i="4"/>
  <c r="L33" i="4"/>
  <c r="L41" i="4"/>
  <c r="L49" i="4"/>
  <c r="L57" i="4"/>
  <c r="L65" i="4"/>
  <c r="L73" i="4"/>
  <c r="L81" i="4"/>
  <c r="L89" i="4"/>
  <c r="L97" i="4"/>
  <c r="L105" i="4"/>
  <c r="L113" i="4"/>
  <c r="L12" i="4"/>
  <c r="L20" i="4"/>
  <c r="L28" i="4"/>
  <c r="L36" i="4"/>
  <c r="L44" i="4"/>
  <c r="L52" i="4"/>
  <c r="L60" i="4"/>
  <c r="L68" i="4"/>
  <c r="L76" i="4"/>
  <c r="L84" i="4"/>
  <c r="L92" i="4"/>
  <c r="L100" i="4"/>
  <c r="L108" i="4"/>
  <c r="L116" i="4"/>
  <c r="L18" i="4"/>
  <c r="L29" i="4"/>
  <c r="L39" i="4"/>
  <c r="L50" i="4"/>
  <c r="L61" i="4"/>
  <c r="L71" i="4"/>
  <c r="L82" i="4"/>
  <c r="L93" i="4"/>
  <c r="L103" i="4"/>
  <c r="L114" i="4"/>
  <c r="L19" i="4"/>
  <c r="L30" i="4"/>
  <c r="L40" i="4"/>
  <c r="L51" i="4"/>
  <c r="L62" i="4"/>
  <c r="L72" i="4"/>
  <c r="L83" i="4"/>
  <c r="L94" i="4"/>
  <c r="L104" i="4"/>
  <c r="L115" i="4"/>
  <c r="L16" i="4"/>
  <c r="L32" i="4"/>
  <c r="L46" i="4"/>
  <c r="L59" i="4"/>
  <c r="L75" i="4"/>
  <c r="L88" i="4"/>
  <c r="L102" i="4"/>
  <c r="L110" i="4"/>
  <c r="L26" i="4"/>
  <c r="L55" i="4"/>
  <c r="L111" i="4"/>
  <c r="L21" i="4"/>
  <c r="L34" i="4"/>
  <c r="L47" i="4"/>
  <c r="L63" i="4"/>
  <c r="L77" i="4"/>
  <c r="L90" i="4"/>
  <c r="L106" i="4"/>
  <c r="L98" i="4"/>
  <c r="L22" i="4"/>
  <c r="L35" i="4"/>
  <c r="L48" i="4"/>
  <c r="L64" i="4"/>
  <c r="L78" i="4"/>
  <c r="L91" i="4"/>
  <c r="L107" i="4"/>
  <c r="L42" i="4"/>
  <c r="L10" i="4"/>
  <c r="L23" i="4"/>
  <c r="L37" i="4"/>
  <c r="L53" i="4"/>
  <c r="L66" i="4"/>
  <c r="L79" i="4"/>
  <c r="L95" i="4"/>
  <c r="L109" i="4"/>
  <c r="L11" i="4"/>
  <c r="L24" i="4"/>
  <c r="L38" i="4"/>
  <c r="L54" i="4"/>
  <c r="L67" i="4"/>
  <c r="L80" i="4"/>
  <c r="L96" i="4"/>
  <c r="L9" i="4"/>
  <c r="L13" i="4"/>
  <c r="L85" i="4"/>
  <c r="L69" i="4"/>
  <c r="F9" i="4"/>
  <c r="F54" i="4"/>
  <c r="L112" i="4"/>
  <c r="L56" i="4"/>
  <c r="O77" i="4"/>
  <c r="R45" i="4"/>
  <c r="I9" i="4"/>
  <c r="I92" i="4"/>
  <c r="I65" i="4"/>
  <c r="I36" i="4"/>
  <c r="I117" i="4"/>
  <c r="I104" i="4"/>
  <c r="I91" i="4"/>
  <c r="I77" i="4"/>
  <c r="I61" i="4"/>
  <c r="I48" i="4"/>
  <c r="I35" i="4"/>
  <c r="I19" i="4"/>
  <c r="I102" i="4"/>
  <c r="I89" i="4"/>
  <c r="I76" i="4"/>
  <c r="I60" i="4"/>
  <c r="I46" i="4"/>
  <c r="I33" i="4"/>
  <c r="I17" i="4"/>
  <c r="I113" i="4"/>
  <c r="I101" i="4"/>
  <c r="I88" i="4"/>
  <c r="I72" i="4"/>
  <c r="I45" i="4"/>
  <c r="I29" i="4"/>
  <c r="I15" i="4"/>
  <c r="I23" i="4"/>
  <c r="I31" i="4"/>
  <c r="I39" i="4"/>
  <c r="I47" i="4"/>
  <c r="I55" i="4"/>
  <c r="I63" i="4"/>
  <c r="I71" i="4"/>
  <c r="I79" i="4"/>
  <c r="I87" i="4"/>
  <c r="I95" i="4"/>
  <c r="I103" i="4"/>
  <c r="I111" i="4"/>
  <c r="I10" i="4"/>
  <c r="I18" i="4"/>
  <c r="I26" i="4"/>
  <c r="I34" i="4"/>
  <c r="I42" i="4"/>
  <c r="I50" i="4"/>
  <c r="I58" i="4"/>
  <c r="I66" i="4"/>
  <c r="I74" i="4"/>
  <c r="I82" i="4"/>
  <c r="I90" i="4"/>
  <c r="I98" i="4"/>
  <c r="I106" i="4"/>
  <c r="I114" i="4"/>
  <c r="I20" i="4"/>
  <c r="I30" i="4"/>
  <c r="I41" i="4"/>
  <c r="I52" i="4"/>
  <c r="I62" i="4"/>
  <c r="I73" i="4"/>
  <c r="I84" i="4"/>
  <c r="I94" i="4"/>
  <c r="I105" i="4"/>
  <c r="I116" i="4"/>
  <c r="I11" i="4"/>
  <c r="I21" i="4"/>
  <c r="I32" i="4"/>
  <c r="I43" i="4"/>
  <c r="I53" i="4"/>
  <c r="I64" i="4"/>
  <c r="I75" i="4"/>
  <c r="I85" i="4"/>
  <c r="I96" i="4"/>
  <c r="I107" i="4"/>
  <c r="I78" i="4"/>
  <c r="I49" i="4"/>
  <c r="I22" i="4"/>
  <c r="I115" i="4"/>
  <c r="I59" i="4"/>
  <c r="I112" i="4"/>
  <c r="I100" i="4"/>
  <c r="I86" i="4"/>
  <c r="I70" i="4"/>
  <c r="I57" i="4"/>
  <c r="I44" i="4"/>
  <c r="I28" i="4"/>
  <c r="I14" i="4"/>
  <c r="V118" i="4"/>
  <c r="E115" i="4"/>
  <c r="E107" i="4"/>
  <c r="E99" i="4"/>
  <c r="E91" i="4"/>
  <c r="E83" i="4"/>
  <c r="E75" i="4"/>
  <c r="E67" i="4"/>
  <c r="E59" i="4"/>
  <c r="E51" i="4"/>
  <c r="E43" i="4"/>
  <c r="E35" i="4"/>
  <c r="E27" i="4"/>
  <c r="E19" i="4"/>
  <c r="E11" i="4"/>
  <c r="E114" i="4"/>
  <c r="E106" i="4"/>
  <c r="E98" i="4"/>
  <c r="E90" i="4"/>
  <c r="E82" i="4"/>
  <c r="E74" i="4"/>
  <c r="E66" i="4"/>
  <c r="E58" i="4"/>
  <c r="E50" i="4"/>
  <c r="E42" i="4"/>
  <c r="E34" i="4"/>
  <c r="E26" i="4"/>
  <c r="E18" i="4"/>
  <c r="E10" i="4"/>
  <c r="F111" i="4"/>
  <c r="F103" i="4"/>
  <c r="F95" i="4"/>
  <c r="F87" i="4"/>
  <c r="F79" i="4"/>
  <c r="F71" i="4"/>
  <c r="F63" i="4"/>
  <c r="F55" i="4"/>
  <c r="F47" i="4"/>
  <c r="F39" i="4"/>
  <c r="F31" i="4"/>
  <c r="F23" i="4"/>
  <c r="F15" i="4"/>
  <c r="E113" i="4"/>
  <c r="E105" i="4"/>
  <c r="E97" i="4"/>
  <c r="E89" i="4"/>
  <c r="E81" i="4"/>
  <c r="E73" i="4"/>
  <c r="E65" i="4"/>
  <c r="E57" i="4"/>
  <c r="E49" i="4"/>
  <c r="E41" i="4"/>
  <c r="E33" i="4"/>
  <c r="E25" i="4"/>
  <c r="E17" i="4"/>
  <c r="E96" i="4"/>
  <c r="E88" i="4"/>
  <c r="E72" i="4"/>
  <c r="E64" i="4"/>
  <c r="E56" i="4"/>
  <c r="E48" i="4"/>
  <c r="E40" i="4"/>
  <c r="E32" i="4"/>
  <c r="E24" i="4"/>
  <c r="E16" i="4"/>
  <c r="E111" i="4"/>
  <c r="E87" i="4"/>
  <c r="E71" i="4"/>
  <c r="E47" i="4"/>
  <c r="E31" i="4"/>
  <c r="E15" i="4"/>
  <c r="E103" i="4"/>
  <c r="E95" i="4"/>
  <c r="E79" i="4"/>
  <c r="E63" i="4"/>
  <c r="E55" i="4"/>
  <c r="E39" i="4"/>
  <c r="E23" i="4"/>
  <c r="E9" i="4"/>
  <c r="E110" i="4"/>
  <c r="E102" i="4"/>
  <c r="E94" i="4"/>
  <c r="E86" i="4"/>
  <c r="E78" i="4"/>
  <c r="E70" i="4"/>
  <c r="E62" i="4"/>
  <c r="E54" i="4"/>
  <c r="E46" i="4"/>
  <c r="E38" i="4"/>
  <c r="E30" i="4"/>
  <c r="E22" i="4"/>
  <c r="E14" i="4"/>
  <c r="F115" i="4"/>
  <c r="F107" i="4"/>
  <c r="F99" i="4"/>
  <c r="F91" i="4"/>
  <c r="F83" i="4"/>
  <c r="F75" i="4"/>
  <c r="F67" i="4"/>
  <c r="F59" i="4"/>
  <c r="F51" i="4"/>
  <c r="F43" i="4"/>
  <c r="F35" i="4"/>
  <c r="F27" i="4"/>
  <c r="F19" i="4"/>
  <c r="E117" i="4"/>
  <c r="E109" i="4"/>
  <c r="E101" i="4"/>
  <c r="E93" i="4"/>
  <c r="E85" i="4"/>
  <c r="E77" i="4"/>
  <c r="E69" i="4"/>
  <c r="E61" i="4"/>
  <c r="E53" i="4"/>
  <c r="E45" i="4"/>
  <c r="E37" i="4"/>
  <c r="E29" i="4"/>
  <c r="E21" i="4"/>
  <c r="E13" i="4"/>
  <c r="E100" i="4"/>
  <c r="E92" i="4"/>
  <c r="E84" i="4"/>
  <c r="E76" i="4"/>
  <c r="E68" i="4"/>
  <c r="E60" i="4"/>
  <c r="E52" i="4"/>
  <c r="E44" i="4"/>
  <c r="E36" i="4"/>
  <c r="E28" i="4"/>
  <c r="E20" i="4"/>
  <c r="C118" i="4"/>
  <c r="L118" i="4" l="1"/>
  <c r="U118" i="4"/>
  <c r="F118" i="4"/>
  <c r="R118" i="4"/>
  <c r="I118" i="4"/>
  <c r="O118" i="4"/>
</calcChain>
</file>

<file path=xl/sharedStrings.xml><?xml version="1.0" encoding="utf-8"?>
<sst xmlns="http://schemas.openxmlformats.org/spreadsheetml/2006/main" count="320" uniqueCount="284">
  <si>
    <t>Choosing Project Client</t>
  </si>
  <si>
    <t>1st  meeting w/ Client</t>
  </si>
  <si>
    <t>Choosing Project Adviser/Consultant</t>
  </si>
  <si>
    <t>1st  meeting w/ Adviser</t>
  </si>
  <si>
    <t>Kick-off Meeting (Sprint 1)</t>
  </si>
  <si>
    <t>2nd meeting w/ Client</t>
  </si>
  <si>
    <t>2nd  meeting w/ Adviser</t>
  </si>
  <si>
    <t>Initial Creation of Project Proposal</t>
  </si>
  <si>
    <t>3rd meeting w/ Adviser</t>
  </si>
  <si>
    <t>1st meeting w/ Consultant</t>
  </si>
  <si>
    <t>Proofreading</t>
  </si>
  <si>
    <t>Iniitial Project Proposal Evaluation (Sprint 2)</t>
  </si>
  <si>
    <t>Progression of Project Proposal</t>
  </si>
  <si>
    <t>4th Meeting w/ Adviser</t>
  </si>
  <si>
    <t>Final Project Proposal Evaluation (Sprint 3)</t>
  </si>
  <si>
    <t>Project Charter</t>
  </si>
  <si>
    <t>Business Case</t>
  </si>
  <si>
    <t>Stakeholders Management Strategy Plan</t>
  </si>
  <si>
    <t>Scope Management Plan</t>
  </si>
  <si>
    <t>Cost Management Plan</t>
  </si>
  <si>
    <t>Work Breakdown Structure</t>
  </si>
  <si>
    <t>Work Packages based on WBS</t>
  </si>
  <si>
    <t>HR Management Plan</t>
  </si>
  <si>
    <t>Quality Management Plan</t>
  </si>
  <si>
    <t>Risk Management Plan</t>
  </si>
  <si>
    <t>Communications Management Plan</t>
  </si>
  <si>
    <t>Procurement Management Plan</t>
  </si>
  <si>
    <t>Implementation Plan</t>
  </si>
  <si>
    <t>Change Management Plan</t>
  </si>
  <si>
    <t>Project Managemnt Plan Evaluation (Sprint 4)</t>
  </si>
  <si>
    <t>Project Management Plan Progression</t>
  </si>
  <si>
    <t>Finalizing Project Management Plan (Sprint 5)</t>
  </si>
  <si>
    <t>Creation of Initial Wireframe</t>
  </si>
  <si>
    <t>Creation of UI/UX Design</t>
  </si>
  <si>
    <t>Initial Protoype Evaluation (Sprint 6)</t>
  </si>
  <si>
    <t>Prototype Progression</t>
  </si>
  <si>
    <t>Finalization of Initial Protoptype (Sprint 7)</t>
  </si>
  <si>
    <t>Event Table</t>
  </si>
  <si>
    <t>Use Case Diagram</t>
  </si>
  <si>
    <t>Use Case Full Description</t>
  </si>
  <si>
    <t>Data Flow Diagram</t>
  </si>
  <si>
    <t>Context Flow Diagram</t>
  </si>
  <si>
    <t>ERD</t>
  </si>
  <si>
    <t>5th meeting w/ Adviser</t>
  </si>
  <si>
    <t>6th meeting w/ Adviser</t>
  </si>
  <si>
    <t>Activity Diagram</t>
  </si>
  <si>
    <t>Object Diagram</t>
  </si>
  <si>
    <t>Class Diagram</t>
  </si>
  <si>
    <t>Sequence Diagram</t>
  </si>
  <si>
    <t>State Machine Diagram</t>
  </si>
  <si>
    <t>3rd meeting w/ Client</t>
  </si>
  <si>
    <t>Package Diagram</t>
  </si>
  <si>
    <t>Deployment Diagram</t>
  </si>
  <si>
    <t>Component Diagram</t>
  </si>
  <si>
    <t>7th meeting w/ Adviser</t>
  </si>
  <si>
    <t>Project Diagram Evaluation (Sprint 8)</t>
  </si>
  <si>
    <t xml:space="preserve">Project Digrams Progressions </t>
  </si>
  <si>
    <t>Finalization of Project Diagrams (Sprint 9)</t>
  </si>
  <si>
    <t>1st Team development meeting</t>
  </si>
  <si>
    <t>Creation of Landing Page</t>
  </si>
  <si>
    <t>Creation of Contact Page</t>
  </si>
  <si>
    <t>Creation of Safety Section Page</t>
  </si>
  <si>
    <t>Creation of About Us Page</t>
  </si>
  <si>
    <t>2nd Team development meeting</t>
  </si>
  <si>
    <t>Creation of Registration Page</t>
  </si>
  <si>
    <t>Creation of Login Page</t>
  </si>
  <si>
    <t>Creation of Resident Dashboard</t>
  </si>
  <si>
    <t>3rd Team development meeting</t>
  </si>
  <si>
    <t>Creation of Admin Login Page</t>
  </si>
  <si>
    <t>Creation of Barangay Administrator Dashboard</t>
  </si>
  <si>
    <t>Creation of Managing Barangay Employee Account</t>
  </si>
  <si>
    <t>Creation of Barangay Employee Dashboards</t>
  </si>
  <si>
    <t>4th Team development meeting</t>
  </si>
  <si>
    <t>8th Team meeting w/ Adviser</t>
  </si>
  <si>
    <t>Release 1 Evaluation (Sprint 10)</t>
  </si>
  <si>
    <t>Release 1 Progression</t>
  </si>
  <si>
    <t>Finalizing Release 1 (Sprint 11)</t>
  </si>
  <si>
    <t>Creation of functions to request documents</t>
  </si>
  <si>
    <t>Creation of functions to track requested documents</t>
  </si>
  <si>
    <t>Creation of functions for notifications</t>
  </si>
  <si>
    <t>Creation of functions to manage requested documents</t>
  </si>
  <si>
    <t>4th Team meeting Team meeting w/ Client</t>
  </si>
  <si>
    <t>Release 2 Evaluation (Sprint 12)</t>
  </si>
  <si>
    <t>Release 2 Progression</t>
  </si>
  <si>
    <t>Finalizing Release 2 (Sprint 13)</t>
  </si>
  <si>
    <t>5th Team development meeting</t>
  </si>
  <si>
    <t>Creation of functions to submit concerns</t>
  </si>
  <si>
    <t>Creation of functions to manage concerns</t>
  </si>
  <si>
    <t>Creation of functions to track submitted concerns</t>
  </si>
  <si>
    <t>Generate Report</t>
  </si>
  <si>
    <t>Modify Web App information</t>
  </si>
  <si>
    <t>5th Team meeting w/ Client</t>
  </si>
  <si>
    <t>Release 3 Evaluation (Sprint 14)</t>
  </si>
  <si>
    <t>Release 3 Progression</t>
  </si>
  <si>
    <t>Finalizing Release 3 (Sprint 15)</t>
  </si>
  <si>
    <t>Unit Testing for Release 1</t>
  </si>
  <si>
    <t>Unit Testing for Release 2</t>
  </si>
  <si>
    <t>Unit Testing for Release 3</t>
  </si>
  <si>
    <t xml:space="preserve">User Acceptance Test </t>
  </si>
  <si>
    <t>Integration Testing</t>
  </si>
  <si>
    <t>Performance Testing</t>
  </si>
  <si>
    <t>Verified use cases with the client (Sprint 16)</t>
  </si>
  <si>
    <t>Setting up hosting services</t>
  </si>
  <si>
    <t>Go Live (Sprint 17)</t>
  </si>
  <si>
    <t>Session 1</t>
  </si>
  <si>
    <t>Session 2</t>
  </si>
  <si>
    <t>Session 3</t>
  </si>
  <si>
    <t>Finalizing Web App Training Session (Sprint 18)</t>
  </si>
  <si>
    <t>System and documentation handover</t>
  </si>
  <si>
    <t>Gain Formal Acceptance</t>
  </si>
  <si>
    <t>Project close out meeting (Sprint 19)</t>
  </si>
  <si>
    <t>TOTAL</t>
  </si>
  <si>
    <t xml:space="preserve"> </t>
  </si>
  <si>
    <t>Project manager salary in Philippines (indeed.com)</t>
  </si>
  <si>
    <t>Product owner salary in Philippines (indeed.com)</t>
  </si>
  <si>
    <t>Documentation manager salary in Philippines (indeed.com)</t>
  </si>
  <si>
    <t>Scrum Master Salary Manila, Philippines - SalaryExpert</t>
  </si>
  <si>
    <t>Software engineer salary in Philippines (indeed.com)</t>
  </si>
  <si>
    <t>https://ph.indeed.com/career/quality-assurance-tester/salaries?from=top_sb</t>
  </si>
  <si>
    <t>LAPTOP DV(NAME)</t>
  </si>
  <si>
    <t>WORK PACKAGE</t>
  </si>
  <si>
    <t>LAPTOP DV</t>
  </si>
  <si>
    <t>HOURLY RATE</t>
  </si>
  <si>
    <t>Hour/s worked</t>
  </si>
  <si>
    <t>Labor Cost</t>
  </si>
  <si>
    <t>Laptop DV</t>
  </si>
  <si>
    <t>Mikedale Dellera</t>
  </si>
  <si>
    <t>Wilkins Caducio</t>
  </si>
  <si>
    <t>Princess Joy Ferrer</t>
  </si>
  <si>
    <t>Jakerson Bermudo</t>
  </si>
  <si>
    <t>Rark Mowen Alcantara</t>
  </si>
  <si>
    <t>Carl James Garcia</t>
  </si>
  <si>
    <t>Project Manager</t>
  </si>
  <si>
    <t>Product Owner</t>
  </si>
  <si>
    <t>Documentation Manager</t>
  </si>
  <si>
    <t>Scrum Master</t>
  </si>
  <si>
    <t>Jr Developer</t>
  </si>
  <si>
    <t>QA Tester</t>
  </si>
  <si>
    <t>Wilkin Caducio</t>
  </si>
  <si>
    <t>Jakerson Bemrudo</t>
  </si>
  <si>
    <t>Position</t>
  </si>
  <si>
    <t>Name</t>
  </si>
  <si>
    <t>Hourl Rate</t>
  </si>
  <si>
    <t>Reference/s</t>
  </si>
  <si>
    <t>Total Laboor Cost</t>
  </si>
  <si>
    <t>Schedule Management Plan</t>
  </si>
  <si>
    <t>Barangay South Signal Village Web App</t>
  </si>
  <si>
    <t>Project Duration (months)</t>
  </si>
  <si>
    <t>PROJECT COST ELEMENTS</t>
  </si>
  <si>
    <t>Role</t>
  </si>
  <si>
    <t>Total</t>
  </si>
  <si>
    <t>Scrum Master / Developer</t>
  </si>
  <si>
    <t>Documentation Manager </t>
  </si>
  <si>
    <t>Maintenance Estimated Cost</t>
  </si>
  <si>
    <t>yearly</t>
  </si>
  <si>
    <t xml:space="preserve">Website Security (Premuim) </t>
  </si>
  <si>
    <t>monthly</t>
  </si>
  <si>
    <t>Website Backup</t>
  </si>
  <si>
    <t xml:space="preserve">Maintenace (yearly) </t>
  </si>
  <si>
    <t>Hosting and DNS Cost</t>
  </si>
  <si>
    <t>Hosting w/ DNS protection (36 months)</t>
  </si>
  <si>
    <t>every 3 years</t>
  </si>
  <si>
    <t>Indirect Cost</t>
  </si>
  <si>
    <t>Utilities</t>
  </si>
  <si>
    <t>Covered by the barangay</t>
  </si>
  <si>
    <t>Equipment</t>
  </si>
  <si>
    <t>Estimated Project Cost</t>
  </si>
  <si>
    <r>
      <t>Hourly Rate (Php</t>
    </r>
    <r>
      <rPr>
        <sz val="11"/>
        <color theme="1"/>
        <rFont val="Calibri"/>
        <family val="2"/>
        <scheme val="minor"/>
      </rPr>
      <t>)</t>
    </r>
  </si>
  <si>
    <t>Number of working hours</t>
  </si>
  <si>
    <t xml:space="preserve">Laravel Junior Developer </t>
  </si>
  <si>
    <t>Estimated Labor Cost</t>
  </si>
  <si>
    <t>Total Estimated Labor Cost</t>
  </si>
  <si>
    <t xml:space="preserve">Internet </t>
  </si>
  <si>
    <t>Miscellaneous expenses</t>
  </si>
  <si>
    <t>Managed Standard DV SSL Certificate</t>
  </si>
  <si>
    <t>Expert support</t>
  </si>
  <si>
    <t>Automated installation, ongoing maintenance and updates</t>
  </si>
  <si>
    <t>Boosts Google® rankings.</t>
  </si>
  <si>
    <t>Strong SHA-2 &amp; 2048-bit encryption.</t>
  </si>
  <si>
    <t>Managed SSL Services (Go Daddy)</t>
  </si>
  <si>
    <t>Unlimited prioritized site cleanups and repair.﻿</t>
  </si>
  <si>
    <t>200 GB of secure daily backup</t>
  </si>
  <si>
    <t>DDoS protection, and Content Deliver Network (CDN) speed boost.﻿</t>
  </si>
  <si>
    <t>Firewall helps prevent hackers.</t>
  </si>
  <si>
    <t>SSL certificate included in firewall.</t>
  </si>
  <si>
    <t>Daily malware scanning.</t>
  </si>
  <si>
    <t>Continuous site monitoring with daily alerts and updates.</t>
  </si>
  <si>
    <t>HTTPS encryption with an SSL</t>
  </si>
  <si>
    <t>Automatic daily backups</t>
  </si>
  <si>
    <t>Built-in daily malware scanning</t>
  </si>
  <si>
    <t>Back up a file, folder or an entire database</t>
  </si>
  <si>
    <t>Scheduled or on-demand backups</t>
  </si>
  <si>
    <t>Continuous security monitoring</t>
  </si>
  <si>
    <t>Downloads to local storage</t>
  </si>
  <si>
    <t>Easy one-click restore</t>
  </si>
  <si>
    <t>Secure cloud storage</t>
  </si>
  <si>
    <t>Expert 24/7 customer support</t>
  </si>
  <si>
    <t>Training Supplies</t>
  </si>
  <si>
    <t>Expert hosting support.</t>
  </si>
  <si>
    <t>Web Application Firewall (WAF) prevents hackers and blocks attacks.</t>
  </si>
  <si>
    <t>Install, configure your SSL, and redirect to https.</t>
  </si>
  <si>
    <t>Update mixed content errors, sitemap, and firewall settings.</t>
  </si>
  <si>
    <t>Free domain</t>
  </si>
  <si>
    <t>Easy-to-use control panel.</t>
  </si>
  <si>
    <t>Linux Web Hosting (75 GB NVMe SSD Storage, 2 shared CPUs, 1.5 GB memory, 50 GB MySQL databases, phpMyAdmin, CloudLinux, SSH access (secure shell), FTP over SSL (FTPS), Site statisticsPremium DNS, PHP 8.1, 8.0, 7.4, 7.3, 5.6, Custom PHP.ini, HTTP/2, Python, Perl, Web mail, Fraud, virus &amp; spam protection, Email privacy &amp; protection with 256-bit encryption)</t>
  </si>
  <si>
    <t>Laptop Price</t>
  </si>
  <si>
    <t>Years Used</t>
  </si>
  <si>
    <t>Working Hours</t>
  </si>
  <si>
    <t>DV per hour</t>
  </si>
  <si>
    <t>Depr. Value</t>
  </si>
  <si>
    <t>Depr. Rate (Laptop)</t>
  </si>
  <si>
    <t>Years</t>
  </si>
  <si>
    <t>Current Value (after depriacted by years)</t>
  </si>
  <si>
    <t>System Trainer</t>
  </si>
  <si>
    <t>Trainer salary in Philippines (indeed.com)</t>
  </si>
  <si>
    <t>Estimated Benefit</t>
  </si>
  <si>
    <t>Estimated Number of Requests per year</t>
  </si>
  <si>
    <t xml:space="preserve">Estimated revenue from requesting documents  </t>
  </si>
  <si>
    <t>Estimated Average Benefit every year</t>
  </si>
  <si>
    <t>Estimated increase per yer:</t>
  </si>
  <si>
    <t>100 % No Error</t>
  </si>
  <si>
    <t>Year 1</t>
  </si>
  <si>
    <t>Year 2</t>
  </si>
  <si>
    <t>Year 3</t>
  </si>
  <si>
    <t>Year 4</t>
  </si>
  <si>
    <t>Year 5</t>
  </si>
  <si>
    <t>Year 6</t>
  </si>
  <si>
    <t>Year 7</t>
  </si>
  <si>
    <t>Benefit</t>
  </si>
  <si>
    <t>Cost</t>
  </si>
  <si>
    <t>Estimated Savings</t>
  </si>
  <si>
    <t>Estimated Depreciation Expenses</t>
  </si>
  <si>
    <t>Mikedale Dellera (Laptop)</t>
  </si>
  <si>
    <t>Princess Joy Ferrer (Laptop)</t>
  </si>
  <si>
    <t>Wilkins Caducio (Laptop)</t>
  </si>
  <si>
    <t>Jakerson Bermudo (Laptop)</t>
  </si>
  <si>
    <t>Carl James Garcia (Laptop)</t>
  </si>
  <si>
    <t>Rark Mowen Alcantara (Laptop)</t>
  </si>
  <si>
    <t>Depr. Value (25%)</t>
  </si>
  <si>
    <t xml:space="preserve">Summary Milestone Schedule – List key project milestones relative to project start.  </t>
  </si>
  <si>
    <t>Project Milestone</t>
  </si>
  <si>
    <t>Target Date</t>
  </si>
  <si>
    <t>(mm/dd/yyyy)</t>
  </si>
  <si>
    <t>PROJECT START</t>
  </si>
  <si>
    <t>03/30/2022</t>
  </si>
  <si>
    <t>PLANNING</t>
  </si>
  <si>
    <r>
      <t>-</t>
    </r>
    <r>
      <rPr>
        <sz val="7"/>
        <color rgb="FF000000"/>
        <rFont val="Times New Roman"/>
        <family val="1"/>
      </rPr>
      <t xml:space="preserve">        </t>
    </r>
    <r>
      <rPr>
        <sz val="12"/>
        <color rgb="FF000000"/>
        <rFont val="Calibri"/>
        <family val="2"/>
        <scheme val="minor"/>
      </rPr>
      <t>Kick-off Meeting (Sprint 1)</t>
    </r>
  </si>
  <si>
    <r>
      <t>-</t>
    </r>
    <r>
      <rPr>
        <sz val="7"/>
        <color rgb="FF000000"/>
        <rFont val="Times New Roman"/>
        <family val="1"/>
      </rPr>
      <t xml:space="preserve">        </t>
    </r>
    <r>
      <rPr>
        <sz val="12"/>
        <color rgb="FF000000"/>
        <rFont val="Calibri"/>
        <family val="2"/>
        <scheme val="minor"/>
      </rPr>
      <t>Initial Project Proposal Evaluation (Sprint 2)</t>
    </r>
  </si>
  <si>
    <r>
      <t>-</t>
    </r>
    <r>
      <rPr>
        <sz val="7"/>
        <color rgb="FF000000"/>
        <rFont val="Times New Roman"/>
        <family val="1"/>
      </rPr>
      <t xml:space="preserve">        </t>
    </r>
    <r>
      <rPr>
        <sz val="12"/>
        <color rgb="FF000000"/>
        <rFont val="Calibri"/>
        <family val="2"/>
        <scheme val="minor"/>
      </rPr>
      <t>Final Project Proposal Evaluation (Sprint 3)</t>
    </r>
  </si>
  <si>
    <r>
      <t>-</t>
    </r>
    <r>
      <rPr>
        <sz val="7"/>
        <color rgb="FF000000"/>
        <rFont val="Times New Roman"/>
        <family val="1"/>
      </rPr>
      <t xml:space="preserve">        </t>
    </r>
    <r>
      <rPr>
        <sz val="12"/>
        <color rgb="FF000000"/>
        <rFont val="Calibri"/>
        <family val="2"/>
        <scheme val="minor"/>
      </rPr>
      <t>Project Management Plan Evaluation (Sprint 4)</t>
    </r>
  </si>
  <si>
    <r>
      <t>-</t>
    </r>
    <r>
      <rPr>
        <sz val="7"/>
        <color rgb="FF000000"/>
        <rFont val="Times New Roman"/>
        <family val="1"/>
      </rPr>
      <t xml:space="preserve">        </t>
    </r>
    <r>
      <rPr>
        <sz val="12"/>
        <color rgb="FF000000"/>
        <rFont val="Calibri"/>
        <family val="2"/>
        <scheme val="minor"/>
      </rPr>
      <t>Finalizing Project Management Plan (Sprint 5)</t>
    </r>
  </si>
  <si>
    <t>4/14/2022</t>
  </si>
  <si>
    <t>5/17/2022</t>
  </si>
  <si>
    <t>6/20/2022</t>
  </si>
  <si>
    <t>9/14/2022</t>
  </si>
  <si>
    <t>10/26/2022</t>
  </si>
  <si>
    <t>ANALYSIS AND DESIGN</t>
  </si>
  <si>
    <r>
      <t>-</t>
    </r>
    <r>
      <rPr>
        <sz val="7"/>
        <color rgb="FF000000"/>
        <rFont val="Times New Roman"/>
        <family val="1"/>
      </rPr>
      <t xml:space="preserve">        </t>
    </r>
    <r>
      <rPr>
        <sz val="12"/>
        <color rgb="FF000000"/>
        <rFont val="Calibri"/>
        <family val="2"/>
        <scheme val="minor"/>
      </rPr>
      <t>Initial Prototype Evaluation (Sprint 6)</t>
    </r>
  </si>
  <si>
    <r>
      <t>-</t>
    </r>
    <r>
      <rPr>
        <sz val="7"/>
        <color rgb="FF000000"/>
        <rFont val="Times New Roman"/>
        <family val="1"/>
      </rPr>
      <t xml:space="preserve">        </t>
    </r>
    <r>
      <rPr>
        <sz val="12"/>
        <color rgb="FF000000"/>
        <rFont val="Calibri"/>
        <family val="2"/>
        <scheme val="minor"/>
      </rPr>
      <t>Finalization of Initial Prototype (Sprint 7)</t>
    </r>
  </si>
  <si>
    <r>
      <t>-</t>
    </r>
    <r>
      <rPr>
        <sz val="7"/>
        <color rgb="FF000000"/>
        <rFont val="Times New Roman"/>
        <family val="1"/>
      </rPr>
      <t xml:space="preserve">        </t>
    </r>
    <r>
      <rPr>
        <sz val="12"/>
        <color rgb="FF000000"/>
        <rFont val="Calibri"/>
        <family val="2"/>
        <scheme val="minor"/>
      </rPr>
      <t>Project Diagram Evaluation (Sprint 8)</t>
    </r>
  </si>
  <si>
    <r>
      <t>-</t>
    </r>
    <r>
      <rPr>
        <sz val="7"/>
        <color rgb="FF000000"/>
        <rFont val="Times New Roman"/>
        <family val="1"/>
      </rPr>
      <t xml:space="preserve">        </t>
    </r>
    <r>
      <rPr>
        <sz val="12"/>
        <color rgb="FF000000"/>
        <rFont val="Calibri"/>
        <family val="2"/>
        <scheme val="minor"/>
      </rPr>
      <t>Finalization of Project Diagrams (Sprint 9)</t>
    </r>
  </si>
  <si>
    <t>12/23/2022</t>
  </si>
  <si>
    <t>12/16/2022</t>
  </si>
  <si>
    <t>1/16/2023</t>
  </si>
  <si>
    <t>1/20/2023</t>
  </si>
  <si>
    <t>DEVELOPMENT</t>
  </si>
  <si>
    <r>
      <t>-</t>
    </r>
    <r>
      <rPr>
        <sz val="7"/>
        <color rgb="FF000000"/>
        <rFont val="Times New Roman"/>
        <family val="1"/>
      </rPr>
      <t xml:space="preserve">        </t>
    </r>
    <r>
      <rPr>
        <sz val="12"/>
        <color rgb="FF000000"/>
        <rFont val="Calibri"/>
        <family val="2"/>
        <scheme val="minor"/>
      </rPr>
      <t>Release 1 Evaluation (Sprint 10)</t>
    </r>
  </si>
  <si>
    <r>
      <t>-</t>
    </r>
    <r>
      <rPr>
        <sz val="7"/>
        <color rgb="FF000000"/>
        <rFont val="Times New Roman"/>
        <family val="1"/>
      </rPr>
      <t xml:space="preserve">        </t>
    </r>
    <r>
      <rPr>
        <sz val="12"/>
        <color rgb="FF000000"/>
        <rFont val="Calibri"/>
        <family val="2"/>
        <scheme val="minor"/>
      </rPr>
      <t>Finalizing Release 1 (Sprint 11)</t>
    </r>
  </si>
  <si>
    <r>
      <t>-</t>
    </r>
    <r>
      <rPr>
        <sz val="7"/>
        <color rgb="FF000000"/>
        <rFont val="Times New Roman"/>
        <family val="1"/>
      </rPr>
      <t xml:space="preserve">        </t>
    </r>
    <r>
      <rPr>
        <sz val="12"/>
        <color rgb="FF000000"/>
        <rFont val="Calibri"/>
        <family val="2"/>
        <scheme val="minor"/>
      </rPr>
      <t>Release 2 Evaluation (Sprint 12)</t>
    </r>
  </si>
  <si>
    <r>
      <t>-</t>
    </r>
    <r>
      <rPr>
        <sz val="7"/>
        <color rgb="FF000000"/>
        <rFont val="Times New Roman"/>
        <family val="1"/>
      </rPr>
      <t xml:space="preserve">        </t>
    </r>
    <r>
      <rPr>
        <sz val="12"/>
        <color rgb="FF000000"/>
        <rFont val="Calibri"/>
        <family val="2"/>
        <scheme val="minor"/>
      </rPr>
      <t>Finalizing Release 2 (Sprint 13)</t>
    </r>
  </si>
  <si>
    <r>
      <t>-</t>
    </r>
    <r>
      <rPr>
        <sz val="7"/>
        <color rgb="FF000000"/>
        <rFont val="Times New Roman"/>
        <family val="1"/>
      </rPr>
      <t xml:space="preserve">        </t>
    </r>
    <r>
      <rPr>
        <sz val="12"/>
        <color rgb="FF000000"/>
        <rFont val="Calibri"/>
        <family val="2"/>
        <scheme val="minor"/>
      </rPr>
      <t>Release 3 Evaluation (Sprint 14)</t>
    </r>
  </si>
  <si>
    <r>
      <t>-</t>
    </r>
    <r>
      <rPr>
        <sz val="7"/>
        <color rgb="FF000000"/>
        <rFont val="Times New Roman"/>
        <family val="1"/>
      </rPr>
      <t xml:space="preserve">        </t>
    </r>
    <r>
      <rPr>
        <sz val="12"/>
        <color rgb="FF000000"/>
        <rFont val="Calibri"/>
        <family val="2"/>
        <scheme val="minor"/>
      </rPr>
      <t>Finalizing Release 3 (Sprint 15)</t>
    </r>
  </si>
  <si>
    <t>8/22/2023</t>
  </si>
  <si>
    <t>9/26/2023</t>
  </si>
  <si>
    <t>TESTING</t>
  </si>
  <si>
    <r>
      <t>-</t>
    </r>
    <r>
      <rPr>
        <sz val="7"/>
        <color rgb="FF000000"/>
        <rFont val="Times New Roman"/>
        <family val="1"/>
      </rPr>
      <t xml:space="preserve">        </t>
    </r>
    <r>
      <rPr>
        <sz val="12"/>
        <color rgb="FF000000"/>
        <rFont val="Calibri"/>
        <family val="2"/>
        <scheme val="minor"/>
      </rPr>
      <t>Verified use cases with the client (Sprint 16)</t>
    </r>
  </si>
  <si>
    <t>10/27/23</t>
  </si>
  <si>
    <t>IMPLEMENTATION</t>
  </si>
  <si>
    <r>
      <t>-</t>
    </r>
    <r>
      <rPr>
        <sz val="7"/>
        <color rgb="FF000000"/>
        <rFont val="Times New Roman"/>
        <family val="1"/>
      </rPr>
      <t xml:space="preserve">        </t>
    </r>
    <r>
      <rPr>
        <sz val="12"/>
        <color rgb="FF000000"/>
        <rFont val="Calibri"/>
        <family val="2"/>
        <scheme val="minor"/>
      </rPr>
      <t>Go Live (Sprint 17)</t>
    </r>
  </si>
  <si>
    <r>
      <t>-</t>
    </r>
    <r>
      <rPr>
        <sz val="7"/>
        <color rgb="FF000000"/>
        <rFont val="Times New Roman"/>
        <family val="1"/>
      </rPr>
      <t xml:space="preserve">        </t>
    </r>
    <r>
      <rPr>
        <sz val="12"/>
        <color rgb="FF000000"/>
        <rFont val="Calibri"/>
        <family val="2"/>
        <scheme val="minor"/>
      </rPr>
      <t>Finalizing Web App Training Session (Sprint 18)</t>
    </r>
  </si>
  <si>
    <t>11/27/2023</t>
  </si>
  <si>
    <t>CLOSEOUT</t>
  </si>
  <si>
    <r>
      <t>-</t>
    </r>
    <r>
      <rPr>
        <sz val="7"/>
        <color rgb="FF000000"/>
        <rFont val="Times New Roman"/>
        <family val="1"/>
      </rPr>
      <t xml:space="preserve">        </t>
    </r>
    <r>
      <rPr>
        <sz val="12"/>
        <color rgb="FF000000"/>
        <rFont val="Calibri"/>
        <family val="2"/>
        <scheme val="minor"/>
      </rPr>
      <t>Project close out meeting (Sprint 19)</t>
    </r>
  </si>
  <si>
    <t>11/30/2023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</si>
</sst>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43" formatCode="_-* #,##0.00_-;\-* #,##0.00_-;_-* &quot;-&quot;??_-;_-@_-"/>
  </numFmts>
  <fonts count="13" x14ac:knownFonts="1">
    <font>
      <sz val="11"/>
      <color theme="1"/>
      <name val="Calibri"/>
      <family val="2"/>
      <scheme val="minor"/>
    </font>
    <font>
      <u/>
      <sz val="11"/>
      <color theme="1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
      <b/>
      <i/>
      <sz val="12"/>
      <color theme="1"/>
      <name val="Calibri"/>
      <family val="2"/>
      <scheme val="minor"/>
    </font>
    <font>
      <b/>
      <sz val="12"/>
      <color theme="1"/>
      <name val="Calibri"/>
      <family val="2"/>
      <scheme val="minor"/>
    </font>
    <font>
      <b/>
      <sz val="12"/>
      <color theme="0"/>
      <name val="Calibri"/>
      <family val="2"/>
      <scheme val="minor"/>
    </font>
    <font>
      <sz val="12"/>
      <color rgb="FF000000"/>
      <name val="Calibri"/>
      <family val="2"/>
      <scheme val="minor"/>
    </font>
    <font>
      <b/>
      <sz val="12"/>
      <color rgb="FF000000"/>
      <name val="Calibri"/>
      <family val="2"/>
      <scheme val="minor"/>
    </font>
    <font>
      <b/>
      <sz val="12"/>
      <color rgb="FFFFFFFF"/>
      <name val="Calibri"/>
      <family val="2"/>
      <scheme val="minor"/>
    </font>
    <font>
      <sz val="7"/>
      <color rgb="FF000000"/>
      <name val="Times New Roman"/>
      <family val="1"/>
    </font>
  </fonts>
  <fills count="28">
    <fill>
      <patternFill patternType="none"/>
    </fill>
    <fill>
      <patternFill patternType="gray125"/>
    </fill>
    <fill>
      <patternFill patternType="solid">
        <fgColor theme="9" tint="-0.499984740745262"/>
        <bgColor indexed="64"/>
      </patternFill>
    </fill>
    <fill>
      <patternFill patternType="solid">
        <fgColor theme="7" tint="-0.499984740745262"/>
        <bgColor indexed="64"/>
      </patternFill>
    </fill>
    <fill>
      <patternFill patternType="solid">
        <fgColor theme="4" tint="-0.499984740745262"/>
        <bgColor indexed="64"/>
      </patternFill>
    </fill>
    <fill>
      <patternFill patternType="solid">
        <fgColor theme="8" tint="-0.499984740745262"/>
        <bgColor indexed="64"/>
      </patternFill>
    </fill>
    <fill>
      <patternFill patternType="solid">
        <fgColor theme="5" tint="-0.49998474074526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6" tint="-0.499984740745262"/>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theme="1"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rgb="FFC00000"/>
        <bgColor indexed="64"/>
      </patternFill>
    </fill>
    <fill>
      <patternFill patternType="solid">
        <fgColor rgb="FFD0CECE"/>
        <bgColor indexed="64"/>
      </patternFill>
    </fill>
  </fills>
  <borders count="7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diagonal/>
    </border>
    <border>
      <left/>
      <right style="thick">
        <color indexed="64"/>
      </right>
      <top/>
      <bottom style="thick">
        <color indexed="64"/>
      </bottom>
      <diagonal/>
    </border>
    <border>
      <left/>
      <right style="thick">
        <color indexed="64"/>
      </right>
      <top/>
      <bottom/>
      <diagonal/>
    </border>
    <border>
      <left style="thick">
        <color indexed="64"/>
      </left>
      <right style="thick">
        <color indexed="64"/>
      </right>
      <top/>
      <bottom style="medium">
        <color indexed="64"/>
      </bottom>
      <diagonal/>
    </border>
    <border>
      <left/>
      <right style="thick">
        <color indexed="64"/>
      </right>
      <top/>
      <bottom style="medium">
        <color indexed="64"/>
      </bottom>
      <diagonal/>
    </border>
    <border>
      <left style="thick">
        <color indexed="64"/>
      </left>
      <right style="thick">
        <color indexed="64"/>
      </right>
      <top style="thick">
        <color indexed="64"/>
      </top>
      <bottom/>
      <diagonal/>
    </border>
  </borders>
  <cellStyleXfs count="5">
    <xf numFmtId="0" fontId="0" fillId="0" borderId="0"/>
    <xf numFmtId="0" fontId="1" fillId="0" borderId="0" applyNumberFormat="0" applyFill="0" applyBorder="0" applyAlignment="0" applyProtection="0"/>
    <xf numFmtId="9"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cellStyleXfs>
  <cellXfs count="325">
    <xf numFmtId="0" fontId="0" fillId="0" borderId="0" xfId="0"/>
    <xf numFmtId="0" fontId="2" fillId="0" borderId="0" xfId="0" applyFont="1"/>
    <xf numFmtId="9" fontId="0" fillId="0" borderId="0" xfId="2" applyFont="1"/>
    <xf numFmtId="0" fontId="0" fillId="0" borderId="7" xfId="0" applyBorder="1"/>
    <xf numFmtId="0" fontId="0" fillId="0" borderId="8" xfId="0" applyBorder="1"/>
    <xf numFmtId="43" fontId="0" fillId="0" borderId="0" xfId="0" applyNumberFormat="1"/>
    <xf numFmtId="0" fontId="0" fillId="0" borderId="6" xfId="0" applyBorder="1"/>
    <xf numFmtId="0" fontId="0" fillId="0" borderId="19" xfId="0" applyBorder="1"/>
    <xf numFmtId="0" fontId="0" fillId="0" borderId="9" xfId="0" applyBorder="1"/>
    <xf numFmtId="0" fontId="0" fillId="0" borderId="10" xfId="0" applyBorder="1"/>
    <xf numFmtId="44" fontId="0" fillId="0" borderId="20" xfId="0" applyNumberFormat="1" applyBorder="1"/>
    <xf numFmtId="44" fontId="0" fillId="0" borderId="21" xfId="0" applyNumberFormat="1" applyBorder="1"/>
    <xf numFmtId="44" fontId="0" fillId="0" borderId="22" xfId="0" applyNumberFormat="1" applyBorder="1"/>
    <xf numFmtId="0" fontId="1" fillId="0" borderId="19" xfId="1" applyBorder="1"/>
    <xf numFmtId="0" fontId="1" fillId="0" borderId="9" xfId="1" applyBorder="1"/>
    <xf numFmtId="0" fontId="1" fillId="0" borderId="10" xfId="1" applyBorder="1"/>
    <xf numFmtId="44" fontId="0" fillId="0" borderId="7" xfId="3" applyFont="1" applyBorder="1"/>
    <xf numFmtId="0" fontId="0" fillId="7" borderId="29" xfId="0" applyFill="1" applyBorder="1"/>
    <xf numFmtId="0" fontId="0" fillId="7" borderId="11" xfId="0" applyFill="1" applyBorder="1"/>
    <xf numFmtId="0" fontId="0" fillId="7" borderId="24" xfId="0" applyFill="1" applyBorder="1"/>
    <xf numFmtId="0" fontId="0" fillId="14" borderId="29" xfId="0" applyFill="1" applyBorder="1"/>
    <xf numFmtId="0" fontId="0" fillId="14" borderId="11" xfId="0" applyFill="1" applyBorder="1"/>
    <xf numFmtId="0" fontId="0" fillId="14" borderId="24" xfId="0" applyFill="1" applyBorder="1"/>
    <xf numFmtId="0" fontId="0" fillId="8" borderId="29" xfId="0" applyFill="1" applyBorder="1"/>
    <xf numFmtId="0" fontId="0" fillId="8" borderId="11" xfId="0" applyFill="1" applyBorder="1"/>
    <xf numFmtId="0" fontId="0" fillId="8" borderId="24" xfId="0" applyFill="1" applyBorder="1"/>
    <xf numFmtId="0" fontId="0" fillId="17" borderId="29" xfId="0" applyFill="1" applyBorder="1"/>
    <xf numFmtId="0" fontId="0" fillId="17" borderId="11" xfId="0" applyFill="1" applyBorder="1"/>
    <xf numFmtId="0" fontId="0" fillId="17" borderId="24" xfId="0" applyFill="1" applyBorder="1"/>
    <xf numFmtId="0" fontId="0" fillId="10" borderId="29" xfId="0" applyFill="1" applyBorder="1"/>
    <xf numFmtId="0" fontId="0" fillId="10" borderId="11" xfId="0" applyFill="1" applyBorder="1"/>
    <xf numFmtId="0" fontId="0" fillId="10" borderId="30" xfId="0" applyFill="1" applyBorder="1"/>
    <xf numFmtId="0" fontId="0" fillId="19" borderId="29" xfId="0" applyFill="1" applyBorder="1"/>
    <xf numFmtId="0" fontId="0" fillId="19" borderId="11" xfId="0" applyFill="1" applyBorder="1"/>
    <xf numFmtId="0" fontId="0" fillId="19" borderId="24" xfId="0" applyFill="1" applyBorder="1"/>
    <xf numFmtId="0" fontId="0" fillId="13" borderId="17" xfId="0" applyFill="1" applyBorder="1" applyAlignment="1">
      <alignment horizontal="center"/>
    </xf>
    <xf numFmtId="0" fontId="0" fillId="15" borderId="17" xfId="0" applyFill="1" applyBorder="1" applyAlignment="1">
      <alignment horizontal="center"/>
    </xf>
    <xf numFmtId="0" fontId="0" fillId="16" borderId="17" xfId="0" applyFill="1" applyBorder="1" applyAlignment="1">
      <alignment horizontal="center" vertical="center"/>
    </xf>
    <xf numFmtId="0" fontId="0" fillId="20" borderId="17" xfId="0" applyFill="1" applyBorder="1" applyAlignment="1">
      <alignment horizontal="center"/>
    </xf>
    <xf numFmtId="0" fontId="0" fillId="13" borderId="7" xfId="0" applyFill="1" applyBorder="1" applyAlignment="1">
      <alignment horizontal="center"/>
    </xf>
    <xf numFmtId="0" fontId="0" fillId="13" borderId="8" xfId="0" applyFill="1" applyBorder="1" applyAlignment="1">
      <alignment horizontal="center"/>
    </xf>
    <xf numFmtId="0" fontId="0" fillId="15" borderId="7" xfId="0" applyFill="1" applyBorder="1" applyAlignment="1">
      <alignment horizontal="center"/>
    </xf>
    <xf numFmtId="0" fontId="0" fillId="15" borderId="8" xfId="0" applyFill="1" applyBorder="1" applyAlignment="1">
      <alignment horizontal="center"/>
    </xf>
    <xf numFmtId="0" fontId="0" fillId="16" borderId="7" xfId="0" applyFill="1" applyBorder="1" applyAlignment="1">
      <alignment horizontal="center"/>
    </xf>
    <xf numFmtId="0" fontId="0" fillId="16" borderId="8" xfId="0" applyFill="1" applyBorder="1" applyAlignment="1">
      <alignment horizontal="center"/>
    </xf>
    <xf numFmtId="0" fontId="0" fillId="18" borderId="17" xfId="0" applyFill="1" applyBorder="1" applyAlignment="1">
      <alignment horizontal="center"/>
    </xf>
    <xf numFmtId="0" fontId="0" fillId="18" borderId="7" xfId="0" applyFill="1" applyBorder="1" applyAlignment="1">
      <alignment horizontal="center"/>
    </xf>
    <xf numFmtId="0" fontId="0" fillId="18" borderId="8" xfId="0" applyFill="1" applyBorder="1" applyAlignment="1">
      <alignment horizontal="center"/>
    </xf>
    <xf numFmtId="0" fontId="0" fillId="9" borderId="17" xfId="0" applyFill="1" applyBorder="1" applyAlignment="1">
      <alignment horizontal="center"/>
    </xf>
    <xf numFmtId="0" fontId="0" fillId="9" borderId="7" xfId="0" applyFill="1" applyBorder="1" applyAlignment="1">
      <alignment horizontal="center"/>
    </xf>
    <xf numFmtId="0" fontId="0" fillId="9" borderId="8" xfId="0" applyFill="1" applyBorder="1" applyAlignment="1">
      <alignment horizontal="center"/>
    </xf>
    <xf numFmtId="0" fontId="0" fillId="20" borderId="7" xfId="0" applyFill="1" applyBorder="1" applyAlignment="1">
      <alignment horizontal="center"/>
    </xf>
    <xf numFmtId="44" fontId="0" fillId="13" borderId="7" xfId="0" applyNumberFormat="1" applyFill="1" applyBorder="1" applyAlignment="1">
      <alignment horizontal="center"/>
    </xf>
    <xf numFmtId="44" fontId="0" fillId="13" borderId="8" xfId="0" applyNumberFormat="1" applyFill="1" applyBorder="1" applyAlignment="1">
      <alignment horizontal="center"/>
    </xf>
    <xf numFmtId="44" fontId="0" fillId="15" borderId="7" xfId="0" applyNumberFormat="1" applyFill="1" applyBorder="1" applyAlignment="1">
      <alignment horizontal="center"/>
    </xf>
    <xf numFmtId="44" fontId="0" fillId="15" borderId="8" xfId="0" applyNumberFormat="1" applyFill="1" applyBorder="1" applyAlignment="1">
      <alignment horizontal="center"/>
    </xf>
    <xf numFmtId="44" fontId="0" fillId="16" borderId="7" xfId="0" applyNumberFormat="1" applyFill="1" applyBorder="1" applyAlignment="1">
      <alignment horizontal="center"/>
    </xf>
    <xf numFmtId="44" fontId="0" fillId="16" borderId="8" xfId="0" applyNumberFormat="1" applyFill="1" applyBorder="1" applyAlignment="1">
      <alignment horizontal="center"/>
    </xf>
    <xf numFmtId="44" fontId="0" fillId="18" borderId="7" xfId="0" applyNumberFormat="1" applyFill="1" applyBorder="1" applyAlignment="1">
      <alignment horizontal="center"/>
    </xf>
    <xf numFmtId="44" fontId="0" fillId="18" borderId="8" xfId="0" applyNumberFormat="1" applyFill="1" applyBorder="1" applyAlignment="1">
      <alignment horizontal="center"/>
    </xf>
    <xf numFmtId="44" fontId="0" fillId="9" borderId="7" xfId="0" applyNumberFormat="1" applyFill="1" applyBorder="1" applyAlignment="1">
      <alignment horizontal="center"/>
    </xf>
    <xf numFmtId="44" fontId="0" fillId="9" borderId="8" xfId="0" applyNumberFormat="1" applyFill="1" applyBorder="1" applyAlignment="1">
      <alignment horizontal="center"/>
    </xf>
    <xf numFmtId="44" fontId="0" fillId="20" borderId="7" xfId="0" applyNumberFormat="1" applyFill="1" applyBorder="1" applyAlignment="1">
      <alignment horizontal="center"/>
    </xf>
    <xf numFmtId="0" fontId="0" fillId="0" borderId="0" xfId="3" applyNumberFormat="1" applyFont="1"/>
    <xf numFmtId="0" fontId="0" fillId="13" borderId="32" xfId="0" applyFill="1" applyBorder="1" applyAlignment="1">
      <alignment horizontal="center"/>
    </xf>
    <xf numFmtId="44" fontId="0" fillId="13" borderId="33" xfId="0" applyNumberFormat="1" applyFill="1" applyBorder="1" applyAlignment="1">
      <alignment horizontal="center"/>
    </xf>
    <xf numFmtId="44" fontId="0" fillId="13" borderId="23" xfId="0" applyNumberFormat="1" applyFill="1" applyBorder="1" applyAlignment="1">
      <alignment horizontal="center"/>
    </xf>
    <xf numFmtId="0" fontId="0" fillId="15" borderId="32" xfId="0" applyFill="1" applyBorder="1" applyAlignment="1">
      <alignment horizontal="center"/>
    </xf>
    <xf numFmtId="44" fontId="0" fillId="15" borderId="33" xfId="0" applyNumberFormat="1" applyFill="1" applyBorder="1" applyAlignment="1">
      <alignment horizontal="center"/>
    </xf>
    <xf numFmtId="44" fontId="0" fillId="15" borderId="23" xfId="0" applyNumberFormat="1" applyFill="1" applyBorder="1" applyAlignment="1">
      <alignment horizontal="center"/>
    </xf>
    <xf numFmtId="0" fontId="0" fillId="16" borderId="32" xfId="0" applyFill="1" applyBorder="1" applyAlignment="1">
      <alignment horizontal="center" vertical="center"/>
    </xf>
    <xf numFmtId="44" fontId="0" fillId="16" borderId="33" xfId="0" applyNumberFormat="1" applyFill="1" applyBorder="1" applyAlignment="1">
      <alignment horizontal="center"/>
    </xf>
    <xf numFmtId="44" fontId="0" fillId="16" borderId="23" xfId="0" applyNumberFormat="1" applyFill="1" applyBorder="1" applyAlignment="1">
      <alignment horizontal="center"/>
    </xf>
    <xf numFmtId="0" fontId="0" fillId="18" borderId="32" xfId="0" applyFill="1" applyBorder="1" applyAlignment="1">
      <alignment horizontal="center"/>
    </xf>
    <xf numFmtId="44" fontId="0" fillId="18" borderId="33" xfId="0" applyNumberFormat="1" applyFill="1" applyBorder="1" applyAlignment="1">
      <alignment horizontal="center"/>
    </xf>
    <xf numFmtId="44" fontId="0" fillId="18" borderId="23" xfId="0" applyNumberFormat="1" applyFill="1" applyBorder="1" applyAlignment="1">
      <alignment horizontal="center"/>
    </xf>
    <xf numFmtId="0" fontId="0" fillId="9" borderId="32" xfId="0" applyFill="1" applyBorder="1" applyAlignment="1">
      <alignment horizontal="center"/>
    </xf>
    <xf numFmtId="44" fontId="0" fillId="9" borderId="33" xfId="0" applyNumberFormat="1" applyFill="1" applyBorder="1" applyAlignment="1">
      <alignment horizontal="center"/>
    </xf>
    <xf numFmtId="44" fontId="0" fillId="9" borderId="23" xfId="0" applyNumberFormat="1" applyFill="1" applyBorder="1" applyAlignment="1">
      <alignment horizontal="center"/>
    </xf>
    <xf numFmtId="0" fontId="0" fillId="20" borderId="32" xfId="0" applyFill="1" applyBorder="1" applyAlignment="1">
      <alignment horizontal="center"/>
    </xf>
    <xf numFmtId="44" fontId="0" fillId="20" borderId="33" xfId="0" applyNumberFormat="1" applyFill="1" applyBorder="1" applyAlignment="1">
      <alignment horizontal="center"/>
    </xf>
    <xf numFmtId="0" fontId="3" fillId="2" borderId="12" xfId="3" applyNumberFormat="1" applyFont="1" applyFill="1" applyBorder="1"/>
    <xf numFmtId="44" fontId="3" fillId="2" borderId="13" xfId="3" applyFont="1" applyFill="1" applyBorder="1"/>
    <xf numFmtId="44" fontId="3" fillId="2" borderId="14" xfId="3" applyFont="1" applyFill="1" applyBorder="1"/>
    <xf numFmtId="0" fontId="3" fillId="5" borderId="34" xfId="3" applyNumberFormat="1" applyFont="1" applyFill="1" applyBorder="1"/>
    <xf numFmtId="44" fontId="3" fillId="5" borderId="13" xfId="3" applyFont="1" applyFill="1" applyBorder="1"/>
    <xf numFmtId="44" fontId="3" fillId="5" borderId="25" xfId="3" applyFont="1" applyFill="1" applyBorder="1"/>
    <xf numFmtId="0" fontId="3" fillId="3" borderId="12" xfId="3" applyNumberFormat="1" applyFont="1" applyFill="1" applyBorder="1"/>
    <xf numFmtId="44" fontId="3" fillId="3" borderId="13" xfId="3" applyFont="1" applyFill="1" applyBorder="1"/>
    <xf numFmtId="44" fontId="3" fillId="3" borderId="14" xfId="3" applyFont="1" applyFill="1" applyBorder="1"/>
    <xf numFmtId="0" fontId="3" fillId="12" borderId="34" xfId="3" applyNumberFormat="1" applyFont="1" applyFill="1" applyBorder="1"/>
    <xf numFmtId="44" fontId="3" fillId="12" borderId="13" xfId="3" applyFont="1" applyFill="1" applyBorder="1"/>
    <xf numFmtId="44" fontId="3" fillId="12" borderId="25" xfId="3" applyFont="1" applyFill="1" applyBorder="1"/>
    <xf numFmtId="0" fontId="3" fillId="6" borderId="12" xfId="3" applyNumberFormat="1" applyFont="1" applyFill="1" applyBorder="1"/>
    <xf numFmtId="44" fontId="3" fillId="6" borderId="13" xfId="3" applyFont="1" applyFill="1" applyBorder="1"/>
    <xf numFmtId="44" fontId="3" fillId="6" borderId="14" xfId="3" applyFont="1" applyFill="1" applyBorder="1"/>
    <xf numFmtId="0" fontId="3" fillId="4" borderId="34" xfId="3" applyNumberFormat="1" applyFont="1" applyFill="1" applyBorder="1"/>
    <xf numFmtId="44" fontId="3" fillId="4" borderId="13" xfId="3" applyFont="1" applyFill="1" applyBorder="1"/>
    <xf numFmtId="0" fontId="0" fillId="20" borderId="8" xfId="0" applyFill="1" applyBorder="1" applyAlignment="1">
      <alignment horizontal="center"/>
    </xf>
    <xf numFmtId="44" fontId="0" fillId="20" borderId="8" xfId="0" applyNumberFormat="1" applyFill="1" applyBorder="1" applyAlignment="1">
      <alignment horizontal="center"/>
    </xf>
    <xf numFmtId="44" fontId="0" fillId="20" borderId="23" xfId="0" applyNumberFormat="1" applyFill="1" applyBorder="1" applyAlignment="1">
      <alignment horizontal="center"/>
    </xf>
    <xf numFmtId="44" fontId="3" fillId="4" borderId="25" xfId="3" applyFont="1" applyFill="1" applyBorder="1"/>
    <xf numFmtId="44" fontId="0" fillId="0" borderId="0" xfId="0" applyNumberFormat="1"/>
    <xf numFmtId="0" fontId="0" fillId="22" borderId="0" xfId="0" applyFill="1"/>
    <xf numFmtId="0" fontId="0" fillId="22" borderId="43" xfId="0" applyFill="1" applyBorder="1" applyAlignment="1">
      <alignment horizontal="left" vertical="center"/>
    </xf>
    <xf numFmtId="0" fontId="0" fillId="22" borderId="43" xfId="0" applyFill="1" applyBorder="1" applyAlignment="1">
      <alignment horizontal="left" vertical="center" wrapText="1"/>
    </xf>
    <xf numFmtId="0" fontId="0" fillId="22" borderId="44" xfId="0" applyFill="1" applyBorder="1" applyAlignment="1">
      <alignment horizontal="left" vertical="center" wrapText="1"/>
    </xf>
    <xf numFmtId="0" fontId="0" fillId="22" borderId="43" xfId="0" applyFill="1" applyBorder="1"/>
    <xf numFmtId="0" fontId="0" fillId="22" borderId="9" xfId="0" applyFill="1" applyBorder="1"/>
    <xf numFmtId="0" fontId="0" fillId="22" borderId="10" xfId="0" applyFill="1" applyBorder="1"/>
    <xf numFmtId="0" fontId="0" fillId="22" borderId="19" xfId="0" applyFill="1" applyBorder="1"/>
    <xf numFmtId="0" fontId="0" fillId="22" borderId="54" xfId="0" applyFill="1" applyBorder="1"/>
    <xf numFmtId="0" fontId="0" fillId="22" borderId="54" xfId="0" applyFill="1" applyBorder="1" applyAlignment="1">
      <alignment wrapText="1"/>
    </xf>
    <xf numFmtId="0" fontId="0" fillId="22" borderId="55" xfId="0" applyFill="1" applyBorder="1"/>
    <xf numFmtId="0" fontId="0" fillId="22" borderId="7" xfId="0" applyFill="1" applyBorder="1" applyAlignment="1">
      <alignment horizontal="center"/>
    </xf>
    <xf numFmtId="0" fontId="0" fillId="22" borderId="11" xfId="0" applyFill="1" applyBorder="1" applyAlignment="1">
      <alignment horizontal="center"/>
    </xf>
    <xf numFmtId="0" fontId="0" fillId="0" borderId="15" xfId="0" applyBorder="1"/>
    <xf numFmtId="0" fontId="0" fillId="0" borderId="16" xfId="0" applyBorder="1"/>
    <xf numFmtId="0" fontId="0" fillId="0" borderId="17" xfId="0" applyBorder="1"/>
    <xf numFmtId="0" fontId="0" fillId="0" borderId="18" xfId="0" applyBorder="1"/>
    <xf numFmtId="0" fontId="0" fillId="0" borderId="57" xfId="0" applyBorder="1"/>
    <xf numFmtId="0" fontId="0" fillId="0" borderId="39" xfId="0" applyBorder="1"/>
    <xf numFmtId="0" fontId="2" fillId="0" borderId="7" xfId="0" applyFont="1" applyBorder="1" applyAlignment="1">
      <alignment horizontal="center"/>
    </xf>
    <xf numFmtId="9" fontId="0" fillId="0" borderId="7" xfId="2" applyFont="1" applyBorder="1" applyAlignment="1">
      <alignment horizontal="center"/>
    </xf>
    <xf numFmtId="0" fontId="0" fillId="0" borderId="7" xfId="0" applyBorder="1" applyAlignment="1">
      <alignment horizontal="center"/>
    </xf>
    <xf numFmtId="0" fontId="0" fillId="0" borderId="7" xfId="0" applyBorder="1" applyAlignment="1">
      <alignment vertical="center"/>
    </xf>
    <xf numFmtId="0" fontId="0" fillId="0" borderId="7" xfId="0" applyBorder="1" applyAlignment="1">
      <alignment vertical="center" wrapText="1"/>
    </xf>
    <xf numFmtId="0" fontId="0" fillId="0" borderId="8" xfId="0" applyBorder="1" applyAlignment="1">
      <alignment vertical="center"/>
    </xf>
    <xf numFmtId="0" fontId="0" fillId="10" borderId="62" xfId="0" applyFill="1" applyBorder="1" applyAlignment="1">
      <alignment horizontal="center" vertical="center"/>
    </xf>
    <xf numFmtId="44" fontId="2" fillId="11" borderId="43" xfId="3" applyFont="1" applyFill="1" applyBorder="1" applyAlignment="1">
      <alignment horizontal="center" vertical="center"/>
    </xf>
    <xf numFmtId="44" fontId="2" fillId="11" borderId="9" xfId="3" applyFont="1" applyFill="1" applyBorder="1" applyAlignment="1">
      <alignment horizontal="center" vertical="center"/>
    </xf>
    <xf numFmtId="44" fontId="2" fillId="11" borderId="10" xfId="3" applyFont="1" applyFill="1" applyBorder="1" applyAlignment="1">
      <alignment horizontal="center" vertical="center"/>
    </xf>
    <xf numFmtId="0" fontId="1" fillId="0" borderId="0" xfId="1"/>
    <xf numFmtId="0" fontId="0" fillId="22" borderId="10" xfId="0" applyFill="1" applyBorder="1" applyAlignment="1">
      <alignment horizontal="left" vertical="top" wrapText="1"/>
    </xf>
    <xf numFmtId="44" fontId="3" fillId="26" borderId="10" xfId="0" applyNumberFormat="1" applyFont="1" applyFill="1" applyBorder="1"/>
    <xf numFmtId="44" fontId="3" fillId="2" borderId="10" xfId="0" applyNumberFormat="1" applyFont="1" applyFill="1" applyBorder="1"/>
    <xf numFmtId="44" fontId="3" fillId="22" borderId="0" xfId="0" applyNumberFormat="1" applyFont="1" applyFill="1"/>
    <xf numFmtId="44" fontId="0" fillId="22" borderId="0" xfId="0" applyNumberFormat="1" applyFill="1"/>
    <xf numFmtId="0" fontId="2" fillId="22" borderId="15" xfId="0" applyFont="1"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5" xfId="0" applyBorder="1" applyAlignment="1">
      <alignment horizontal="center"/>
    </xf>
    <xf numFmtId="0" fontId="3" fillId="2" borderId="26" xfId="0" applyFont="1" applyFill="1" applyBorder="1" applyAlignment="1">
      <alignment horizontal="center"/>
    </xf>
    <xf numFmtId="0" fontId="3" fillId="2" borderId="27" xfId="0" applyFont="1" applyFill="1" applyBorder="1" applyAlignment="1">
      <alignment horizontal="center"/>
    </xf>
    <xf numFmtId="0" fontId="3" fillId="2" borderId="31" xfId="0" applyFont="1" applyFill="1" applyBorder="1" applyAlignment="1">
      <alignment horizontal="center"/>
    </xf>
    <xf numFmtId="0" fontId="3" fillId="5" borderId="26" xfId="0" applyFont="1" applyFill="1" applyBorder="1" applyAlignment="1">
      <alignment horizontal="center"/>
    </xf>
    <xf numFmtId="0" fontId="3" fillId="5" borderId="27" xfId="0" applyFont="1" applyFill="1" applyBorder="1" applyAlignment="1">
      <alignment horizontal="center"/>
    </xf>
    <xf numFmtId="0" fontId="3" fillId="5" borderId="31" xfId="0" applyFont="1" applyFill="1" applyBorder="1" applyAlignment="1">
      <alignment horizontal="center"/>
    </xf>
    <xf numFmtId="0" fontId="3" fillId="3" borderId="26" xfId="0" applyFont="1" applyFill="1" applyBorder="1" applyAlignment="1">
      <alignment horizontal="center"/>
    </xf>
    <xf numFmtId="0" fontId="3" fillId="3" borderId="27" xfId="0" applyFont="1" applyFill="1" applyBorder="1" applyAlignment="1">
      <alignment horizontal="center"/>
    </xf>
    <xf numFmtId="0" fontId="3" fillId="3" borderId="31" xfId="0" applyFont="1" applyFill="1" applyBorder="1" applyAlignment="1">
      <alignment horizontal="center"/>
    </xf>
    <xf numFmtId="0" fontId="3" fillId="12" borderId="26" xfId="0" applyFont="1" applyFill="1" applyBorder="1" applyAlignment="1">
      <alignment horizontal="center"/>
    </xf>
    <xf numFmtId="0" fontId="3" fillId="12" borderId="27" xfId="0" applyFont="1" applyFill="1" applyBorder="1" applyAlignment="1">
      <alignment horizontal="center"/>
    </xf>
    <xf numFmtId="0" fontId="3" fillId="12" borderId="31" xfId="0" applyFont="1" applyFill="1" applyBorder="1" applyAlignment="1">
      <alignment horizontal="center"/>
    </xf>
    <xf numFmtId="0" fontId="3" fillId="6" borderId="26" xfId="0" applyFont="1" applyFill="1" applyBorder="1" applyAlignment="1">
      <alignment horizontal="center"/>
    </xf>
    <xf numFmtId="0" fontId="3" fillId="6" borderId="27" xfId="0" applyFont="1" applyFill="1" applyBorder="1" applyAlignment="1">
      <alignment horizontal="center"/>
    </xf>
    <xf numFmtId="0" fontId="3" fillId="6" borderId="31" xfId="0" applyFont="1" applyFill="1" applyBorder="1" applyAlignment="1">
      <alignment horizontal="center"/>
    </xf>
    <xf numFmtId="44" fontId="0" fillId="0" borderId="12" xfId="0" applyNumberForma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3" fillId="4" borderId="26" xfId="0" applyFont="1" applyFill="1" applyBorder="1" applyAlignment="1">
      <alignment horizontal="center"/>
    </xf>
    <xf numFmtId="0" fontId="3" fillId="4" borderId="27" xfId="0" applyFont="1" applyFill="1" applyBorder="1" applyAlignment="1">
      <alignment horizontal="center"/>
    </xf>
    <xf numFmtId="0" fontId="3" fillId="4" borderId="28" xfId="0" applyFont="1" applyFill="1" applyBorder="1" applyAlignment="1">
      <alignment horizontal="center"/>
    </xf>
    <xf numFmtId="44" fontId="0" fillId="0" borderId="12" xfId="3" applyFont="1" applyBorder="1" applyAlignment="1">
      <alignment horizontal="center"/>
    </xf>
    <xf numFmtId="44" fontId="0" fillId="0" borderId="13" xfId="3" applyFont="1" applyBorder="1" applyAlignment="1">
      <alignment horizontal="center"/>
    </xf>
    <xf numFmtId="44" fontId="0" fillId="0" borderId="25" xfId="3" applyFont="1" applyBorder="1" applyAlignment="1">
      <alignment horizontal="center"/>
    </xf>
    <xf numFmtId="0" fontId="0" fillId="0" borderId="25"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44" fontId="0" fillId="0" borderId="17" xfId="0" applyNumberFormat="1" applyBorder="1" applyAlignment="1">
      <alignment horizontal="center"/>
    </xf>
    <xf numFmtId="0" fontId="5" fillId="21" borderId="4" xfId="0" applyFont="1" applyFill="1" applyBorder="1" applyAlignment="1">
      <alignment horizontal="center"/>
    </xf>
    <xf numFmtId="0" fontId="5" fillId="21" borderId="5" xfId="0" applyFont="1"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44" fontId="3" fillId="21" borderId="25" xfId="3" applyFont="1" applyFill="1" applyBorder="1" applyAlignment="1">
      <alignment horizontal="center"/>
    </xf>
    <xf numFmtId="44" fontId="3" fillId="21" borderId="2" xfId="3" applyFont="1" applyFill="1" applyBorder="1" applyAlignment="1">
      <alignment horizontal="center"/>
    </xf>
    <xf numFmtId="0" fontId="8" fillId="4" borderId="3" xfId="0" applyFont="1" applyFill="1" applyBorder="1" applyAlignment="1">
      <alignment horizontal="center" vertical="center"/>
    </xf>
    <xf numFmtId="0" fontId="8" fillId="4" borderId="59" xfId="0" applyFont="1" applyFill="1" applyBorder="1" applyAlignment="1">
      <alignment horizontal="center" vertical="center"/>
    </xf>
    <xf numFmtId="0" fontId="8" fillId="4" borderId="40" xfId="0" applyFont="1" applyFill="1" applyBorder="1" applyAlignment="1">
      <alignment horizontal="center" vertical="center"/>
    </xf>
    <xf numFmtId="0" fontId="7" fillId="15" borderId="1" xfId="0" applyFont="1" applyFill="1" applyBorder="1" applyAlignment="1">
      <alignment horizontal="center" vertical="center"/>
    </xf>
    <xf numFmtId="0" fontId="7" fillId="15" borderId="2" xfId="0" applyFont="1" applyFill="1" applyBorder="1" applyAlignment="1">
      <alignment horizontal="center" vertical="center"/>
    </xf>
    <xf numFmtId="0" fontId="7" fillId="15" borderId="35" xfId="0" applyFont="1" applyFill="1" applyBorder="1" applyAlignment="1">
      <alignment horizontal="center" vertical="center"/>
    </xf>
    <xf numFmtId="44" fontId="8" fillId="4" borderId="1" xfId="3" applyFont="1" applyFill="1" applyBorder="1" applyAlignment="1">
      <alignment horizontal="center" vertical="center"/>
    </xf>
    <xf numFmtId="44" fontId="8" fillId="4" borderId="2" xfId="3" applyFont="1" applyFill="1" applyBorder="1" applyAlignment="1">
      <alignment horizontal="center" vertical="center"/>
    </xf>
    <xf numFmtId="44" fontId="8" fillId="4" borderId="35" xfId="3" applyFont="1" applyFill="1" applyBorder="1" applyAlignment="1">
      <alignment horizontal="center" vertical="center"/>
    </xf>
    <xf numFmtId="44" fontId="7" fillId="15" borderId="1" xfId="3" applyFont="1" applyFill="1" applyBorder="1" applyAlignment="1">
      <alignment horizontal="center" vertical="center"/>
    </xf>
    <xf numFmtId="44" fontId="7" fillId="15" borderId="2" xfId="3" applyFont="1" applyFill="1" applyBorder="1" applyAlignment="1">
      <alignment horizontal="center" vertical="center"/>
    </xf>
    <xf numFmtId="44" fontId="7" fillId="15" borderId="35" xfId="3" applyFont="1" applyFill="1" applyBorder="1" applyAlignment="1">
      <alignment horizontal="center" vertical="center"/>
    </xf>
    <xf numFmtId="44" fontId="0" fillId="22" borderId="26" xfId="3" applyFont="1" applyFill="1" applyBorder="1" applyAlignment="1">
      <alignment horizontal="center" vertical="center"/>
    </xf>
    <xf numFmtId="44" fontId="0" fillId="22" borderId="45" xfId="3" applyFont="1" applyFill="1" applyBorder="1" applyAlignment="1">
      <alignment horizontal="center" vertical="center"/>
    </xf>
    <xf numFmtId="44" fontId="0" fillId="22" borderId="29" xfId="3" applyFont="1" applyFill="1" applyBorder="1" applyAlignment="1">
      <alignment horizontal="center" vertical="center"/>
    </xf>
    <xf numFmtId="44" fontId="0" fillId="22" borderId="31" xfId="3" applyFont="1" applyFill="1" applyBorder="1" applyAlignment="1">
      <alignment horizontal="center" vertical="center"/>
    </xf>
    <xf numFmtId="44" fontId="0" fillId="22" borderId="49" xfId="3" applyFont="1" applyFill="1" applyBorder="1" applyAlignment="1">
      <alignment horizontal="center" vertical="center"/>
    </xf>
    <xf numFmtId="44" fontId="0" fillId="22" borderId="46" xfId="3" applyFont="1" applyFill="1" applyBorder="1" applyAlignment="1">
      <alignment horizontal="center" vertical="center"/>
    </xf>
    <xf numFmtId="44" fontId="0" fillId="22" borderId="47" xfId="3" applyFont="1" applyFill="1" applyBorder="1" applyAlignment="1">
      <alignment horizontal="center" vertical="center"/>
    </xf>
    <xf numFmtId="44" fontId="0" fillId="22" borderId="24" xfId="3" applyFont="1" applyFill="1" applyBorder="1" applyAlignment="1">
      <alignment horizontal="center" vertical="center"/>
    </xf>
    <xf numFmtId="44" fontId="0" fillId="22" borderId="36" xfId="3" applyFont="1" applyFill="1" applyBorder="1" applyAlignment="1">
      <alignment horizontal="center" vertical="center"/>
    </xf>
    <xf numFmtId="44" fontId="0" fillId="22" borderId="5" xfId="3" applyFont="1" applyFill="1" applyBorder="1" applyAlignment="1">
      <alignment horizontal="center" vertical="center"/>
    </xf>
    <xf numFmtId="44" fontId="0" fillId="22" borderId="48" xfId="3" applyFont="1" applyFill="1" applyBorder="1" applyAlignment="1">
      <alignment horizontal="center" vertical="center"/>
    </xf>
    <xf numFmtId="44" fontId="0" fillId="22" borderId="42" xfId="3" applyFont="1" applyFill="1" applyBorder="1" applyAlignment="1">
      <alignment horizontal="center" vertical="center"/>
    </xf>
    <xf numFmtId="0" fontId="2" fillId="25" borderId="6" xfId="0" applyFont="1" applyFill="1" applyBorder="1" applyAlignment="1">
      <alignment horizontal="center" vertical="center"/>
    </xf>
    <xf numFmtId="0" fontId="2" fillId="25" borderId="44" xfId="0" applyFont="1" applyFill="1" applyBorder="1" applyAlignment="1">
      <alignment horizontal="center" vertical="center"/>
    </xf>
    <xf numFmtId="44" fontId="0" fillId="22" borderId="50" xfId="3" applyFont="1" applyFill="1" applyBorder="1" applyAlignment="1">
      <alignment horizontal="center" vertical="center"/>
    </xf>
    <xf numFmtId="0" fontId="0" fillId="22" borderId="31" xfId="0" applyFill="1" applyBorder="1" applyAlignment="1">
      <alignment horizontal="center" vertical="center"/>
    </xf>
    <xf numFmtId="0" fontId="0" fillId="22" borderId="49" xfId="0" applyFill="1" applyBorder="1" applyAlignment="1">
      <alignment horizontal="center" vertical="center"/>
    </xf>
    <xf numFmtId="0" fontId="0" fillId="22" borderId="46" xfId="0" applyFill="1" applyBorder="1" applyAlignment="1">
      <alignment horizontal="center" vertical="center"/>
    </xf>
    <xf numFmtId="0" fontId="0" fillId="22" borderId="47" xfId="0" applyFill="1" applyBorder="1" applyAlignment="1">
      <alignment horizontal="center" vertical="center"/>
    </xf>
    <xf numFmtId="0" fontId="0" fillId="22" borderId="51" xfId="0" applyFill="1" applyBorder="1" applyAlignment="1">
      <alignment horizontal="center" vertical="center"/>
    </xf>
    <xf numFmtId="0" fontId="0" fillId="22" borderId="52" xfId="0" applyFill="1" applyBorder="1" applyAlignment="1">
      <alignment horizontal="center" vertical="center"/>
    </xf>
    <xf numFmtId="44" fontId="2" fillId="22" borderId="31" xfId="3" applyFont="1" applyFill="1" applyBorder="1" applyAlignment="1">
      <alignment horizontal="center" vertical="center"/>
    </xf>
    <xf numFmtId="44" fontId="2" fillId="22" borderId="5" xfId="3" applyFont="1" applyFill="1" applyBorder="1" applyAlignment="1">
      <alignment horizontal="center" vertical="center"/>
    </xf>
    <xf numFmtId="44" fontId="2" fillId="22" borderId="46" xfId="3" applyFont="1" applyFill="1" applyBorder="1" applyAlignment="1">
      <alignment horizontal="center" vertical="center"/>
    </xf>
    <xf numFmtId="44" fontId="2" fillId="22" borderId="48" xfId="3" applyFont="1" applyFill="1" applyBorder="1" applyAlignment="1">
      <alignment horizontal="center" vertical="center"/>
    </xf>
    <xf numFmtId="44" fontId="2" fillId="22" borderId="51" xfId="3" applyFont="1" applyFill="1" applyBorder="1" applyAlignment="1">
      <alignment horizontal="center" vertical="center"/>
    </xf>
    <xf numFmtId="44" fontId="2" fillId="22" borderId="40" xfId="3" applyFont="1" applyFill="1" applyBorder="1" applyAlignment="1">
      <alignment horizontal="center" vertical="center"/>
    </xf>
    <xf numFmtId="0" fontId="2" fillId="10" borderId="50" xfId="0" applyFont="1" applyFill="1" applyBorder="1" applyAlignment="1">
      <alignment horizontal="center"/>
    </xf>
    <xf numFmtId="0" fontId="2" fillId="10" borderId="65" xfId="0" applyFont="1" applyFill="1" applyBorder="1" applyAlignment="1">
      <alignment horizontal="center"/>
    </xf>
    <xf numFmtId="0" fontId="2" fillId="10" borderId="66" xfId="0" applyFont="1" applyFill="1" applyBorder="1" applyAlignment="1">
      <alignment horizontal="center"/>
    </xf>
    <xf numFmtId="0" fontId="0" fillId="22" borderId="15" xfId="0" applyFill="1" applyBorder="1" applyAlignment="1">
      <alignment horizontal="center" vertical="center"/>
    </xf>
    <xf numFmtId="0" fontId="0" fillId="22" borderId="56" xfId="0" applyFill="1" applyBorder="1" applyAlignment="1">
      <alignment horizontal="center" vertical="center"/>
    </xf>
    <xf numFmtId="0" fontId="0" fillId="22" borderId="16" xfId="0" applyFill="1" applyBorder="1" applyAlignment="1">
      <alignment horizontal="center" vertical="center"/>
    </xf>
    <xf numFmtId="0" fontId="0" fillId="22" borderId="17" xfId="0" applyFill="1" applyBorder="1" applyAlignment="1">
      <alignment horizontal="center" vertical="center"/>
    </xf>
    <xf numFmtId="0" fontId="0" fillId="22" borderId="7" xfId="0" applyFill="1" applyBorder="1" applyAlignment="1">
      <alignment horizontal="center" vertical="center"/>
    </xf>
    <xf numFmtId="0" fontId="0" fillId="22" borderId="18" xfId="0" applyFill="1" applyBorder="1" applyAlignment="1">
      <alignment horizontal="center" vertical="center"/>
    </xf>
    <xf numFmtId="0" fontId="0" fillId="22" borderId="32" xfId="0" applyFill="1" applyBorder="1" applyAlignment="1">
      <alignment horizontal="center" vertical="center"/>
    </xf>
    <xf numFmtId="0" fontId="0" fillId="22" borderId="33" xfId="0" applyFill="1" applyBorder="1" applyAlignment="1">
      <alignment horizontal="center" vertical="center"/>
    </xf>
    <xf numFmtId="0" fontId="0" fillId="22" borderId="41" xfId="0" applyFill="1" applyBorder="1" applyAlignment="1">
      <alignment horizontal="center" vertical="center"/>
    </xf>
    <xf numFmtId="0" fontId="0" fillId="22" borderId="57" xfId="0" applyFill="1" applyBorder="1" applyAlignment="1">
      <alignment horizontal="center" vertical="center"/>
    </xf>
    <xf numFmtId="0" fontId="0" fillId="22" borderId="38" xfId="0" applyFill="1" applyBorder="1" applyAlignment="1">
      <alignment horizontal="center" vertical="center"/>
    </xf>
    <xf numFmtId="0" fontId="0" fillId="22" borderId="39" xfId="0" applyFill="1" applyBorder="1" applyAlignment="1">
      <alignment horizontal="center" vertical="center"/>
    </xf>
    <xf numFmtId="0" fontId="2" fillId="10" borderId="32" xfId="0" applyFont="1" applyFill="1" applyBorder="1" applyAlignment="1">
      <alignment horizontal="center"/>
    </xf>
    <xf numFmtId="0" fontId="2" fillId="10" borderId="33" xfId="0" applyFont="1" applyFill="1" applyBorder="1" applyAlignment="1">
      <alignment horizontal="center"/>
    </xf>
    <xf numFmtId="0" fontId="2" fillId="10" borderId="41" xfId="0" applyFont="1" applyFill="1" applyBorder="1" applyAlignment="1">
      <alignment horizontal="center"/>
    </xf>
    <xf numFmtId="0" fontId="6" fillId="24" borderId="53" xfId="0" applyFont="1" applyFill="1" applyBorder="1" applyAlignment="1">
      <alignment horizontal="center"/>
    </xf>
    <xf numFmtId="0" fontId="6" fillId="24" borderId="21" xfId="0" applyFont="1" applyFill="1" applyBorder="1" applyAlignment="1">
      <alignment horizontal="center"/>
    </xf>
    <xf numFmtId="0" fontId="6" fillId="24" borderId="37" xfId="0" applyFont="1" applyFill="1" applyBorder="1" applyAlignment="1">
      <alignment horizontal="center"/>
    </xf>
    <xf numFmtId="44" fontId="7" fillId="24" borderId="7" xfId="3" applyFont="1" applyFill="1" applyBorder="1" applyAlignment="1">
      <alignment horizontal="center"/>
    </xf>
    <xf numFmtId="44" fontId="7" fillId="24" borderId="18" xfId="3" applyFont="1" applyFill="1" applyBorder="1" applyAlignment="1">
      <alignment horizontal="center"/>
    </xf>
    <xf numFmtId="44" fontId="0" fillId="22" borderId="21" xfId="3" applyFont="1" applyFill="1" applyBorder="1" applyAlignment="1">
      <alignment horizontal="center"/>
    </xf>
    <xf numFmtId="44" fontId="0" fillId="22" borderId="37" xfId="3" applyFont="1" applyFill="1" applyBorder="1" applyAlignment="1">
      <alignment horizontal="center"/>
    </xf>
    <xf numFmtId="44" fontId="0" fillId="22" borderId="51" xfId="3" applyFont="1" applyFill="1" applyBorder="1" applyAlignment="1">
      <alignment horizontal="center" vertical="center"/>
    </xf>
    <xf numFmtId="44" fontId="0" fillId="22" borderId="52" xfId="3" applyFont="1" applyFill="1" applyBorder="1" applyAlignment="1">
      <alignment horizontal="center" vertical="center"/>
    </xf>
    <xf numFmtId="0" fontId="6" fillId="24" borderId="29" xfId="0" applyFont="1" applyFill="1" applyBorder="1" applyAlignment="1">
      <alignment horizontal="center"/>
    </xf>
    <xf numFmtId="0" fontId="6" fillId="24" borderId="7" xfId="0" applyFont="1" applyFill="1" applyBorder="1" applyAlignment="1">
      <alignment horizontal="center"/>
    </xf>
    <xf numFmtId="44" fontId="6" fillId="24" borderId="7" xfId="3" applyFont="1" applyFill="1" applyBorder="1" applyAlignment="1">
      <alignment horizontal="center"/>
    </xf>
    <xf numFmtId="44" fontId="6" fillId="24" borderId="18" xfId="3" applyFont="1" applyFill="1" applyBorder="1" applyAlignment="1">
      <alignment horizontal="center"/>
    </xf>
    <xf numFmtId="44" fontId="0" fillId="22" borderId="40" xfId="3" applyFont="1" applyFill="1" applyBorder="1" applyAlignment="1">
      <alignment horizontal="center" vertical="center"/>
    </xf>
    <xf numFmtId="0" fontId="3" fillId="23" borderId="26" xfId="0" applyFont="1" applyFill="1" applyBorder="1" applyAlignment="1">
      <alignment horizontal="center"/>
    </xf>
    <xf numFmtId="0" fontId="3" fillId="23" borderId="27" xfId="0" applyFont="1" applyFill="1" applyBorder="1" applyAlignment="1">
      <alignment horizontal="center"/>
    </xf>
    <xf numFmtId="0" fontId="3" fillId="23" borderId="28" xfId="0" applyFont="1" applyFill="1" applyBorder="1" applyAlignment="1">
      <alignment horizontal="center"/>
    </xf>
    <xf numFmtId="0" fontId="0" fillId="22" borderId="1" xfId="0" applyFill="1" applyBorder="1" applyAlignment="1">
      <alignment horizontal="center"/>
    </xf>
    <xf numFmtId="0" fontId="0" fillId="22" borderId="2" xfId="0" applyFill="1" applyBorder="1" applyAlignment="1">
      <alignment horizontal="center"/>
    </xf>
    <xf numFmtId="0" fontId="0" fillId="22" borderId="35" xfId="0" applyFill="1" applyBorder="1" applyAlignment="1">
      <alignment horizontal="center"/>
    </xf>
    <xf numFmtId="0" fontId="0" fillId="22" borderId="12" xfId="0" applyFill="1" applyBorder="1" applyAlignment="1">
      <alignment horizontal="center"/>
    </xf>
    <xf numFmtId="0" fontId="0" fillId="22" borderId="14" xfId="0" applyFill="1" applyBorder="1" applyAlignment="1">
      <alignment horizontal="center"/>
    </xf>
    <xf numFmtId="0" fontId="3" fillId="22" borderId="29" xfId="0" applyFont="1" applyFill="1" applyBorder="1" applyAlignment="1">
      <alignment horizontal="center"/>
    </xf>
    <xf numFmtId="0" fontId="3" fillId="22" borderId="11" xfId="0" applyFont="1" applyFill="1" applyBorder="1" applyAlignment="1">
      <alignment horizontal="center"/>
    </xf>
    <xf numFmtId="0" fontId="3" fillId="22" borderId="30" xfId="0" applyFont="1" applyFill="1" applyBorder="1" applyAlignment="1">
      <alignment horizontal="center"/>
    </xf>
    <xf numFmtId="0" fontId="2" fillId="25" borderId="19" xfId="0" applyFont="1" applyFill="1" applyBorder="1" applyAlignment="1">
      <alignment horizontal="center" vertical="center"/>
    </xf>
    <xf numFmtId="0" fontId="2" fillId="25" borderId="10" xfId="0" applyFont="1" applyFill="1" applyBorder="1" applyAlignment="1">
      <alignment horizontal="center" vertical="center"/>
    </xf>
    <xf numFmtId="0" fontId="2" fillId="22" borderId="56" xfId="0" applyFont="1" applyFill="1" applyBorder="1" applyAlignment="1">
      <alignment horizontal="center" vertical="center"/>
    </xf>
    <xf numFmtId="0" fontId="2" fillId="22" borderId="38" xfId="0" applyFont="1" applyFill="1" applyBorder="1" applyAlignment="1">
      <alignment horizontal="center" vertical="center"/>
    </xf>
    <xf numFmtId="0" fontId="2" fillId="22" borderId="16" xfId="0" applyFont="1" applyFill="1" applyBorder="1" applyAlignment="1">
      <alignment horizontal="center" vertical="center"/>
    </xf>
    <xf numFmtId="0" fontId="2" fillId="22" borderId="39" xfId="0" applyFont="1" applyFill="1" applyBorder="1" applyAlignment="1">
      <alignment horizontal="center" vertical="center"/>
    </xf>
    <xf numFmtId="44" fontId="0" fillId="22" borderId="7" xfId="3" applyFont="1" applyFill="1" applyBorder="1" applyAlignment="1">
      <alignment horizontal="center"/>
    </xf>
    <xf numFmtId="44" fontId="0" fillId="22" borderId="18" xfId="3" applyFont="1" applyFill="1" applyBorder="1" applyAlignment="1">
      <alignment horizontal="center"/>
    </xf>
    <xf numFmtId="44" fontId="0" fillId="22" borderId="63" xfId="3" applyFont="1" applyFill="1" applyBorder="1" applyAlignment="1">
      <alignment horizontal="center"/>
    </xf>
    <xf numFmtId="44" fontId="0" fillId="22" borderId="11" xfId="3" applyFont="1" applyFill="1" applyBorder="1" applyAlignment="1">
      <alignment horizontal="center"/>
    </xf>
    <xf numFmtId="44" fontId="0" fillId="22" borderId="30" xfId="3" applyFont="1" applyFill="1" applyBorder="1" applyAlignment="1">
      <alignment horizontal="center"/>
    </xf>
    <xf numFmtId="44" fontId="0" fillId="22" borderId="8" xfId="3" applyFont="1" applyFill="1" applyBorder="1" applyAlignment="1">
      <alignment horizontal="center"/>
    </xf>
    <xf numFmtId="44" fontId="0" fillId="22" borderId="64" xfId="3" applyFont="1" applyFill="1" applyBorder="1" applyAlignment="1">
      <alignment horizontal="center"/>
    </xf>
    <xf numFmtId="0" fontId="2" fillId="22" borderId="58" xfId="0" applyFont="1" applyFill="1" applyBorder="1" applyAlignment="1">
      <alignment horizontal="center" vertical="center" wrapText="1"/>
    </xf>
    <xf numFmtId="0" fontId="2" fillId="22" borderId="49" xfId="0" applyFont="1" applyFill="1" applyBorder="1" applyAlignment="1">
      <alignment horizontal="center" vertical="center" wrapText="1"/>
    </xf>
    <xf numFmtId="0" fontId="2" fillId="22" borderId="59" xfId="0" applyFont="1" applyFill="1" applyBorder="1" applyAlignment="1">
      <alignment horizontal="center" vertical="center" wrapText="1"/>
    </xf>
    <xf numFmtId="0" fontId="2" fillId="22" borderId="52" xfId="0" applyFont="1" applyFill="1" applyBorder="1" applyAlignment="1">
      <alignment horizontal="center" vertical="center" wrapText="1"/>
    </xf>
    <xf numFmtId="44" fontId="0" fillId="22" borderId="60" xfId="3" applyFont="1" applyFill="1" applyBorder="1" applyAlignment="1">
      <alignment horizontal="center" vertical="center"/>
    </xf>
    <xf numFmtId="44" fontId="0" fillId="22" borderId="56" xfId="3" applyFont="1" applyFill="1" applyBorder="1" applyAlignment="1">
      <alignment horizontal="center" vertical="center" wrapText="1"/>
    </xf>
    <xf numFmtId="0" fontId="2" fillId="10" borderId="26" xfId="0" applyFont="1" applyFill="1" applyBorder="1" applyAlignment="1">
      <alignment horizontal="center"/>
    </xf>
    <xf numFmtId="0" fontId="2" fillId="10" borderId="27" xfId="0" applyFont="1" applyFill="1" applyBorder="1" applyAlignment="1">
      <alignment horizontal="center"/>
    </xf>
    <xf numFmtId="0" fontId="2" fillId="10" borderId="28" xfId="0" applyFont="1" applyFill="1" applyBorder="1" applyAlignment="1">
      <alignment horizontal="center"/>
    </xf>
    <xf numFmtId="44" fontId="0" fillId="22" borderId="7" xfId="3" applyFont="1" applyFill="1" applyBorder="1" applyAlignment="1">
      <alignment horizontal="center" vertical="center"/>
    </xf>
    <xf numFmtId="0" fontId="0" fillId="0" borderId="56" xfId="0" applyBorder="1" applyAlignment="1">
      <alignment horizontal="center" vertical="center"/>
    </xf>
    <xf numFmtId="0" fontId="0" fillId="0" borderId="16" xfId="0" applyBorder="1" applyAlignment="1">
      <alignment horizontal="center" vertical="center"/>
    </xf>
    <xf numFmtId="44" fontId="0" fillId="22" borderId="8" xfId="0" applyNumberFormat="1" applyFill="1" applyBorder="1" applyAlignment="1">
      <alignment horizontal="center" vertical="center"/>
    </xf>
    <xf numFmtId="0" fontId="0" fillId="22" borderId="21" xfId="0" applyFill="1" applyBorder="1" applyAlignment="1">
      <alignment horizontal="center" vertical="center"/>
    </xf>
    <xf numFmtId="0" fontId="0" fillId="22" borderId="64" xfId="0" applyFill="1" applyBorder="1" applyAlignment="1">
      <alignment horizontal="center" vertical="center"/>
    </xf>
    <xf numFmtId="0" fontId="2" fillId="7" borderId="17" xfId="0" applyFont="1" applyFill="1" applyBorder="1" applyAlignment="1">
      <alignment horizontal="center" vertical="center" wrapText="1"/>
    </xf>
    <xf numFmtId="0" fontId="2" fillId="7" borderId="57" xfId="0" applyFont="1" applyFill="1" applyBorder="1" applyAlignment="1">
      <alignment horizontal="center" vertical="center" wrapText="1"/>
    </xf>
    <xf numFmtId="44" fontId="2" fillId="7" borderId="18" xfId="3" applyFont="1" applyFill="1" applyBorder="1" applyAlignment="1">
      <alignment horizontal="center" vertical="center"/>
    </xf>
    <xf numFmtId="44" fontId="2" fillId="7" borderId="39" xfId="3" applyFont="1" applyFill="1" applyBorder="1" applyAlignment="1">
      <alignment horizontal="center" vertical="center"/>
    </xf>
    <xf numFmtId="0" fontId="3" fillId="2" borderId="28" xfId="0" applyFont="1" applyFill="1" applyBorder="1" applyAlignment="1">
      <alignment horizontal="center"/>
    </xf>
    <xf numFmtId="0" fontId="0" fillId="22" borderId="32" xfId="0" applyFill="1" applyBorder="1" applyAlignment="1">
      <alignment horizontal="center" vertical="center" wrapText="1"/>
    </xf>
    <xf numFmtId="0" fontId="0" fillId="22" borderId="45" xfId="0" applyFill="1" applyBorder="1" applyAlignment="1">
      <alignment horizontal="center" vertical="center" wrapText="1"/>
    </xf>
    <xf numFmtId="0" fontId="0" fillId="22" borderId="29" xfId="0" applyFill="1" applyBorder="1" applyAlignment="1">
      <alignment horizontal="center" vertical="center" wrapText="1"/>
    </xf>
    <xf numFmtId="0" fontId="0" fillId="22" borderId="41" xfId="4" applyNumberFormat="1" applyFont="1" applyFill="1" applyBorder="1" applyAlignment="1">
      <alignment horizontal="center" vertical="center"/>
    </xf>
    <xf numFmtId="0" fontId="0" fillId="22" borderId="61" xfId="4" applyNumberFormat="1" applyFont="1" applyFill="1" applyBorder="1" applyAlignment="1">
      <alignment horizontal="center" vertical="center"/>
    </xf>
    <xf numFmtId="0" fontId="0" fillId="22" borderId="30" xfId="4" applyNumberFormat="1" applyFont="1" applyFill="1" applyBorder="1" applyAlignment="1">
      <alignment horizontal="center" vertical="center"/>
    </xf>
    <xf numFmtId="0" fontId="0" fillId="22" borderId="17" xfId="0" applyFill="1" applyBorder="1" applyAlignment="1">
      <alignment horizontal="center" vertical="center" wrapText="1"/>
    </xf>
    <xf numFmtId="44" fontId="0" fillId="22" borderId="18" xfId="3" applyFont="1" applyFill="1" applyBorder="1" applyAlignment="1">
      <alignment horizontal="center" vertical="center"/>
    </xf>
    <xf numFmtId="0" fontId="10" fillId="27" borderId="70" xfId="0" applyFont="1" applyFill="1" applyBorder="1" applyAlignment="1">
      <alignment horizontal="center" vertical="center" wrapText="1"/>
    </xf>
    <xf numFmtId="0" fontId="10" fillId="27" borderId="75" xfId="0" applyFont="1" applyFill="1" applyBorder="1" applyAlignment="1">
      <alignment horizontal="center" vertical="center" wrapText="1"/>
    </xf>
    <xf numFmtId="0" fontId="10" fillId="27" borderId="69" xfId="0" applyFont="1" applyFill="1" applyBorder="1" applyAlignment="1">
      <alignment horizontal="center" vertical="center" wrapText="1"/>
    </xf>
    <xf numFmtId="0" fontId="10" fillId="22" borderId="73" xfId="0" applyFont="1" applyFill="1" applyBorder="1" applyAlignment="1">
      <alignment horizontal="justify" vertical="center" wrapText="1"/>
    </xf>
    <xf numFmtId="0" fontId="9" fillId="22" borderId="74" xfId="0" applyFont="1" applyFill="1" applyBorder="1" applyAlignment="1">
      <alignment horizontal="center" vertical="center" wrapText="1"/>
    </xf>
    <xf numFmtId="0" fontId="10" fillId="22" borderId="70" xfId="0" applyFont="1" applyFill="1" applyBorder="1" applyAlignment="1">
      <alignment horizontal="justify" vertical="center" wrapText="1"/>
    </xf>
    <xf numFmtId="0" fontId="9" fillId="22" borderId="72" xfId="0" applyFont="1" applyFill="1" applyBorder="1" applyAlignment="1">
      <alignment horizontal="center" vertical="center" wrapText="1"/>
    </xf>
    <xf numFmtId="0" fontId="9" fillId="22" borderId="70" xfId="0" applyFont="1" applyFill="1" applyBorder="1" applyAlignment="1">
      <alignment horizontal="justify" vertical="center" wrapText="1"/>
    </xf>
    <xf numFmtId="0" fontId="9" fillId="22" borderId="73" xfId="0" applyFont="1" applyFill="1" applyBorder="1" applyAlignment="1">
      <alignment horizontal="justify" vertical="center" wrapText="1"/>
    </xf>
    <xf numFmtId="14" fontId="9" fillId="22" borderId="72" xfId="0" applyNumberFormat="1" applyFont="1" applyFill="1" applyBorder="1" applyAlignment="1">
      <alignment horizontal="center" vertical="center" wrapText="1"/>
    </xf>
    <xf numFmtId="14" fontId="9" fillId="22" borderId="74" xfId="0" applyNumberFormat="1" applyFont="1" applyFill="1" applyBorder="1" applyAlignment="1">
      <alignment horizontal="center" vertical="center" wrapText="1"/>
    </xf>
    <xf numFmtId="0" fontId="9" fillId="22" borderId="69" xfId="0" applyFont="1" applyFill="1" applyBorder="1" applyAlignment="1">
      <alignment horizontal="justify" vertical="center" wrapText="1"/>
    </xf>
    <xf numFmtId="0" fontId="9" fillId="22" borderId="71" xfId="0" applyFont="1" applyFill="1" applyBorder="1" applyAlignment="1">
      <alignment horizontal="center" vertical="center" wrapText="1"/>
    </xf>
    <xf numFmtId="0" fontId="10" fillId="22" borderId="72" xfId="0" applyFont="1" applyFill="1" applyBorder="1" applyAlignment="1">
      <alignment horizontal="justify" vertical="center" wrapText="1"/>
    </xf>
    <xf numFmtId="0" fontId="10" fillId="22" borderId="72" xfId="0" applyFont="1" applyFill="1" applyBorder="1" applyAlignment="1">
      <alignment horizontal="center" vertical="center" wrapText="1"/>
    </xf>
    <xf numFmtId="0" fontId="9" fillId="22" borderId="71" xfId="0" applyFont="1" applyFill="1" applyBorder="1" applyAlignment="1">
      <alignment horizontal="justify" vertical="center" wrapText="1"/>
    </xf>
    <xf numFmtId="0" fontId="11" fillId="26" borderId="67" xfId="0" applyFont="1" applyFill="1" applyBorder="1" applyAlignment="1">
      <alignment horizontal="justify" vertical="center"/>
    </xf>
    <xf numFmtId="0" fontId="11" fillId="26" borderId="68" xfId="0" applyFont="1" applyFill="1" applyBorder="1" applyAlignment="1">
      <alignment horizontal="justify" vertical="center"/>
    </xf>
    <xf numFmtId="0" fontId="2" fillId="22" borderId="62" xfId="0" applyFont="1" applyFill="1" applyBorder="1" applyAlignment="1">
      <alignment horizontal="center" vertical="center"/>
    </xf>
    <xf numFmtId="0" fontId="2" fillId="22" borderId="62" xfId="0" applyFont="1" applyFill="1" applyBorder="1" applyAlignment="1">
      <alignment horizontal="center"/>
    </xf>
    <xf numFmtId="0" fontId="2" fillId="22" borderId="35" xfId="0" applyFont="1" applyFill="1" applyBorder="1" applyAlignment="1">
      <alignment horizontal="center"/>
    </xf>
    <xf numFmtId="0" fontId="2" fillId="22" borderId="43" xfId="0" applyFont="1" applyFill="1" applyBorder="1" applyAlignment="1">
      <alignment horizontal="left" vertical="center"/>
    </xf>
    <xf numFmtId="44" fontId="0" fillId="22" borderId="43" xfId="0" applyNumberFormat="1" applyFill="1" applyBorder="1"/>
    <xf numFmtId="0" fontId="2" fillId="22" borderId="9" xfId="0" applyFont="1" applyFill="1" applyBorder="1" applyAlignment="1">
      <alignment horizontal="left" vertical="center"/>
    </xf>
    <xf numFmtId="44" fontId="0" fillId="22" borderId="9" xfId="0" applyNumberFormat="1" applyFill="1" applyBorder="1"/>
    <xf numFmtId="0" fontId="2" fillId="22" borderId="10" xfId="0" applyFont="1" applyFill="1" applyBorder="1" applyAlignment="1">
      <alignment horizontal="left" vertical="center"/>
    </xf>
  </cellXfs>
  <cellStyles count="5">
    <cellStyle name="Comma" xfId="4" builtinId="3"/>
    <cellStyle name="Currency" xfId="3" builtinId="4"/>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55</xdr:row>
      <xdr:rowOff>0</xdr:rowOff>
    </xdr:from>
    <xdr:to>
      <xdr:col>25</xdr:col>
      <xdr:colOff>441960</xdr:colOff>
      <xdr:row>132</xdr:row>
      <xdr:rowOff>15240</xdr:rowOff>
    </xdr:to>
    <xdr:pic>
      <xdr:nvPicPr>
        <xdr:cNvPr id="10" name="Picture 9">
          <a:extLst>
            <a:ext uri="{FF2B5EF4-FFF2-40B4-BE49-F238E27FC236}">
              <a16:creationId xmlns:a16="http://schemas.microsoft.com/office/drawing/2014/main" id="{6021F34C-514E-2322-0236-63E09230F4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16740" y="11170920"/>
          <a:ext cx="8366760" cy="15803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12</xdr:row>
      <xdr:rowOff>0</xdr:rowOff>
    </xdr:from>
    <xdr:to>
      <xdr:col>19</xdr:col>
      <xdr:colOff>571500</xdr:colOff>
      <xdr:row>16</xdr:row>
      <xdr:rowOff>22860</xdr:rowOff>
    </xdr:to>
    <xdr:pic>
      <xdr:nvPicPr>
        <xdr:cNvPr id="3" name="Picture 2">
          <a:extLst>
            <a:ext uri="{FF2B5EF4-FFF2-40B4-BE49-F238E27FC236}">
              <a16:creationId xmlns:a16="http://schemas.microsoft.com/office/drawing/2014/main" id="{4B945E9A-ADAB-8323-0C84-F125020ADE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69480" y="2217420"/>
          <a:ext cx="832866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h.indeed.com/career/documentation-manager/salaries?from=top_sb" TargetMode="External"/><Relationship Id="rId7" Type="http://schemas.openxmlformats.org/officeDocument/2006/relationships/hyperlink" Target="https://ph.indeed.com/career/trainer/salaries" TargetMode="External"/><Relationship Id="rId2" Type="http://schemas.openxmlformats.org/officeDocument/2006/relationships/hyperlink" Target="https://ph.indeed.com/career/product-owner/salaries" TargetMode="External"/><Relationship Id="rId1" Type="http://schemas.openxmlformats.org/officeDocument/2006/relationships/hyperlink" Target="https://ph.indeed.com/career/project-manager/salaries" TargetMode="External"/><Relationship Id="rId6" Type="http://schemas.openxmlformats.org/officeDocument/2006/relationships/hyperlink" Target="https://ph.indeed.com/career/quality-assurance-tester/salaries?from=top_sb" TargetMode="External"/><Relationship Id="rId5" Type="http://schemas.openxmlformats.org/officeDocument/2006/relationships/hyperlink" Target="https://ph.indeed.com/career/software-engineer/salaries" TargetMode="External"/><Relationship Id="rId4" Type="http://schemas.openxmlformats.org/officeDocument/2006/relationships/hyperlink" Target="https://www.salaryexpert.com/salary/job/scrum-master/philippines/manila"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CFC52-9D15-4C2E-BF67-113CE9252E94}">
  <dimension ref="A1:D8"/>
  <sheetViews>
    <sheetView workbookViewId="0">
      <selection activeCell="D7" sqref="D7"/>
    </sheetView>
  </sheetViews>
  <sheetFormatPr defaultRowHeight="14.4" x14ac:dyDescent="0.3"/>
  <cols>
    <col min="1" max="1" width="22.6640625" bestFit="1" customWidth="1"/>
    <col min="2" max="2" width="20.44140625" bestFit="1" customWidth="1"/>
    <col min="3" max="3" width="10" bestFit="1" customWidth="1"/>
    <col min="4" max="4" width="70.109375" bestFit="1" customWidth="1"/>
  </cols>
  <sheetData>
    <row r="1" spans="1:4" ht="15" thickBot="1" x14ac:dyDescent="0.35">
      <c r="A1" s="6" t="s">
        <v>140</v>
      </c>
      <c r="B1" s="6" t="s">
        <v>141</v>
      </c>
      <c r="C1" t="s">
        <v>142</v>
      </c>
      <c r="D1" s="6" t="s">
        <v>143</v>
      </c>
    </row>
    <row r="2" spans="1:4" x14ac:dyDescent="0.3">
      <c r="A2" s="7" t="s">
        <v>132</v>
      </c>
      <c r="B2" s="7" t="s">
        <v>126</v>
      </c>
      <c r="C2" s="10">
        <v>341</v>
      </c>
      <c r="D2" s="13" t="s">
        <v>113</v>
      </c>
    </row>
    <row r="3" spans="1:4" x14ac:dyDescent="0.3">
      <c r="A3" s="8" t="s">
        <v>133</v>
      </c>
      <c r="B3" s="8" t="s">
        <v>138</v>
      </c>
      <c r="C3" s="11">
        <v>413</v>
      </c>
      <c r="D3" s="14" t="s">
        <v>114</v>
      </c>
    </row>
    <row r="4" spans="1:4" x14ac:dyDescent="0.3">
      <c r="A4" s="8" t="s">
        <v>134</v>
      </c>
      <c r="B4" s="8" t="s">
        <v>128</v>
      </c>
      <c r="C4" s="11">
        <v>178.16</v>
      </c>
      <c r="D4" s="14" t="s">
        <v>115</v>
      </c>
    </row>
    <row r="5" spans="1:4" x14ac:dyDescent="0.3">
      <c r="A5" s="8" t="s">
        <v>135</v>
      </c>
      <c r="B5" s="8" t="s">
        <v>139</v>
      </c>
      <c r="C5" s="11">
        <v>485.95</v>
      </c>
      <c r="D5" s="14" t="s">
        <v>116</v>
      </c>
    </row>
    <row r="6" spans="1:4" x14ac:dyDescent="0.3">
      <c r="A6" s="8" t="s">
        <v>136</v>
      </c>
      <c r="B6" s="8" t="s">
        <v>130</v>
      </c>
      <c r="C6" s="11">
        <v>254</v>
      </c>
      <c r="D6" s="14" t="s">
        <v>117</v>
      </c>
    </row>
    <row r="7" spans="1:4" ht="15" thickBot="1" x14ac:dyDescent="0.35">
      <c r="A7" s="9" t="s">
        <v>137</v>
      </c>
      <c r="B7" s="9" t="s">
        <v>131</v>
      </c>
      <c r="C7" s="12">
        <v>271</v>
      </c>
      <c r="D7" s="15" t="s">
        <v>118</v>
      </c>
    </row>
    <row r="8" spans="1:4" x14ac:dyDescent="0.3">
      <c r="D8" s="132" t="s">
        <v>214</v>
      </c>
    </row>
  </sheetData>
  <hyperlinks>
    <hyperlink ref="D2" r:id="rId1" display="https://ph.indeed.com/career/project-manager/salaries" xr:uid="{9FDE38FE-8753-4935-9B5D-54117B24EA00}"/>
    <hyperlink ref="D3" r:id="rId2" display="https://ph.indeed.com/career/product-owner/salaries" xr:uid="{4F1B3D04-0A9F-464B-9D7B-83DA6F03124F}"/>
    <hyperlink ref="D4" r:id="rId3" display="https://ph.indeed.com/career/documentation-manager/salaries?from=top_sb" xr:uid="{38B224C0-7168-47C5-A548-CAD7B0CED83B}"/>
    <hyperlink ref="D5" r:id="rId4" location=":~:text=The%20average%20scrum%20master%20gross%20salary%20in%20Manila%2C,%E2%82%B1862%2C737%20or%20an%20equivalent%20hourly%20rate%20of%20%E2%82%B1415." display="https://www.salaryexpert.com/salary/job/scrum-master/philippines/manila - :~:text=The%20average%20scrum%20master%20gross%20salary%20in%20Manila%2C,%E2%82%B1862%2C737%20or%20an%20equivalent%20hourly%20rate%20of%20%E2%82%B1415." xr:uid="{3D687F41-81A7-41E3-A280-508CB2673C1E}"/>
    <hyperlink ref="D6" r:id="rId5" display="https://ph.indeed.com/career/software-engineer/salaries" xr:uid="{08581AD8-6FBE-417A-9EA1-0AF4A23B30AB}"/>
    <hyperlink ref="D7" r:id="rId6" xr:uid="{9EE9E5FE-3A21-4332-A827-01B6DC04B141}"/>
    <hyperlink ref="D8" r:id="rId7" display="https://ph.indeed.com/career/trainer/salaries" xr:uid="{0AE9BF1F-89C2-42CB-9105-C5BDCC17A1A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5D182-A19B-4E68-91D9-41D67ED146FE}">
  <dimension ref="A1:J13"/>
  <sheetViews>
    <sheetView workbookViewId="0">
      <selection activeCell="E5" sqref="E5:E10"/>
    </sheetView>
  </sheetViews>
  <sheetFormatPr defaultRowHeight="14.4" x14ac:dyDescent="0.3"/>
  <cols>
    <col min="1" max="1" width="20.44140625" bestFit="1" customWidth="1"/>
    <col min="2" max="2" width="11.5546875" bestFit="1" customWidth="1"/>
    <col min="3" max="3" width="10.21875" bestFit="1" customWidth="1"/>
    <col min="4" max="4" width="22.21875" customWidth="1"/>
    <col min="5" max="5" width="11.44140625" bestFit="1" customWidth="1"/>
    <col min="6" max="6" width="13.77734375" bestFit="1" customWidth="1"/>
    <col min="7" max="7" width="11.21875" bestFit="1" customWidth="1"/>
    <col min="8" max="8" width="9.33203125" bestFit="1" customWidth="1"/>
  </cols>
  <sheetData>
    <row r="1" spans="1:10" x14ac:dyDescent="0.3">
      <c r="A1" s="122" t="s">
        <v>210</v>
      </c>
      <c r="B1" s="122" t="s">
        <v>211</v>
      </c>
    </row>
    <row r="2" spans="1:10" x14ac:dyDescent="0.3">
      <c r="A2" s="123">
        <v>0.25</v>
      </c>
      <c r="B2" s="124">
        <v>1.67</v>
      </c>
    </row>
    <row r="3" spans="1:10" ht="15" thickBot="1" x14ac:dyDescent="0.35">
      <c r="A3" s="2"/>
    </row>
    <row r="4" spans="1:10" ht="40.200000000000003" customHeight="1" thickBot="1" x14ac:dyDescent="0.35">
      <c r="B4" s="125" t="s">
        <v>205</v>
      </c>
      <c r="C4" s="125" t="s">
        <v>206</v>
      </c>
      <c r="D4" s="126" t="s">
        <v>212</v>
      </c>
      <c r="E4" s="125" t="s">
        <v>209</v>
      </c>
      <c r="F4" s="127" t="s">
        <v>207</v>
      </c>
      <c r="G4" s="128" t="s">
        <v>208</v>
      </c>
      <c r="J4" t="s">
        <v>119</v>
      </c>
    </row>
    <row r="5" spans="1:10" x14ac:dyDescent="0.3">
      <c r="A5" s="3" t="s">
        <v>126</v>
      </c>
      <c r="B5" s="16">
        <v>70000</v>
      </c>
      <c r="C5" s="3">
        <v>2</v>
      </c>
      <c r="D5" s="16">
        <f>B5-(B5*C5*$A$2)</f>
        <v>35000</v>
      </c>
      <c r="E5" s="16">
        <f>D5*$A$2*$B$2</f>
        <v>14612.5</v>
      </c>
      <c r="F5" s="4">
        <v>389</v>
      </c>
      <c r="G5" s="129">
        <f>E5/F5</f>
        <v>37.564267352185091</v>
      </c>
    </row>
    <row r="6" spans="1:10" x14ac:dyDescent="0.3">
      <c r="A6" s="3" t="s">
        <v>128</v>
      </c>
      <c r="B6" s="16">
        <v>43000</v>
      </c>
      <c r="C6" s="3">
        <v>2</v>
      </c>
      <c r="D6" s="16">
        <f>B6-(B6*C6*$A$2)</f>
        <v>21500</v>
      </c>
      <c r="E6" s="16">
        <f>D6*$A$2*$B$2</f>
        <v>8976.25</v>
      </c>
      <c r="F6" s="4">
        <v>387</v>
      </c>
      <c r="G6" s="130">
        <f t="shared" ref="G6:G10" si="0">E6/F6</f>
        <v>23.194444444444443</v>
      </c>
    </row>
    <row r="7" spans="1:10" x14ac:dyDescent="0.3">
      <c r="A7" s="3" t="s">
        <v>127</v>
      </c>
      <c r="B7" s="16">
        <v>35000</v>
      </c>
      <c r="C7" s="3">
        <v>1</v>
      </c>
      <c r="D7" s="16">
        <f>B7-(B7*C7*$A$2)</f>
        <v>26250</v>
      </c>
      <c r="E7" s="16">
        <f>D7*$A$2*$B$2</f>
        <v>10959.375</v>
      </c>
      <c r="F7" s="4">
        <v>446</v>
      </c>
      <c r="G7" s="130">
        <f t="shared" si="0"/>
        <v>24.572589686098656</v>
      </c>
    </row>
    <row r="8" spans="1:10" x14ac:dyDescent="0.3">
      <c r="A8" s="3" t="s">
        <v>129</v>
      </c>
      <c r="B8" s="16">
        <v>50000</v>
      </c>
      <c r="C8" s="3">
        <v>3</v>
      </c>
      <c r="D8" s="16">
        <f>B8-(B8*C8*$A$2)</f>
        <v>12500</v>
      </c>
      <c r="E8" s="16">
        <f>D8*$A$2*$B$2</f>
        <v>5218.75</v>
      </c>
      <c r="F8" s="4">
        <v>699</v>
      </c>
      <c r="G8" s="130">
        <f>E8/F8</f>
        <v>7.4660228898426322</v>
      </c>
      <c r="H8" s="5" t="s">
        <v>112</v>
      </c>
    </row>
    <row r="9" spans="1:10" x14ac:dyDescent="0.3">
      <c r="A9" s="3" t="s">
        <v>131</v>
      </c>
      <c r="B9" s="16">
        <v>47000</v>
      </c>
      <c r="C9" s="3">
        <v>3</v>
      </c>
      <c r="D9" s="16">
        <f t="shared" ref="D9:D10" si="1">B9-(B9*C9*$A$2)</f>
        <v>11750</v>
      </c>
      <c r="E9" s="16">
        <f>D9*$A$2*$B$2</f>
        <v>4905.625</v>
      </c>
      <c r="F9" s="4">
        <v>242</v>
      </c>
      <c r="G9" s="130">
        <f>E9/F9</f>
        <v>20.271177685950413</v>
      </c>
    </row>
    <row r="10" spans="1:10" ht="15" thickBot="1" x14ac:dyDescent="0.35">
      <c r="A10" s="3" t="s">
        <v>130</v>
      </c>
      <c r="B10" s="16">
        <v>70000</v>
      </c>
      <c r="C10" s="3">
        <v>3</v>
      </c>
      <c r="D10" s="16">
        <f t="shared" si="1"/>
        <v>17500</v>
      </c>
      <c r="E10" s="16">
        <f t="shared" ref="E10" si="2">D10*$A$2*$B$2</f>
        <v>7306.25</v>
      </c>
      <c r="F10" s="4">
        <v>720</v>
      </c>
      <c r="G10" s="131">
        <f t="shared" si="0"/>
        <v>10.147569444444445</v>
      </c>
    </row>
    <row r="13" spans="1:10" x14ac:dyDescent="0.3">
      <c r="E13" s="5" t="s">
        <v>112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308F8-44AE-4A3A-AD97-C2FC5CDAFB32}">
  <dimension ref="A1:W126"/>
  <sheetViews>
    <sheetView workbookViewId="0">
      <pane xSplit="3" ySplit="4" topLeftCell="H104" activePane="bottomRight" state="frozen"/>
      <selection pane="topRight" activeCell="D1" sqref="D1"/>
      <selection pane="bottomLeft" activeCell="A5" sqref="A5"/>
      <selection pane="bottomRight" activeCell="D118" sqref="D118"/>
    </sheetView>
  </sheetViews>
  <sheetFormatPr defaultRowHeight="14.4" x14ac:dyDescent="0.3"/>
  <cols>
    <col min="1" max="1" width="49.109375" bestFit="1" customWidth="1"/>
    <col min="3" max="3" width="10.44140625" bestFit="1" customWidth="1"/>
    <col min="4" max="4" width="14" bestFit="1" customWidth="1"/>
    <col min="5" max="5" width="12.44140625" bestFit="1" customWidth="1"/>
    <col min="6" max="6" width="11.44140625" bestFit="1" customWidth="1"/>
    <col min="7" max="7" width="14" bestFit="1" customWidth="1"/>
    <col min="8" max="8" width="12.44140625" bestFit="1" customWidth="1"/>
    <col min="9" max="9" width="11.44140625" bestFit="1" customWidth="1"/>
    <col min="10" max="10" width="14" bestFit="1" customWidth="1"/>
    <col min="11" max="11" width="11.44140625" bestFit="1" customWidth="1"/>
    <col min="12" max="12" width="10.44140625" bestFit="1" customWidth="1"/>
    <col min="13" max="13" width="14" bestFit="1" customWidth="1"/>
    <col min="14" max="14" width="12.44140625" bestFit="1" customWidth="1"/>
    <col min="15" max="15" width="10.44140625" bestFit="1" customWidth="1"/>
    <col min="16" max="16" width="14" bestFit="1" customWidth="1"/>
    <col min="17" max="17" width="12.44140625" bestFit="1" customWidth="1"/>
    <col min="18" max="18" width="10.44140625" bestFit="1" customWidth="1"/>
    <col min="19" max="19" width="14" bestFit="1" customWidth="1"/>
    <col min="20" max="20" width="11.5546875" bestFit="1" customWidth="1"/>
    <col min="21" max="21" width="10.44140625" bestFit="1" customWidth="1"/>
  </cols>
  <sheetData>
    <row r="1" spans="1:23" ht="15" thickBot="1" x14ac:dyDescent="0.35">
      <c r="D1" s="142" t="s">
        <v>126</v>
      </c>
      <c r="E1" s="143"/>
      <c r="F1" s="144"/>
      <c r="G1" s="145" t="s">
        <v>127</v>
      </c>
      <c r="H1" s="146"/>
      <c r="I1" s="147"/>
      <c r="J1" s="148" t="s">
        <v>128</v>
      </c>
      <c r="K1" s="149"/>
      <c r="L1" s="150"/>
      <c r="M1" s="151" t="s">
        <v>129</v>
      </c>
      <c r="N1" s="152"/>
      <c r="O1" s="153"/>
      <c r="P1" s="154" t="s">
        <v>130</v>
      </c>
      <c r="Q1" s="155"/>
      <c r="R1" s="156"/>
      <c r="S1" s="160" t="s">
        <v>131</v>
      </c>
      <c r="T1" s="161"/>
      <c r="U1" s="162"/>
    </row>
    <row r="2" spans="1:23" ht="15" thickBot="1" x14ac:dyDescent="0.35">
      <c r="A2" s="139" t="s">
        <v>121</v>
      </c>
      <c r="B2" s="140"/>
      <c r="C2" s="141"/>
      <c r="D2" s="163">
        <f>'LAPTOP DV'!G5</f>
        <v>37.564267352185091</v>
      </c>
      <c r="E2" s="164"/>
      <c r="F2" s="165"/>
      <c r="G2" s="157">
        <f>'LAPTOP DV'!G7</f>
        <v>24.572589686098656</v>
      </c>
      <c r="H2" s="158"/>
      <c r="I2" s="166"/>
      <c r="J2" s="163">
        <f>'LAPTOP DV'!G6</f>
        <v>23.194444444444443</v>
      </c>
      <c r="K2" s="164"/>
      <c r="L2" s="165"/>
      <c r="M2" s="157">
        <f>'LAPTOP DV'!G8</f>
        <v>7.4660228898426322</v>
      </c>
      <c r="N2" s="158"/>
      <c r="O2" s="159"/>
      <c r="P2" s="157">
        <f>'LAPTOP DV'!G10</f>
        <v>10.147569444444445</v>
      </c>
      <c r="Q2" s="158"/>
      <c r="R2" s="159"/>
      <c r="S2" s="157">
        <f>'LAPTOP DV'!G9</f>
        <v>20.271177685950413</v>
      </c>
      <c r="T2" s="158"/>
      <c r="U2" s="159"/>
    </row>
    <row r="3" spans="1:23" ht="15" thickBot="1" x14ac:dyDescent="0.35">
      <c r="A3" s="139" t="s">
        <v>122</v>
      </c>
      <c r="B3" s="140"/>
      <c r="C3" s="141"/>
      <c r="D3" s="157">
        <f>'HOURLY RATE'!C2</f>
        <v>341</v>
      </c>
      <c r="E3" s="158"/>
      <c r="F3" s="166"/>
      <c r="G3" s="157">
        <f>'HOURLY RATE'!C3</f>
        <v>413</v>
      </c>
      <c r="H3" s="158"/>
      <c r="I3" s="166"/>
      <c r="J3" s="157">
        <f>'HOURLY RATE'!C4</f>
        <v>178.16</v>
      </c>
      <c r="K3" s="158"/>
      <c r="L3" s="166"/>
      <c r="M3" s="157">
        <f>'HOURLY RATE'!C5</f>
        <v>485.95</v>
      </c>
      <c r="N3" s="158"/>
      <c r="O3" s="159"/>
      <c r="P3" s="157">
        <f>'HOURLY RATE'!C6</f>
        <v>254</v>
      </c>
      <c r="Q3" s="158"/>
      <c r="R3" s="159"/>
      <c r="S3" s="157">
        <f>'HOURLY RATE'!C7</f>
        <v>271</v>
      </c>
      <c r="T3" s="158"/>
      <c r="U3" s="159"/>
    </row>
    <row r="4" spans="1:23" ht="15" thickBot="1" x14ac:dyDescent="0.35">
      <c r="A4" s="139" t="s">
        <v>120</v>
      </c>
      <c r="B4" s="140"/>
      <c r="C4" s="141"/>
      <c r="D4" s="17" t="s">
        <v>123</v>
      </c>
      <c r="E4" s="18" t="s">
        <v>124</v>
      </c>
      <c r="F4" s="19" t="s">
        <v>125</v>
      </c>
      <c r="G4" s="20" t="s">
        <v>123</v>
      </c>
      <c r="H4" s="21" t="s">
        <v>124</v>
      </c>
      <c r="I4" s="22" t="s">
        <v>125</v>
      </c>
      <c r="J4" s="23" t="s">
        <v>123</v>
      </c>
      <c r="K4" s="24" t="s">
        <v>124</v>
      </c>
      <c r="L4" s="25" t="s">
        <v>125</v>
      </c>
      <c r="M4" s="26" t="s">
        <v>123</v>
      </c>
      <c r="N4" s="27" t="s">
        <v>124</v>
      </c>
      <c r="O4" s="28" t="s">
        <v>125</v>
      </c>
      <c r="P4" s="32" t="s">
        <v>123</v>
      </c>
      <c r="Q4" s="33" t="s">
        <v>124</v>
      </c>
      <c r="R4" s="34" t="s">
        <v>125</v>
      </c>
      <c r="S4" s="29" t="s">
        <v>123</v>
      </c>
      <c r="T4" s="30" t="s">
        <v>124</v>
      </c>
      <c r="U4" s="31" t="s">
        <v>125</v>
      </c>
      <c r="V4" s="170" t="s">
        <v>144</v>
      </c>
      <c r="W4" s="171"/>
    </row>
    <row r="5" spans="1:23" x14ac:dyDescent="0.3">
      <c r="A5" s="7" t="s">
        <v>0</v>
      </c>
      <c r="B5" s="116">
        <v>3</v>
      </c>
      <c r="C5" s="117">
        <f t="shared" ref="C5:C68" si="0">B5*8</f>
        <v>24</v>
      </c>
      <c r="D5" s="35"/>
      <c r="E5" s="39"/>
      <c r="F5" s="40"/>
      <c r="G5" s="36"/>
      <c r="H5" s="41"/>
      <c r="I5" s="42"/>
      <c r="J5" s="37"/>
      <c r="K5" s="43"/>
      <c r="L5" s="44"/>
      <c r="M5" s="45"/>
      <c r="N5" s="46"/>
      <c r="O5" s="47"/>
      <c r="P5" s="48"/>
      <c r="Q5" s="49"/>
      <c r="R5" s="50"/>
      <c r="S5" s="38"/>
      <c r="T5" s="51"/>
      <c r="U5" s="98"/>
      <c r="V5" s="172"/>
      <c r="W5" s="173"/>
    </row>
    <row r="6" spans="1:23" x14ac:dyDescent="0.3">
      <c r="A6" s="8" t="s">
        <v>1</v>
      </c>
      <c r="B6" s="118">
        <v>1</v>
      </c>
      <c r="C6" s="119">
        <f t="shared" si="0"/>
        <v>8</v>
      </c>
      <c r="D6" s="35"/>
      <c r="E6" s="39"/>
      <c r="F6" s="40"/>
      <c r="G6" s="36"/>
      <c r="H6" s="41"/>
      <c r="I6" s="42"/>
      <c r="J6" s="37"/>
      <c r="K6" s="43"/>
      <c r="L6" s="44"/>
      <c r="M6" s="45"/>
      <c r="N6" s="46"/>
      <c r="O6" s="47"/>
      <c r="P6" s="48"/>
      <c r="Q6" s="49"/>
      <c r="R6" s="50"/>
      <c r="S6" s="38"/>
      <c r="T6" s="51"/>
      <c r="U6" s="98"/>
      <c r="V6" s="167"/>
      <c r="W6" s="168"/>
    </row>
    <row r="7" spans="1:23" x14ac:dyDescent="0.3">
      <c r="A7" s="8" t="s">
        <v>2</v>
      </c>
      <c r="B7" s="118">
        <v>4</v>
      </c>
      <c r="C7" s="119">
        <f t="shared" si="0"/>
        <v>32</v>
      </c>
      <c r="D7" s="35"/>
      <c r="E7" s="39"/>
      <c r="F7" s="40"/>
      <c r="G7" s="36"/>
      <c r="H7" s="41"/>
      <c r="I7" s="42"/>
      <c r="J7" s="37"/>
      <c r="K7" s="43"/>
      <c r="L7" s="44"/>
      <c r="M7" s="45"/>
      <c r="N7" s="46"/>
      <c r="O7" s="47"/>
      <c r="P7" s="48"/>
      <c r="Q7" s="49"/>
      <c r="R7" s="50"/>
      <c r="S7" s="38"/>
      <c r="T7" s="51"/>
      <c r="U7" s="98"/>
      <c r="V7" s="167"/>
      <c r="W7" s="168"/>
    </row>
    <row r="8" spans="1:23" x14ac:dyDescent="0.3">
      <c r="A8" s="8" t="s">
        <v>3</v>
      </c>
      <c r="B8" s="118">
        <v>1</v>
      </c>
      <c r="C8" s="119">
        <f t="shared" si="0"/>
        <v>8</v>
      </c>
      <c r="D8" s="35"/>
      <c r="E8" s="39"/>
      <c r="F8" s="40"/>
      <c r="G8" s="36"/>
      <c r="H8" s="41"/>
      <c r="I8" s="42"/>
      <c r="J8" s="37"/>
      <c r="K8" s="43"/>
      <c r="L8" s="44"/>
      <c r="M8" s="45"/>
      <c r="N8" s="46"/>
      <c r="O8" s="47"/>
      <c r="P8" s="48"/>
      <c r="Q8" s="49"/>
      <c r="R8" s="50"/>
      <c r="S8" s="38"/>
      <c r="T8" s="51"/>
      <c r="U8" s="98"/>
      <c r="V8" s="167"/>
      <c r="W8" s="168"/>
    </row>
    <row r="9" spans="1:23" x14ac:dyDescent="0.3">
      <c r="A9" s="8" t="s">
        <v>4</v>
      </c>
      <c r="B9" s="118">
        <v>1</v>
      </c>
      <c r="C9" s="119">
        <f t="shared" si="0"/>
        <v>8</v>
      </c>
      <c r="D9" s="35">
        <v>2</v>
      </c>
      <c r="E9" s="52">
        <f>D9*$D$3</f>
        <v>682</v>
      </c>
      <c r="F9" s="53">
        <f>D9*$D$2</f>
        <v>75.128534704370182</v>
      </c>
      <c r="G9" s="36">
        <v>2</v>
      </c>
      <c r="H9" s="54">
        <f>G9*$G$3</f>
        <v>826</v>
      </c>
      <c r="I9" s="55">
        <f>G9*$G$2</f>
        <v>49.145179372197312</v>
      </c>
      <c r="J9" s="37">
        <v>2</v>
      </c>
      <c r="K9" s="56">
        <f>J9*$J$3</f>
        <v>356.32</v>
      </c>
      <c r="L9" s="57">
        <f>J9*$J$2</f>
        <v>46.388888888888886</v>
      </c>
      <c r="M9" s="45">
        <v>2</v>
      </c>
      <c r="N9" s="58">
        <f>M9*$M$3</f>
        <v>971.9</v>
      </c>
      <c r="O9" s="59">
        <f>M9*$M$2</f>
        <v>14.932045779685264</v>
      </c>
      <c r="P9" s="48"/>
      <c r="Q9" s="49"/>
      <c r="R9" s="50"/>
      <c r="S9" s="38"/>
      <c r="T9" s="51"/>
      <c r="U9" s="98"/>
      <c r="V9" s="169">
        <f>SUM(T9,Q9,N9,K9,H9,E9)</f>
        <v>2836.2200000000003</v>
      </c>
      <c r="W9" s="168"/>
    </row>
    <row r="10" spans="1:23" x14ac:dyDescent="0.3">
      <c r="A10" s="8" t="s">
        <v>5</v>
      </c>
      <c r="B10" s="118">
        <v>1</v>
      </c>
      <c r="C10" s="119">
        <f t="shared" si="0"/>
        <v>8</v>
      </c>
      <c r="D10" s="35">
        <v>2</v>
      </c>
      <c r="E10" s="52">
        <f t="shared" ref="E10:E73" si="1">D10*$D$3</f>
        <v>682</v>
      </c>
      <c r="F10" s="53">
        <f t="shared" ref="F10:F73" si="2">D10*$D$2</f>
        <v>75.128534704370182</v>
      </c>
      <c r="G10" s="36">
        <v>2</v>
      </c>
      <c r="H10" s="54">
        <f t="shared" ref="H10:H73" si="3">G10*$G$3</f>
        <v>826</v>
      </c>
      <c r="I10" s="55">
        <f t="shared" ref="I10:I73" si="4">G10*$G$2</f>
        <v>49.145179372197312</v>
      </c>
      <c r="J10" s="37">
        <v>2</v>
      </c>
      <c r="K10" s="56">
        <f t="shared" ref="K10:K73" si="5">J10*$J$3</f>
        <v>356.32</v>
      </c>
      <c r="L10" s="57">
        <f t="shared" ref="L10:L73" si="6">J10*$J$2</f>
        <v>46.388888888888886</v>
      </c>
      <c r="M10" s="45">
        <v>2</v>
      </c>
      <c r="N10" s="58">
        <f t="shared" ref="N10:N73" si="7">M10*$M$3</f>
        <v>971.9</v>
      </c>
      <c r="O10" s="59">
        <f t="shared" ref="O10:O73" si="8">M10*$M$2</f>
        <v>14.932045779685264</v>
      </c>
      <c r="P10" s="48"/>
      <c r="Q10" s="49"/>
      <c r="R10" s="50"/>
      <c r="S10" s="38"/>
      <c r="T10" s="51"/>
      <c r="U10" s="98"/>
      <c r="V10" s="169">
        <f t="shared" ref="V10:V73" si="9">SUM(T10,Q10,N10,K10,H10,E10)</f>
        <v>2836.2200000000003</v>
      </c>
      <c r="W10" s="168"/>
    </row>
    <row r="11" spans="1:23" x14ac:dyDescent="0.3">
      <c r="A11" s="8" t="s">
        <v>6</v>
      </c>
      <c r="B11" s="118">
        <v>1</v>
      </c>
      <c r="C11" s="119">
        <f t="shared" si="0"/>
        <v>8</v>
      </c>
      <c r="D11" s="35">
        <v>2</v>
      </c>
      <c r="E11" s="52">
        <f t="shared" si="1"/>
        <v>682</v>
      </c>
      <c r="F11" s="53">
        <f t="shared" si="2"/>
        <v>75.128534704370182</v>
      </c>
      <c r="G11" s="36">
        <v>2</v>
      </c>
      <c r="H11" s="54">
        <f t="shared" si="3"/>
        <v>826</v>
      </c>
      <c r="I11" s="55">
        <f t="shared" si="4"/>
        <v>49.145179372197312</v>
      </c>
      <c r="J11" s="37">
        <v>2</v>
      </c>
      <c r="K11" s="56">
        <f t="shared" si="5"/>
        <v>356.32</v>
      </c>
      <c r="L11" s="57">
        <f t="shared" si="6"/>
        <v>46.388888888888886</v>
      </c>
      <c r="M11" s="45">
        <v>2</v>
      </c>
      <c r="N11" s="58">
        <f t="shared" si="7"/>
        <v>971.9</v>
      </c>
      <c r="O11" s="59">
        <f t="shared" si="8"/>
        <v>14.932045779685264</v>
      </c>
      <c r="P11" s="48"/>
      <c r="Q11" s="49"/>
      <c r="R11" s="50"/>
      <c r="S11" s="38"/>
      <c r="T11" s="51"/>
      <c r="U11" s="98"/>
      <c r="V11" s="169">
        <f t="shared" si="9"/>
        <v>2836.2200000000003</v>
      </c>
      <c r="W11" s="168"/>
    </row>
    <row r="12" spans="1:23" x14ac:dyDescent="0.3">
      <c r="A12" s="8" t="s">
        <v>7</v>
      </c>
      <c r="B12" s="118">
        <v>12</v>
      </c>
      <c r="C12" s="119">
        <f t="shared" si="0"/>
        <v>96</v>
      </c>
      <c r="D12" s="35">
        <v>32</v>
      </c>
      <c r="E12" s="52">
        <f t="shared" si="1"/>
        <v>10912</v>
      </c>
      <c r="F12" s="53">
        <f t="shared" si="2"/>
        <v>1202.0565552699229</v>
      </c>
      <c r="G12" s="36">
        <v>32</v>
      </c>
      <c r="H12" s="54">
        <f t="shared" si="3"/>
        <v>13216</v>
      </c>
      <c r="I12" s="55">
        <f t="shared" si="4"/>
        <v>786.32286995515699</v>
      </c>
      <c r="J12" s="37">
        <v>32</v>
      </c>
      <c r="K12" s="56">
        <f t="shared" si="5"/>
        <v>5701.12</v>
      </c>
      <c r="L12" s="57">
        <f t="shared" si="6"/>
        <v>742.22222222222217</v>
      </c>
      <c r="M12" s="45"/>
      <c r="N12" s="58">
        <f t="shared" si="7"/>
        <v>0</v>
      </c>
      <c r="O12" s="59">
        <f t="shared" si="8"/>
        <v>0</v>
      </c>
      <c r="P12" s="48"/>
      <c r="Q12" s="49"/>
      <c r="R12" s="50"/>
      <c r="S12" s="38"/>
      <c r="T12" s="51"/>
      <c r="U12" s="98"/>
      <c r="V12" s="169">
        <f t="shared" si="9"/>
        <v>29829.119999999999</v>
      </c>
      <c r="W12" s="168"/>
    </row>
    <row r="13" spans="1:23" x14ac:dyDescent="0.3">
      <c r="A13" s="8" t="s">
        <v>8</v>
      </c>
      <c r="B13" s="118">
        <v>1</v>
      </c>
      <c r="C13" s="119">
        <f t="shared" si="0"/>
        <v>8</v>
      </c>
      <c r="D13" s="35">
        <v>2</v>
      </c>
      <c r="E13" s="52">
        <f t="shared" si="1"/>
        <v>682</v>
      </c>
      <c r="F13" s="53">
        <f t="shared" si="2"/>
        <v>75.128534704370182</v>
      </c>
      <c r="G13" s="36">
        <v>2</v>
      </c>
      <c r="H13" s="54">
        <f t="shared" si="3"/>
        <v>826</v>
      </c>
      <c r="I13" s="55">
        <f t="shared" si="4"/>
        <v>49.145179372197312</v>
      </c>
      <c r="J13" s="37">
        <v>2</v>
      </c>
      <c r="K13" s="56">
        <f t="shared" si="5"/>
        <v>356.32</v>
      </c>
      <c r="L13" s="57">
        <f t="shared" si="6"/>
        <v>46.388888888888886</v>
      </c>
      <c r="M13" s="45">
        <v>2</v>
      </c>
      <c r="N13" s="58">
        <f t="shared" si="7"/>
        <v>971.9</v>
      </c>
      <c r="O13" s="59">
        <f t="shared" si="8"/>
        <v>14.932045779685264</v>
      </c>
      <c r="P13" s="48"/>
      <c r="Q13" s="49"/>
      <c r="R13" s="50"/>
      <c r="S13" s="38"/>
      <c r="T13" s="51"/>
      <c r="U13" s="98"/>
      <c r="V13" s="169">
        <f t="shared" si="9"/>
        <v>2836.2200000000003</v>
      </c>
      <c r="W13" s="168"/>
    </row>
    <row r="14" spans="1:23" x14ac:dyDescent="0.3">
      <c r="A14" s="8" t="s">
        <v>9</v>
      </c>
      <c r="B14" s="118">
        <v>1</v>
      </c>
      <c r="C14" s="119">
        <f t="shared" si="0"/>
        <v>8</v>
      </c>
      <c r="D14" s="35">
        <v>2</v>
      </c>
      <c r="E14" s="52">
        <f t="shared" si="1"/>
        <v>682</v>
      </c>
      <c r="F14" s="53">
        <f t="shared" si="2"/>
        <v>75.128534704370182</v>
      </c>
      <c r="G14" s="36">
        <v>2</v>
      </c>
      <c r="H14" s="54">
        <f t="shared" si="3"/>
        <v>826</v>
      </c>
      <c r="I14" s="55">
        <f t="shared" si="4"/>
        <v>49.145179372197312</v>
      </c>
      <c r="J14" s="37">
        <v>2</v>
      </c>
      <c r="K14" s="56">
        <f t="shared" si="5"/>
        <v>356.32</v>
      </c>
      <c r="L14" s="57">
        <f t="shared" si="6"/>
        <v>46.388888888888886</v>
      </c>
      <c r="M14" s="45"/>
      <c r="N14" s="58">
        <f t="shared" si="7"/>
        <v>0</v>
      </c>
      <c r="O14" s="59">
        <f t="shared" si="8"/>
        <v>0</v>
      </c>
      <c r="P14" s="48"/>
      <c r="Q14" s="49"/>
      <c r="R14" s="50"/>
      <c r="S14" s="38"/>
      <c r="T14" s="51"/>
      <c r="U14" s="98"/>
      <c r="V14" s="169">
        <f t="shared" si="9"/>
        <v>1864.32</v>
      </c>
      <c r="W14" s="168"/>
    </row>
    <row r="15" spans="1:23" x14ac:dyDescent="0.3">
      <c r="A15" s="8" t="s">
        <v>10</v>
      </c>
      <c r="B15" s="118">
        <v>3</v>
      </c>
      <c r="C15" s="119">
        <f t="shared" si="0"/>
        <v>24</v>
      </c>
      <c r="D15" s="35">
        <v>8</v>
      </c>
      <c r="E15" s="52">
        <f t="shared" si="1"/>
        <v>2728</v>
      </c>
      <c r="F15" s="53">
        <f t="shared" si="2"/>
        <v>300.51413881748073</v>
      </c>
      <c r="G15" s="36">
        <v>8</v>
      </c>
      <c r="H15" s="54">
        <f t="shared" si="3"/>
        <v>3304</v>
      </c>
      <c r="I15" s="55">
        <f t="shared" si="4"/>
        <v>196.58071748878925</v>
      </c>
      <c r="J15" s="37">
        <v>8</v>
      </c>
      <c r="K15" s="56">
        <f t="shared" si="5"/>
        <v>1425.28</v>
      </c>
      <c r="L15" s="57">
        <f t="shared" si="6"/>
        <v>185.55555555555554</v>
      </c>
      <c r="M15" s="45"/>
      <c r="N15" s="58">
        <f t="shared" si="7"/>
        <v>0</v>
      </c>
      <c r="O15" s="59">
        <f t="shared" si="8"/>
        <v>0</v>
      </c>
      <c r="P15" s="48"/>
      <c r="Q15" s="49"/>
      <c r="R15" s="50"/>
      <c r="S15" s="38"/>
      <c r="T15" s="51"/>
      <c r="U15" s="98"/>
      <c r="V15" s="169">
        <f t="shared" si="9"/>
        <v>7457.28</v>
      </c>
      <c r="W15" s="168"/>
    </row>
    <row r="16" spans="1:23" x14ac:dyDescent="0.3">
      <c r="A16" s="8" t="s">
        <v>11</v>
      </c>
      <c r="B16" s="118">
        <v>1</v>
      </c>
      <c r="C16" s="119">
        <f t="shared" si="0"/>
        <v>8</v>
      </c>
      <c r="D16" s="35">
        <v>2</v>
      </c>
      <c r="E16" s="52">
        <f t="shared" si="1"/>
        <v>682</v>
      </c>
      <c r="F16" s="53">
        <f t="shared" si="2"/>
        <v>75.128534704370182</v>
      </c>
      <c r="G16" s="36">
        <v>2</v>
      </c>
      <c r="H16" s="54">
        <f t="shared" si="3"/>
        <v>826</v>
      </c>
      <c r="I16" s="55">
        <f t="shared" si="4"/>
        <v>49.145179372197312</v>
      </c>
      <c r="J16" s="37">
        <v>2</v>
      </c>
      <c r="K16" s="56">
        <f t="shared" si="5"/>
        <v>356.32</v>
      </c>
      <c r="L16" s="57">
        <f t="shared" si="6"/>
        <v>46.388888888888886</v>
      </c>
      <c r="M16" s="45"/>
      <c r="N16" s="58">
        <f t="shared" si="7"/>
        <v>0</v>
      </c>
      <c r="O16" s="59">
        <f t="shared" si="8"/>
        <v>0</v>
      </c>
      <c r="P16" s="48"/>
      <c r="Q16" s="49"/>
      <c r="R16" s="50"/>
      <c r="S16" s="38"/>
      <c r="T16" s="51"/>
      <c r="U16" s="98"/>
      <c r="V16" s="169">
        <f t="shared" si="9"/>
        <v>1864.32</v>
      </c>
      <c r="W16" s="168"/>
    </row>
    <row r="17" spans="1:23" x14ac:dyDescent="0.3">
      <c r="A17" s="8" t="s">
        <v>12</v>
      </c>
      <c r="B17" s="118">
        <v>14</v>
      </c>
      <c r="C17" s="119">
        <f t="shared" si="0"/>
        <v>112</v>
      </c>
      <c r="D17" s="35">
        <v>37</v>
      </c>
      <c r="E17" s="52">
        <f t="shared" si="1"/>
        <v>12617</v>
      </c>
      <c r="F17" s="53">
        <f t="shared" si="2"/>
        <v>1389.8778920308484</v>
      </c>
      <c r="G17" s="36">
        <v>37</v>
      </c>
      <c r="H17" s="54">
        <f t="shared" si="3"/>
        <v>15281</v>
      </c>
      <c r="I17" s="55">
        <f t="shared" si="4"/>
        <v>909.18581838565024</v>
      </c>
      <c r="J17" s="37">
        <v>37</v>
      </c>
      <c r="K17" s="56">
        <f t="shared" si="5"/>
        <v>6591.92</v>
      </c>
      <c r="L17" s="57">
        <f t="shared" si="6"/>
        <v>858.19444444444434</v>
      </c>
      <c r="M17" s="45"/>
      <c r="N17" s="58">
        <f t="shared" si="7"/>
        <v>0</v>
      </c>
      <c r="O17" s="59">
        <f t="shared" si="8"/>
        <v>0</v>
      </c>
      <c r="P17" s="48"/>
      <c r="Q17" s="49"/>
      <c r="R17" s="50"/>
      <c r="S17" s="38"/>
      <c r="T17" s="51"/>
      <c r="U17" s="98"/>
      <c r="V17" s="169">
        <f t="shared" si="9"/>
        <v>34489.919999999998</v>
      </c>
      <c r="W17" s="168"/>
    </row>
    <row r="18" spans="1:23" x14ac:dyDescent="0.3">
      <c r="A18" s="8" t="s">
        <v>13</v>
      </c>
      <c r="B18" s="118">
        <v>1</v>
      </c>
      <c r="C18" s="119">
        <f t="shared" si="0"/>
        <v>8</v>
      </c>
      <c r="D18" s="35">
        <v>2</v>
      </c>
      <c r="E18" s="52">
        <f t="shared" si="1"/>
        <v>682</v>
      </c>
      <c r="F18" s="53">
        <f t="shared" si="2"/>
        <v>75.128534704370182</v>
      </c>
      <c r="G18" s="36">
        <v>2</v>
      </c>
      <c r="H18" s="54">
        <f t="shared" si="3"/>
        <v>826</v>
      </c>
      <c r="I18" s="55">
        <f t="shared" si="4"/>
        <v>49.145179372197312</v>
      </c>
      <c r="J18" s="37">
        <v>2</v>
      </c>
      <c r="K18" s="56">
        <f t="shared" si="5"/>
        <v>356.32</v>
      </c>
      <c r="L18" s="57">
        <f t="shared" si="6"/>
        <v>46.388888888888886</v>
      </c>
      <c r="M18" s="45"/>
      <c r="N18" s="58">
        <f t="shared" si="7"/>
        <v>0</v>
      </c>
      <c r="O18" s="59">
        <f t="shared" si="8"/>
        <v>0</v>
      </c>
      <c r="P18" s="48"/>
      <c r="Q18" s="49"/>
      <c r="R18" s="50"/>
      <c r="S18" s="38"/>
      <c r="T18" s="51"/>
      <c r="U18" s="98"/>
      <c r="V18" s="169">
        <f t="shared" si="9"/>
        <v>1864.32</v>
      </c>
      <c r="W18" s="168"/>
    </row>
    <row r="19" spans="1:23" x14ac:dyDescent="0.3">
      <c r="A19" s="8" t="s">
        <v>10</v>
      </c>
      <c r="B19" s="118">
        <v>7</v>
      </c>
      <c r="C19" s="119">
        <f t="shared" si="0"/>
        <v>56</v>
      </c>
      <c r="D19" s="35">
        <v>15</v>
      </c>
      <c r="E19" s="52">
        <f t="shared" si="1"/>
        <v>5115</v>
      </c>
      <c r="F19" s="53">
        <f t="shared" si="2"/>
        <v>563.46401028277637</v>
      </c>
      <c r="G19" s="36">
        <v>15</v>
      </c>
      <c r="H19" s="54">
        <f t="shared" si="3"/>
        <v>6195</v>
      </c>
      <c r="I19" s="55">
        <f t="shared" si="4"/>
        <v>368.58884529147986</v>
      </c>
      <c r="J19" s="37">
        <v>15</v>
      </c>
      <c r="K19" s="56">
        <f t="shared" si="5"/>
        <v>2672.4</v>
      </c>
      <c r="L19" s="57">
        <f t="shared" si="6"/>
        <v>347.91666666666663</v>
      </c>
      <c r="M19" s="45"/>
      <c r="N19" s="58">
        <f t="shared" si="7"/>
        <v>0</v>
      </c>
      <c r="O19" s="59">
        <f t="shared" si="8"/>
        <v>0</v>
      </c>
      <c r="P19" s="48"/>
      <c r="Q19" s="49"/>
      <c r="R19" s="50"/>
      <c r="S19" s="38"/>
      <c r="T19" s="51"/>
      <c r="U19" s="98"/>
      <c r="V19" s="169">
        <f t="shared" si="9"/>
        <v>13982.4</v>
      </c>
      <c r="W19" s="168"/>
    </row>
    <row r="20" spans="1:23" x14ac:dyDescent="0.3">
      <c r="A20" s="8" t="s">
        <v>14</v>
      </c>
      <c r="B20" s="118">
        <v>1</v>
      </c>
      <c r="C20" s="119">
        <f t="shared" si="0"/>
        <v>8</v>
      </c>
      <c r="D20" s="35">
        <v>2</v>
      </c>
      <c r="E20" s="52">
        <f t="shared" si="1"/>
        <v>682</v>
      </c>
      <c r="F20" s="53">
        <f t="shared" si="2"/>
        <v>75.128534704370182</v>
      </c>
      <c r="G20" s="36">
        <v>2</v>
      </c>
      <c r="H20" s="54">
        <f t="shared" si="3"/>
        <v>826</v>
      </c>
      <c r="I20" s="55">
        <f t="shared" si="4"/>
        <v>49.145179372197312</v>
      </c>
      <c r="J20" s="37">
        <v>2</v>
      </c>
      <c r="K20" s="56">
        <f t="shared" si="5"/>
        <v>356.32</v>
      </c>
      <c r="L20" s="57">
        <f t="shared" si="6"/>
        <v>46.388888888888886</v>
      </c>
      <c r="M20" s="45"/>
      <c r="N20" s="58">
        <f t="shared" si="7"/>
        <v>0</v>
      </c>
      <c r="O20" s="59">
        <f t="shared" si="8"/>
        <v>0</v>
      </c>
      <c r="P20" s="48"/>
      <c r="Q20" s="49"/>
      <c r="R20" s="50"/>
      <c r="S20" s="38"/>
      <c r="T20" s="51"/>
      <c r="U20" s="98"/>
      <c r="V20" s="169">
        <f t="shared" si="9"/>
        <v>1864.32</v>
      </c>
      <c r="W20" s="168"/>
    </row>
    <row r="21" spans="1:23" x14ac:dyDescent="0.3">
      <c r="A21" s="8" t="s">
        <v>15</v>
      </c>
      <c r="B21" s="118">
        <v>3</v>
      </c>
      <c r="C21" s="119">
        <f t="shared" si="0"/>
        <v>24</v>
      </c>
      <c r="D21" s="35">
        <v>8</v>
      </c>
      <c r="E21" s="52">
        <f t="shared" si="1"/>
        <v>2728</v>
      </c>
      <c r="F21" s="53">
        <f t="shared" si="2"/>
        <v>300.51413881748073</v>
      </c>
      <c r="G21" s="36">
        <v>8</v>
      </c>
      <c r="H21" s="54">
        <f t="shared" si="3"/>
        <v>3304</v>
      </c>
      <c r="I21" s="55">
        <f t="shared" si="4"/>
        <v>196.58071748878925</v>
      </c>
      <c r="J21" s="37">
        <v>8</v>
      </c>
      <c r="K21" s="56">
        <f t="shared" si="5"/>
        <v>1425.28</v>
      </c>
      <c r="L21" s="57">
        <f t="shared" si="6"/>
        <v>185.55555555555554</v>
      </c>
      <c r="M21" s="45"/>
      <c r="N21" s="58">
        <f t="shared" si="7"/>
        <v>0</v>
      </c>
      <c r="O21" s="59">
        <f t="shared" si="8"/>
        <v>0</v>
      </c>
      <c r="P21" s="48"/>
      <c r="Q21" s="49"/>
      <c r="R21" s="50"/>
      <c r="S21" s="38"/>
      <c r="T21" s="51"/>
      <c r="U21" s="98"/>
      <c r="V21" s="169">
        <f t="shared" si="9"/>
        <v>7457.28</v>
      </c>
      <c r="W21" s="168"/>
    </row>
    <row r="22" spans="1:23" x14ac:dyDescent="0.3">
      <c r="A22" s="8" t="s">
        <v>16</v>
      </c>
      <c r="B22" s="118">
        <v>3</v>
      </c>
      <c r="C22" s="119">
        <f t="shared" si="0"/>
        <v>24</v>
      </c>
      <c r="D22" s="35">
        <v>8</v>
      </c>
      <c r="E22" s="52">
        <f t="shared" si="1"/>
        <v>2728</v>
      </c>
      <c r="F22" s="53">
        <f t="shared" si="2"/>
        <v>300.51413881748073</v>
      </c>
      <c r="G22" s="36">
        <v>8</v>
      </c>
      <c r="H22" s="54">
        <f t="shared" si="3"/>
        <v>3304</v>
      </c>
      <c r="I22" s="55">
        <f t="shared" si="4"/>
        <v>196.58071748878925</v>
      </c>
      <c r="J22" s="37">
        <v>8</v>
      </c>
      <c r="K22" s="56">
        <f t="shared" si="5"/>
        <v>1425.28</v>
      </c>
      <c r="L22" s="57">
        <f t="shared" si="6"/>
        <v>185.55555555555554</v>
      </c>
      <c r="M22" s="45"/>
      <c r="N22" s="58">
        <f t="shared" si="7"/>
        <v>0</v>
      </c>
      <c r="O22" s="59">
        <f t="shared" si="8"/>
        <v>0</v>
      </c>
      <c r="P22" s="48"/>
      <c r="Q22" s="49"/>
      <c r="R22" s="50"/>
      <c r="S22" s="38"/>
      <c r="T22" s="51"/>
      <c r="U22" s="98"/>
      <c r="V22" s="169">
        <f t="shared" si="9"/>
        <v>7457.28</v>
      </c>
      <c r="W22" s="168"/>
    </row>
    <row r="23" spans="1:23" x14ac:dyDescent="0.3">
      <c r="A23" s="8" t="s">
        <v>17</v>
      </c>
      <c r="B23" s="118">
        <v>3</v>
      </c>
      <c r="C23" s="119">
        <f t="shared" si="0"/>
        <v>24</v>
      </c>
      <c r="D23" s="35">
        <v>8</v>
      </c>
      <c r="E23" s="52">
        <f t="shared" si="1"/>
        <v>2728</v>
      </c>
      <c r="F23" s="53">
        <f t="shared" si="2"/>
        <v>300.51413881748073</v>
      </c>
      <c r="G23" s="36">
        <v>8</v>
      </c>
      <c r="H23" s="54">
        <f t="shared" si="3"/>
        <v>3304</v>
      </c>
      <c r="I23" s="55">
        <f t="shared" si="4"/>
        <v>196.58071748878925</v>
      </c>
      <c r="J23" s="37">
        <v>8</v>
      </c>
      <c r="K23" s="56">
        <f t="shared" si="5"/>
        <v>1425.28</v>
      </c>
      <c r="L23" s="57">
        <f t="shared" si="6"/>
        <v>185.55555555555554</v>
      </c>
      <c r="M23" s="45"/>
      <c r="N23" s="58">
        <f t="shared" si="7"/>
        <v>0</v>
      </c>
      <c r="O23" s="59">
        <f t="shared" si="8"/>
        <v>0</v>
      </c>
      <c r="P23" s="48"/>
      <c r="Q23" s="49"/>
      <c r="R23" s="50"/>
      <c r="S23" s="38"/>
      <c r="T23" s="51"/>
      <c r="U23" s="98"/>
      <c r="V23" s="169">
        <f t="shared" si="9"/>
        <v>7457.28</v>
      </c>
      <c r="W23" s="168"/>
    </row>
    <row r="24" spans="1:23" x14ac:dyDescent="0.3">
      <c r="A24" s="8" t="s">
        <v>18</v>
      </c>
      <c r="B24" s="118">
        <v>5</v>
      </c>
      <c r="C24" s="119">
        <f t="shared" si="0"/>
        <v>40</v>
      </c>
      <c r="D24" s="35">
        <v>8</v>
      </c>
      <c r="E24" s="52">
        <f t="shared" si="1"/>
        <v>2728</v>
      </c>
      <c r="F24" s="53">
        <f t="shared" si="2"/>
        <v>300.51413881748073</v>
      </c>
      <c r="G24" s="36">
        <v>8</v>
      </c>
      <c r="H24" s="54">
        <f t="shared" si="3"/>
        <v>3304</v>
      </c>
      <c r="I24" s="55">
        <f t="shared" si="4"/>
        <v>196.58071748878925</v>
      </c>
      <c r="J24" s="37">
        <v>8</v>
      </c>
      <c r="K24" s="56">
        <f t="shared" si="5"/>
        <v>1425.28</v>
      </c>
      <c r="L24" s="57">
        <f t="shared" si="6"/>
        <v>185.55555555555554</v>
      </c>
      <c r="M24" s="45"/>
      <c r="N24" s="58">
        <f t="shared" si="7"/>
        <v>0</v>
      </c>
      <c r="O24" s="59">
        <f t="shared" si="8"/>
        <v>0</v>
      </c>
      <c r="P24" s="48"/>
      <c r="Q24" s="49"/>
      <c r="R24" s="50"/>
      <c r="S24" s="38"/>
      <c r="T24" s="51"/>
      <c r="U24" s="98"/>
      <c r="V24" s="169">
        <f t="shared" si="9"/>
        <v>7457.28</v>
      </c>
      <c r="W24" s="168"/>
    </row>
    <row r="25" spans="1:23" x14ac:dyDescent="0.3">
      <c r="A25" s="8" t="s">
        <v>19</v>
      </c>
      <c r="B25" s="118">
        <v>5</v>
      </c>
      <c r="C25" s="119">
        <f t="shared" si="0"/>
        <v>40</v>
      </c>
      <c r="D25" s="35">
        <v>10</v>
      </c>
      <c r="E25" s="52">
        <f t="shared" si="1"/>
        <v>3410</v>
      </c>
      <c r="F25" s="53">
        <f t="shared" si="2"/>
        <v>375.6426735218509</v>
      </c>
      <c r="G25" s="36">
        <v>10</v>
      </c>
      <c r="H25" s="54">
        <f t="shared" si="3"/>
        <v>4130</v>
      </c>
      <c r="I25" s="55">
        <f t="shared" si="4"/>
        <v>245.72589686098655</v>
      </c>
      <c r="J25" s="37">
        <v>10</v>
      </c>
      <c r="K25" s="56">
        <f t="shared" si="5"/>
        <v>1781.6</v>
      </c>
      <c r="L25" s="57">
        <f t="shared" si="6"/>
        <v>231.94444444444443</v>
      </c>
      <c r="M25" s="45"/>
      <c r="N25" s="58">
        <f t="shared" si="7"/>
        <v>0</v>
      </c>
      <c r="O25" s="59">
        <f t="shared" si="8"/>
        <v>0</v>
      </c>
      <c r="P25" s="48"/>
      <c r="Q25" s="49"/>
      <c r="R25" s="50"/>
      <c r="S25" s="38"/>
      <c r="T25" s="51"/>
      <c r="U25" s="98"/>
      <c r="V25" s="169">
        <f t="shared" si="9"/>
        <v>9321.6</v>
      </c>
      <c r="W25" s="168"/>
    </row>
    <row r="26" spans="1:23" x14ac:dyDescent="0.3">
      <c r="A26" s="8" t="s">
        <v>145</v>
      </c>
      <c r="B26" s="118">
        <v>5</v>
      </c>
      <c r="C26" s="119">
        <f t="shared" si="0"/>
        <v>40</v>
      </c>
      <c r="D26" s="35">
        <v>8</v>
      </c>
      <c r="E26" s="52">
        <f t="shared" si="1"/>
        <v>2728</v>
      </c>
      <c r="F26" s="53">
        <f t="shared" si="2"/>
        <v>300.51413881748073</v>
      </c>
      <c r="G26" s="36">
        <v>8</v>
      </c>
      <c r="H26" s="54">
        <f t="shared" si="3"/>
        <v>3304</v>
      </c>
      <c r="I26" s="55">
        <f t="shared" si="4"/>
        <v>196.58071748878925</v>
      </c>
      <c r="J26" s="37">
        <v>8</v>
      </c>
      <c r="K26" s="56">
        <f t="shared" si="5"/>
        <v>1425.28</v>
      </c>
      <c r="L26" s="57">
        <f t="shared" si="6"/>
        <v>185.55555555555554</v>
      </c>
      <c r="M26" s="45"/>
      <c r="N26" s="58">
        <f t="shared" si="7"/>
        <v>0</v>
      </c>
      <c r="O26" s="59">
        <f t="shared" si="8"/>
        <v>0</v>
      </c>
      <c r="P26" s="48"/>
      <c r="Q26" s="49"/>
      <c r="R26" s="50"/>
      <c r="S26" s="38"/>
      <c r="T26" s="51"/>
      <c r="U26" s="98"/>
      <c r="V26" s="169">
        <f t="shared" si="9"/>
        <v>7457.28</v>
      </c>
      <c r="W26" s="168"/>
    </row>
    <row r="27" spans="1:23" x14ac:dyDescent="0.3">
      <c r="A27" s="8" t="s">
        <v>20</v>
      </c>
      <c r="B27" s="118">
        <v>5</v>
      </c>
      <c r="C27" s="119">
        <f t="shared" si="0"/>
        <v>40</v>
      </c>
      <c r="D27" s="35">
        <v>10</v>
      </c>
      <c r="E27" s="52">
        <f t="shared" si="1"/>
        <v>3410</v>
      </c>
      <c r="F27" s="53">
        <f t="shared" si="2"/>
        <v>375.6426735218509</v>
      </c>
      <c r="G27" s="36">
        <v>10</v>
      </c>
      <c r="H27" s="54">
        <f t="shared" si="3"/>
        <v>4130</v>
      </c>
      <c r="I27" s="55">
        <f t="shared" si="4"/>
        <v>245.72589686098655</v>
      </c>
      <c r="J27" s="37">
        <v>10</v>
      </c>
      <c r="K27" s="56">
        <f t="shared" si="5"/>
        <v>1781.6</v>
      </c>
      <c r="L27" s="57">
        <f t="shared" si="6"/>
        <v>231.94444444444443</v>
      </c>
      <c r="M27" s="45"/>
      <c r="N27" s="58">
        <f t="shared" si="7"/>
        <v>0</v>
      </c>
      <c r="O27" s="59">
        <f t="shared" si="8"/>
        <v>0</v>
      </c>
      <c r="P27" s="48"/>
      <c r="Q27" s="49"/>
      <c r="R27" s="50"/>
      <c r="S27" s="38"/>
      <c r="T27" s="51"/>
      <c r="U27" s="98"/>
      <c r="V27" s="169">
        <f t="shared" si="9"/>
        <v>9321.6</v>
      </c>
      <c r="W27" s="168"/>
    </row>
    <row r="28" spans="1:23" x14ac:dyDescent="0.3">
      <c r="A28" s="8" t="s">
        <v>21</v>
      </c>
      <c r="B28" s="118">
        <v>5</v>
      </c>
      <c r="C28" s="119">
        <f t="shared" si="0"/>
        <v>40</v>
      </c>
      <c r="D28" s="35">
        <v>10</v>
      </c>
      <c r="E28" s="52">
        <f t="shared" si="1"/>
        <v>3410</v>
      </c>
      <c r="F28" s="53">
        <f t="shared" si="2"/>
        <v>375.6426735218509</v>
      </c>
      <c r="G28" s="36">
        <v>10</v>
      </c>
      <c r="H28" s="54">
        <f t="shared" si="3"/>
        <v>4130</v>
      </c>
      <c r="I28" s="55">
        <f t="shared" si="4"/>
        <v>245.72589686098655</v>
      </c>
      <c r="J28" s="37">
        <v>10</v>
      </c>
      <c r="K28" s="56">
        <f t="shared" si="5"/>
        <v>1781.6</v>
      </c>
      <c r="L28" s="57">
        <f t="shared" si="6"/>
        <v>231.94444444444443</v>
      </c>
      <c r="M28" s="45"/>
      <c r="N28" s="58">
        <f t="shared" si="7"/>
        <v>0</v>
      </c>
      <c r="O28" s="59">
        <f t="shared" si="8"/>
        <v>0</v>
      </c>
      <c r="P28" s="48"/>
      <c r="Q28" s="49"/>
      <c r="R28" s="50"/>
      <c r="S28" s="38"/>
      <c r="T28" s="51"/>
      <c r="U28" s="98"/>
      <c r="V28" s="169">
        <f t="shared" si="9"/>
        <v>9321.6</v>
      </c>
      <c r="W28" s="168"/>
    </row>
    <row r="29" spans="1:23" x14ac:dyDescent="0.3">
      <c r="A29" s="8" t="s">
        <v>22</v>
      </c>
      <c r="B29" s="118">
        <v>3</v>
      </c>
      <c r="C29" s="119">
        <f t="shared" si="0"/>
        <v>24</v>
      </c>
      <c r="D29" s="35">
        <v>8</v>
      </c>
      <c r="E29" s="52">
        <f t="shared" si="1"/>
        <v>2728</v>
      </c>
      <c r="F29" s="53">
        <f t="shared" si="2"/>
        <v>300.51413881748073</v>
      </c>
      <c r="G29" s="36">
        <v>8</v>
      </c>
      <c r="H29" s="54">
        <f t="shared" si="3"/>
        <v>3304</v>
      </c>
      <c r="I29" s="55">
        <f t="shared" si="4"/>
        <v>196.58071748878925</v>
      </c>
      <c r="J29" s="37">
        <v>8</v>
      </c>
      <c r="K29" s="56">
        <f t="shared" si="5"/>
        <v>1425.28</v>
      </c>
      <c r="L29" s="57">
        <f t="shared" si="6"/>
        <v>185.55555555555554</v>
      </c>
      <c r="M29" s="45"/>
      <c r="N29" s="58">
        <f t="shared" si="7"/>
        <v>0</v>
      </c>
      <c r="O29" s="59">
        <f t="shared" si="8"/>
        <v>0</v>
      </c>
      <c r="P29" s="48"/>
      <c r="Q29" s="49"/>
      <c r="R29" s="50"/>
      <c r="S29" s="38"/>
      <c r="T29" s="51"/>
      <c r="U29" s="98"/>
      <c r="V29" s="169">
        <f t="shared" si="9"/>
        <v>7457.28</v>
      </c>
      <c r="W29" s="168"/>
    </row>
    <row r="30" spans="1:23" x14ac:dyDescent="0.3">
      <c r="A30" s="8" t="s">
        <v>23</v>
      </c>
      <c r="B30" s="118">
        <v>3</v>
      </c>
      <c r="C30" s="119">
        <f t="shared" si="0"/>
        <v>24</v>
      </c>
      <c r="D30" s="35">
        <v>8</v>
      </c>
      <c r="E30" s="52">
        <f t="shared" si="1"/>
        <v>2728</v>
      </c>
      <c r="F30" s="53">
        <f t="shared" si="2"/>
        <v>300.51413881748073</v>
      </c>
      <c r="G30" s="36">
        <v>8</v>
      </c>
      <c r="H30" s="54">
        <f t="shared" si="3"/>
        <v>3304</v>
      </c>
      <c r="I30" s="55">
        <f t="shared" si="4"/>
        <v>196.58071748878925</v>
      </c>
      <c r="J30" s="37">
        <v>8</v>
      </c>
      <c r="K30" s="56">
        <f t="shared" si="5"/>
        <v>1425.28</v>
      </c>
      <c r="L30" s="57">
        <f t="shared" si="6"/>
        <v>185.55555555555554</v>
      </c>
      <c r="M30" s="45"/>
      <c r="N30" s="58">
        <f t="shared" si="7"/>
        <v>0</v>
      </c>
      <c r="O30" s="59">
        <f t="shared" si="8"/>
        <v>0</v>
      </c>
      <c r="P30" s="48"/>
      <c r="Q30" s="49"/>
      <c r="R30" s="50"/>
      <c r="S30" s="38"/>
      <c r="T30" s="51"/>
      <c r="U30" s="98"/>
      <c r="V30" s="169">
        <f t="shared" si="9"/>
        <v>7457.28</v>
      </c>
      <c r="W30" s="168"/>
    </row>
    <row r="31" spans="1:23" x14ac:dyDescent="0.3">
      <c r="A31" s="8" t="s">
        <v>24</v>
      </c>
      <c r="B31" s="118">
        <v>3</v>
      </c>
      <c r="C31" s="119">
        <f t="shared" si="0"/>
        <v>24</v>
      </c>
      <c r="D31" s="35">
        <v>8</v>
      </c>
      <c r="E31" s="52">
        <f t="shared" si="1"/>
        <v>2728</v>
      </c>
      <c r="F31" s="53">
        <f t="shared" si="2"/>
        <v>300.51413881748073</v>
      </c>
      <c r="G31" s="36">
        <v>8</v>
      </c>
      <c r="H31" s="54">
        <f t="shared" si="3"/>
        <v>3304</v>
      </c>
      <c r="I31" s="55">
        <f t="shared" si="4"/>
        <v>196.58071748878925</v>
      </c>
      <c r="J31" s="37">
        <v>8</v>
      </c>
      <c r="K31" s="56">
        <f t="shared" si="5"/>
        <v>1425.28</v>
      </c>
      <c r="L31" s="57">
        <f t="shared" si="6"/>
        <v>185.55555555555554</v>
      </c>
      <c r="M31" s="45"/>
      <c r="N31" s="58">
        <f t="shared" si="7"/>
        <v>0</v>
      </c>
      <c r="O31" s="59">
        <f t="shared" si="8"/>
        <v>0</v>
      </c>
      <c r="P31" s="48"/>
      <c r="Q31" s="49"/>
      <c r="R31" s="50"/>
      <c r="S31" s="38"/>
      <c r="T31" s="51"/>
      <c r="U31" s="98"/>
      <c r="V31" s="169">
        <f t="shared" si="9"/>
        <v>7457.28</v>
      </c>
      <c r="W31" s="168"/>
    </row>
    <row r="32" spans="1:23" x14ac:dyDescent="0.3">
      <c r="A32" s="8" t="s">
        <v>25</v>
      </c>
      <c r="B32" s="118">
        <v>3</v>
      </c>
      <c r="C32" s="119">
        <f t="shared" si="0"/>
        <v>24</v>
      </c>
      <c r="D32" s="35">
        <v>8</v>
      </c>
      <c r="E32" s="52">
        <f t="shared" si="1"/>
        <v>2728</v>
      </c>
      <c r="F32" s="53">
        <f t="shared" si="2"/>
        <v>300.51413881748073</v>
      </c>
      <c r="G32" s="36">
        <v>8</v>
      </c>
      <c r="H32" s="54">
        <f t="shared" si="3"/>
        <v>3304</v>
      </c>
      <c r="I32" s="55">
        <f t="shared" si="4"/>
        <v>196.58071748878925</v>
      </c>
      <c r="J32" s="37">
        <v>8</v>
      </c>
      <c r="K32" s="56">
        <f t="shared" si="5"/>
        <v>1425.28</v>
      </c>
      <c r="L32" s="57">
        <f t="shared" si="6"/>
        <v>185.55555555555554</v>
      </c>
      <c r="M32" s="45"/>
      <c r="N32" s="58">
        <f t="shared" si="7"/>
        <v>0</v>
      </c>
      <c r="O32" s="59">
        <f t="shared" si="8"/>
        <v>0</v>
      </c>
      <c r="P32" s="48"/>
      <c r="Q32" s="49"/>
      <c r="R32" s="50"/>
      <c r="S32" s="38"/>
      <c r="T32" s="51"/>
      <c r="U32" s="98"/>
      <c r="V32" s="169">
        <f t="shared" si="9"/>
        <v>7457.28</v>
      </c>
      <c r="W32" s="168"/>
    </row>
    <row r="33" spans="1:23" x14ac:dyDescent="0.3">
      <c r="A33" s="8" t="s">
        <v>26</v>
      </c>
      <c r="B33" s="118">
        <v>3</v>
      </c>
      <c r="C33" s="119">
        <f t="shared" si="0"/>
        <v>24</v>
      </c>
      <c r="D33" s="35">
        <v>8</v>
      </c>
      <c r="E33" s="52">
        <f t="shared" si="1"/>
        <v>2728</v>
      </c>
      <c r="F33" s="53">
        <f t="shared" si="2"/>
        <v>300.51413881748073</v>
      </c>
      <c r="G33" s="36">
        <v>8</v>
      </c>
      <c r="H33" s="54">
        <f t="shared" si="3"/>
        <v>3304</v>
      </c>
      <c r="I33" s="55">
        <f t="shared" si="4"/>
        <v>196.58071748878925</v>
      </c>
      <c r="J33" s="37">
        <v>8</v>
      </c>
      <c r="K33" s="56">
        <f t="shared" si="5"/>
        <v>1425.28</v>
      </c>
      <c r="L33" s="57">
        <f t="shared" si="6"/>
        <v>185.55555555555554</v>
      </c>
      <c r="M33" s="45"/>
      <c r="N33" s="58">
        <f t="shared" si="7"/>
        <v>0</v>
      </c>
      <c r="O33" s="59">
        <f t="shared" si="8"/>
        <v>0</v>
      </c>
      <c r="P33" s="48"/>
      <c r="Q33" s="49"/>
      <c r="R33" s="50"/>
      <c r="S33" s="38"/>
      <c r="T33" s="51"/>
      <c r="U33" s="98"/>
      <c r="V33" s="169">
        <f t="shared" si="9"/>
        <v>7457.28</v>
      </c>
      <c r="W33" s="168"/>
    </row>
    <row r="34" spans="1:23" x14ac:dyDescent="0.3">
      <c r="A34" s="8" t="s">
        <v>27</v>
      </c>
      <c r="B34" s="118">
        <v>4</v>
      </c>
      <c r="C34" s="119">
        <f t="shared" si="0"/>
        <v>32</v>
      </c>
      <c r="D34" s="35">
        <v>8</v>
      </c>
      <c r="E34" s="52">
        <f t="shared" si="1"/>
        <v>2728</v>
      </c>
      <c r="F34" s="53">
        <f t="shared" si="2"/>
        <v>300.51413881748073</v>
      </c>
      <c r="G34" s="36">
        <v>8</v>
      </c>
      <c r="H34" s="54">
        <f t="shared" si="3"/>
        <v>3304</v>
      </c>
      <c r="I34" s="55">
        <f t="shared" si="4"/>
        <v>196.58071748878925</v>
      </c>
      <c r="J34" s="37">
        <v>8</v>
      </c>
      <c r="K34" s="56">
        <f t="shared" si="5"/>
        <v>1425.28</v>
      </c>
      <c r="L34" s="57">
        <f t="shared" si="6"/>
        <v>185.55555555555554</v>
      </c>
      <c r="M34" s="45"/>
      <c r="N34" s="58">
        <f t="shared" si="7"/>
        <v>0</v>
      </c>
      <c r="O34" s="59">
        <f t="shared" si="8"/>
        <v>0</v>
      </c>
      <c r="P34" s="48"/>
      <c r="Q34" s="49"/>
      <c r="R34" s="50"/>
      <c r="S34" s="38"/>
      <c r="T34" s="51"/>
      <c r="U34" s="98"/>
      <c r="V34" s="169">
        <f t="shared" si="9"/>
        <v>7457.28</v>
      </c>
      <c r="W34" s="168"/>
    </row>
    <row r="35" spans="1:23" x14ac:dyDescent="0.3">
      <c r="A35" s="8" t="s">
        <v>28</v>
      </c>
      <c r="B35" s="118">
        <v>7</v>
      </c>
      <c r="C35" s="119">
        <f t="shared" si="0"/>
        <v>56</v>
      </c>
      <c r="D35" s="35">
        <v>8</v>
      </c>
      <c r="E35" s="52">
        <f t="shared" si="1"/>
        <v>2728</v>
      </c>
      <c r="F35" s="53">
        <f t="shared" si="2"/>
        <v>300.51413881748073</v>
      </c>
      <c r="G35" s="36">
        <v>8</v>
      </c>
      <c r="H35" s="54">
        <f t="shared" si="3"/>
        <v>3304</v>
      </c>
      <c r="I35" s="55">
        <f t="shared" si="4"/>
        <v>196.58071748878925</v>
      </c>
      <c r="J35" s="37">
        <v>8</v>
      </c>
      <c r="K35" s="56">
        <f t="shared" si="5"/>
        <v>1425.28</v>
      </c>
      <c r="L35" s="57">
        <f t="shared" si="6"/>
        <v>185.55555555555554</v>
      </c>
      <c r="M35" s="45"/>
      <c r="N35" s="58">
        <f t="shared" si="7"/>
        <v>0</v>
      </c>
      <c r="O35" s="59">
        <f t="shared" si="8"/>
        <v>0</v>
      </c>
      <c r="P35" s="48"/>
      <c r="Q35" s="49"/>
      <c r="R35" s="50"/>
      <c r="S35" s="38"/>
      <c r="T35" s="51"/>
      <c r="U35" s="98"/>
      <c r="V35" s="169">
        <f t="shared" si="9"/>
        <v>7457.28</v>
      </c>
      <c r="W35" s="168"/>
    </row>
    <row r="36" spans="1:23" x14ac:dyDescent="0.3">
      <c r="A36" s="8" t="s">
        <v>29</v>
      </c>
      <c r="B36" s="118">
        <v>1</v>
      </c>
      <c r="C36" s="119">
        <f t="shared" si="0"/>
        <v>8</v>
      </c>
      <c r="D36" s="35">
        <v>2</v>
      </c>
      <c r="E36" s="52">
        <f t="shared" si="1"/>
        <v>682</v>
      </c>
      <c r="F36" s="53">
        <f t="shared" si="2"/>
        <v>75.128534704370182</v>
      </c>
      <c r="G36" s="36">
        <v>2</v>
      </c>
      <c r="H36" s="54">
        <f t="shared" si="3"/>
        <v>826</v>
      </c>
      <c r="I36" s="55">
        <f t="shared" si="4"/>
        <v>49.145179372197312</v>
      </c>
      <c r="J36" s="37">
        <v>2</v>
      </c>
      <c r="K36" s="56">
        <f t="shared" si="5"/>
        <v>356.32</v>
      </c>
      <c r="L36" s="57">
        <f t="shared" si="6"/>
        <v>46.388888888888886</v>
      </c>
      <c r="M36" s="45"/>
      <c r="N36" s="58">
        <f t="shared" si="7"/>
        <v>0</v>
      </c>
      <c r="O36" s="59">
        <f t="shared" si="8"/>
        <v>0</v>
      </c>
      <c r="P36" s="48"/>
      <c r="Q36" s="49"/>
      <c r="R36" s="50"/>
      <c r="S36" s="38"/>
      <c r="T36" s="51"/>
      <c r="U36" s="98"/>
      <c r="V36" s="169">
        <f t="shared" si="9"/>
        <v>1864.32</v>
      </c>
      <c r="W36" s="168"/>
    </row>
    <row r="37" spans="1:23" x14ac:dyDescent="0.3">
      <c r="A37" s="8" t="s">
        <v>30</v>
      </c>
      <c r="B37" s="118">
        <v>7</v>
      </c>
      <c r="C37" s="119">
        <f t="shared" si="0"/>
        <v>56</v>
      </c>
      <c r="D37" s="35">
        <v>16</v>
      </c>
      <c r="E37" s="52">
        <f t="shared" si="1"/>
        <v>5456</v>
      </c>
      <c r="F37" s="53">
        <f t="shared" si="2"/>
        <v>601.02827763496146</v>
      </c>
      <c r="G37" s="36">
        <v>16</v>
      </c>
      <c r="H37" s="54">
        <f t="shared" si="3"/>
        <v>6608</v>
      </c>
      <c r="I37" s="55">
        <f t="shared" si="4"/>
        <v>393.16143497757849</v>
      </c>
      <c r="J37" s="37">
        <v>16</v>
      </c>
      <c r="K37" s="56">
        <f t="shared" si="5"/>
        <v>2850.56</v>
      </c>
      <c r="L37" s="57">
        <f t="shared" si="6"/>
        <v>371.11111111111109</v>
      </c>
      <c r="M37" s="45"/>
      <c r="N37" s="58">
        <f t="shared" si="7"/>
        <v>0</v>
      </c>
      <c r="O37" s="59">
        <f t="shared" si="8"/>
        <v>0</v>
      </c>
      <c r="P37" s="48"/>
      <c r="Q37" s="49"/>
      <c r="R37" s="50"/>
      <c r="S37" s="38"/>
      <c r="T37" s="51"/>
      <c r="U37" s="98"/>
      <c r="V37" s="169">
        <f t="shared" si="9"/>
        <v>14914.56</v>
      </c>
      <c r="W37" s="168"/>
    </row>
    <row r="38" spans="1:23" x14ac:dyDescent="0.3">
      <c r="A38" s="8" t="s">
        <v>31</v>
      </c>
      <c r="B38" s="118">
        <v>1</v>
      </c>
      <c r="C38" s="119">
        <f t="shared" si="0"/>
        <v>8</v>
      </c>
      <c r="D38" s="35">
        <v>2</v>
      </c>
      <c r="E38" s="52">
        <f t="shared" si="1"/>
        <v>682</v>
      </c>
      <c r="F38" s="53">
        <f t="shared" si="2"/>
        <v>75.128534704370182</v>
      </c>
      <c r="G38" s="36">
        <v>2</v>
      </c>
      <c r="H38" s="54">
        <f t="shared" si="3"/>
        <v>826</v>
      </c>
      <c r="I38" s="55">
        <f t="shared" si="4"/>
        <v>49.145179372197312</v>
      </c>
      <c r="J38" s="37">
        <v>2</v>
      </c>
      <c r="K38" s="56">
        <f t="shared" si="5"/>
        <v>356.32</v>
      </c>
      <c r="L38" s="57">
        <f t="shared" si="6"/>
        <v>46.388888888888886</v>
      </c>
      <c r="M38" s="45"/>
      <c r="N38" s="58">
        <f t="shared" si="7"/>
        <v>0</v>
      </c>
      <c r="O38" s="59">
        <f t="shared" si="8"/>
        <v>0</v>
      </c>
      <c r="P38" s="48"/>
      <c r="Q38" s="49"/>
      <c r="R38" s="50"/>
      <c r="S38" s="38"/>
      <c r="T38" s="51"/>
      <c r="U38" s="98"/>
      <c r="V38" s="169">
        <f t="shared" si="9"/>
        <v>1864.32</v>
      </c>
      <c r="W38" s="168"/>
    </row>
    <row r="39" spans="1:23" x14ac:dyDescent="0.3">
      <c r="A39" s="8" t="s">
        <v>32</v>
      </c>
      <c r="B39" s="118">
        <v>10</v>
      </c>
      <c r="C39" s="119">
        <f t="shared" si="0"/>
        <v>80</v>
      </c>
      <c r="D39" s="35"/>
      <c r="E39" s="52">
        <f t="shared" si="1"/>
        <v>0</v>
      </c>
      <c r="F39" s="53">
        <f t="shared" si="2"/>
        <v>0</v>
      </c>
      <c r="G39" s="36"/>
      <c r="H39" s="54">
        <f t="shared" si="3"/>
        <v>0</v>
      </c>
      <c r="I39" s="55">
        <f t="shared" si="4"/>
        <v>0</v>
      </c>
      <c r="J39" s="37"/>
      <c r="K39" s="56">
        <f t="shared" si="5"/>
        <v>0</v>
      </c>
      <c r="L39" s="57">
        <f t="shared" si="6"/>
        <v>0</v>
      </c>
      <c r="M39" s="45">
        <v>20</v>
      </c>
      <c r="N39" s="58">
        <f t="shared" si="7"/>
        <v>9719</v>
      </c>
      <c r="O39" s="59">
        <f t="shared" si="8"/>
        <v>149.32045779685265</v>
      </c>
      <c r="P39" s="48">
        <v>20</v>
      </c>
      <c r="Q39" s="60">
        <f>P39*$P$3</f>
        <v>5080</v>
      </c>
      <c r="R39" s="61">
        <f>P39*$P$2</f>
        <v>202.95138888888889</v>
      </c>
      <c r="S39" s="38"/>
      <c r="T39" s="51"/>
      <c r="U39" s="98"/>
      <c r="V39" s="169">
        <f t="shared" si="9"/>
        <v>14799</v>
      </c>
      <c r="W39" s="168"/>
    </row>
    <row r="40" spans="1:23" x14ac:dyDescent="0.3">
      <c r="A40" s="8" t="s">
        <v>33</v>
      </c>
      <c r="B40" s="118">
        <v>15</v>
      </c>
      <c r="C40" s="119">
        <f t="shared" si="0"/>
        <v>120</v>
      </c>
      <c r="D40" s="35"/>
      <c r="E40" s="52">
        <f t="shared" si="1"/>
        <v>0</v>
      </c>
      <c r="F40" s="53">
        <f t="shared" si="2"/>
        <v>0</v>
      </c>
      <c r="G40" s="36"/>
      <c r="H40" s="54">
        <f t="shared" si="3"/>
        <v>0</v>
      </c>
      <c r="I40" s="55">
        <f t="shared" si="4"/>
        <v>0</v>
      </c>
      <c r="J40" s="37"/>
      <c r="K40" s="56">
        <f t="shared" si="5"/>
        <v>0</v>
      </c>
      <c r="L40" s="57">
        <f t="shared" si="6"/>
        <v>0</v>
      </c>
      <c r="M40" s="45">
        <v>50</v>
      </c>
      <c r="N40" s="58">
        <f t="shared" si="7"/>
        <v>24297.5</v>
      </c>
      <c r="O40" s="59">
        <f t="shared" si="8"/>
        <v>373.30114449213158</v>
      </c>
      <c r="P40" s="48">
        <v>40</v>
      </c>
      <c r="Q40" s="60">
        <f t="shared" ref="Q40:Q103" si="10">P40*$P$3</f>
        <v>10160</v>
      </c>
      <c r="R40" s="61">
        <f t="shared" ref="R40:R103" si="11">P40*$P$2</f>
        <v>405.90277777777777</v>
      </c>
      <c r="S40" s="38"/>
      <c r="T40" s="51"/>
      <c r="U40" s="98"/>
      <c r="V40" s="169">
        <f t="shared" si="9"/>
        <v>34457.5</v>
      </c>
      <c r="W40" s="168"/>
    </row>
    <row r="41" spans="1:23" x14ac:dyDescent="0.3">
      <c r="A41" s="8" t="s">
        <v>34</v>
      </c>
      <c r="B41" s="118">
        <v>1</v>
      </c>
      <c r="C41" s="119">
        <f t="shared" si="0"/>
        <v>8</v>
      </c>
      <c r="D41" s="35"/>
      <c r="E41" s="52">
        <f t="shared" si="1"/>
        <v>0</v>
      </c>
      <c r="F41" s="53">
        <f t="shared" si="2"/>
        <v>0</v>
      </c>
      <c r="G41" s="36">
        <v>2</v>
      </c>
      <c r="H41" s="54">
        <f t="shared" si="3"/>
        <v>826</v>
      </c>
      <c r="I41" s="55">
        <f t="shared" si="4"/>
        <v>49.145179372197312</v>
      </c>
      <c r="J41" s="37"/>
      <c r="K41" s="56">
        <f t="shared" si="5"/>
        <v>0</v>
      </c>
      <c r="L41" s="57">
        <f t="shared" si="6"/>
        <v>0</v>
      </c>
      <c r="M41" s="45">
        <v>2</v>
      </c>
      <c r="N41" s="58">
        <f t="shared" si="7"/>
        <v>971.9</v>
      </c>
      <c r="O41" s="59">
        <f>M41*$M$2</f>
        <v>14.932045779685264</v>
      </c>
      <c r="P41" s="48">
        <v>2</v>
      </c>
      <c r="Q41" s="60">
        <f t="shared" si="10"/>
        <v>508</v>
      </c>
      <c r="R41" s="61">
        <f t="shared" si="11"/>
        <v>20.295138888888889</v>
      </c>
      <c r="S41" s="38"/>
      <c r="T41" s="51"/>
      <c r="U41" s="98"/>
      <c r="V41" s="169">
        <f t="shared" si="9"/>
        <v>2305.9</v>
      </c>
      <c r="W41" s="168"/>
    </row>
    <row r="42" spans="1:23" x14ac:dyDescent="0.3">
      <c r="A42" s="8" t="s">
        <v>35</v>
      </c>
      <c r="B42" s="118">
        <v>10</v>
      </c>
      <c r="C42" s="119">
        <f t="shared" si="0"/>
        <v>80</v>
      </c>
      <c r="D42" s="35"/>
      <c r="E42" s="52">
        <f t="shared" si="1"/>
        <v>0</v>
      </c>
      <c r="F42" s="53">
        <f t="shared" si="2"/>
        <v>0</v>
      </c>
      <c r="G42" s="36"/>
      <c r="H42" s="54">
        <f t="shared" si="3"/>
        <v>0</v>
      </c>
      <c r="I42" s="55">
        <f t="shared" si="4"/>
        <v>0</v>
      </c>
      <c r="J42" s="37"/>
      <c r="K42" s="56">
        <f t="shared" si="5"/>
        <v>0</v>
      </c>
      <c r="L42" s="57">
        <f t="shared" si="6"/>
        <v>0</v>
      </c>
      <c r="M42" s="45">
        <v>30</v>
      </c>
      <c r="N42" s="58">
        <f t="shared" si="7"/>
        <v>14578.5</v>
      </c>
      <c r="O42" s="59">
        <f t="shared" si="8"/>
        <v>223.98068669527896</v>
      </c>
      <c r="P42" s="48">
        <v>30</v>
      </c>
      <c r="Q42" s="60">
        <f t="shared" si="10"/>
        <v>7620</v>
      </c>
      <c r="R42" s="61">
        <f t="shared" si="11"/>
        <v>304.42708333333331</v>
      </c>
      <c r="S42" s="38"/>
      <c r="T42" s="51"/>
      <c r="U42" s="98"/>
      <c r="V42" s="169">
        <f t="shared" si="9"/>
        <v>22198.5</v>
      </c>
      <c r="W42" s="168"/>
    </row>
    <row r="43" spans="1:23" x14ac:dyDescent="0.3">
      <c r="A43" s="8" t="s">
        <v>36</v>
      </c>
      <c r="B43" s="118">
        <v>1</v>
      </c>
      <c r="C43" s="119">
        <f t="shared" si="0"/>
        <v>8</v>
      </c>
      <c r="D43" s="35"/>
      <c r="E43" s="52">
        <f t="shared" si="1"/>
        <v>0</v>
      </c>
      <c r="F43" s="53">
        <f t="shared" si="2"/>
        <v>0</v>
      </c>
      <c r="G43" s="36">
        <v>2</v>
      </c>
      <c r="H43" s="54">
        <f t="shared" si="3"/>
        <v>826</v>
      </c>
      <c r="I43" s="55">
        <f t="shared" si="4"/>
        <v>49.145179372197312</v>
      </c>
      <c r="J43" s="37"/>
      <c r="K43" s="56">
        <f t="shared" si="5"/>
        <v>0</v>
      </c>
      <c r="L43" s="57">
        <f t="shared" si="6"/>
        <v>0</v>
      </c>
      <c r="M43" s="45">
        <v>2</v>
      </c>
      <c r="N43" s="58">
        <f t="shared" si="7"/>
        <v>971.9</v>
      </c>
      <c r="O43" s="59">
        <f t="shared" si="8"/>
        <v>14.932045779685264</v>
      </c>
      <c r="P43" s="48">
        <v>2</v>
      </c>
      <c r="Q43" s="60">
        <f t="shared" si="10"/>
        <v>508</v>
      </c>
      <c r="R43" s="61">
        <f t="shared" si="11"/>
        <v>20.295138888888889</v>
      </c>
      <c r="S43" s="38"/>
      <c r="T43" s="51"/>
      <c r="U43" s="98"/>
      <c r="V43" s="169">
        <f t="shared" si="9"/>
        <v>2305.9</v>
      </c>
      <c r="W43" s="168"/>
    </row>
    <row r="44" spans="1:23" x14ac:dyDescent="0.3">
      <c r="A44" s="8" t="s">
        <v>37</v>
      </c>
      <c r="B44" s="118">
        <v>4</v>
      </c>
      <c r="C44" s="119">
        <f t="shared" si="0"/>
        <v>32</v>
      </c>
      <c r="D44" s="35">
        <v>8</v>
      </c>
      <c r="E44" s="52">
        <f t="shared" si="1"/>
        <v>2728</v>
      </c>
      <c r="F44" s="53">
        <f t="shared" si="2"/>
        <v>300.51413881748073</v>
      </c>
      <c r="G44" s="36">
        <v>8</v>
      </c>
      <c r="H44" s="54">
        <f t="shared" si="3"/>
        <v>3304</v>
      </c>
      <c r="I44" s="55">
        <f t="shared" si="4"/>
        <v>196.58071748878925</v>
      </c>
      <c r="J44" s="37">
        <v>8</v>
      </c>
      <c r="K44" s="56">
        <f t="shared" si="5"/>
        <v>1425.28</v>
      </c>
      <c r="L44" s="57">
        <f t="shared" si="6"/>
        <v>185.55555555555554</v>
      </c>
      <c r="M44" s="45"/>
      <c r="N44" s="58">
        <f t="shared" si="7"/>
        <v>0</v>
      </c>
      <c r="O44" s="59">
        <f t="shared" si="8"/>
        <v>0</v>
      </c>
      <c r="P44" s="48"/>
      <c r="Q44" s="60">
        <f t="shared" si="10"/>
        <v>0</v>
      </c>
      <c r="R44" s="61">
        <f t="shared" si="11"/>
        <v>0</v>
      </c>
      <c r="S44" s="38"/>
      <c r="T44" s="51"/>
      <c r="U44" s="98"/>
      <c r="V44" s="169">
        <f t="shared" si="9"/>
        <v>7457.28</v>
      </c>
      <c r="W44" s="168"/>
    </row>
    <row r="45" spans="1:23" x14ac:dyDescent="0.3">
      <c r="A45" s="8" t="s">
        <v>38</v>
      </c>
      <c r="B45" s="118">
        <v>5</v>
      </c>
      <c r="C45" s="119">
        <f t="shared" si="0"/>
        <v>40</v>
      </c>
      <c r="D45" s="35">
        <v>10</v>
      </c>
      <c r="E45" s="52">
        <f t="shared" si="1"/>
        <v>3410</v>
      </c>
      <c r="F45" s="53">
        <f t="shared" si="2"/>
        <v>375.6426735218509</v>
      </c>
      <c r="G45" s="36">
        <v>10</v>
      </c>
      <c r="H45" s="54">
        <f t="shared" si="3"/>
        <v>4130</v>
      </c>
      <c r="I45" s="55">
        <f t="shared" si="4"/>
        <v>245.72589686098655</v>
      </c>
      <c r="J45" s="37">
        <v>10</v>
      </c>
      <c r="K45" s="56">
        <f t="shared" si="5"/>
        <v>1781.6</v>
      </c>
      <c r="L45" s="57">
        <f t="shared" si="6"/>
        <v>231.94444444444443</v>
      </c>
      <c r="M45" s="45"/>
      <c r="N45" s="58">
        <f t="shared" si="7"/>
        <v>0</v>
      </c>
      <c r="O45" s="59">
        <f t="shared" si="8"/>
        <v>0</v>
      </c>
      <c r="P45" s="48"/>
      <c r="Q45" s="60">
        <f t="shared" si="10"/>
        <v>0</v>
      </c>
      <c r="R45" s="61">
        <f t="shared" si="11"/>
        <v>0</v>
      </c>
      <c r="S45" s="38"/>
      <c r="T45" s="51"/>
      <c r="U45" s="98"/>
      <c r="V45" s="169">
        <f t="shared" si="9"/>
        <v>9321.6</v>
      </c>
      <c r="W45" s="168"/>
    </row>
    <row r="46" spans="1:23" x14ac:dyDescent="0.3">
      <c r="A46" s="8" t="s">
        <v>39</v>
      </c>
      <c r="B46" s="118">
        <v>5</v>
      </c>
      <c r="C46" s="119">
        <f t="shared" si="0"/>
        <v>40</v>
      </c>
      <c r="D46" s="35">
        <v>8</v>
      </c>
      <c r="E46" s="52">
        <f t="shared" si="1"/>
        <v>2728</v>
      </c>
      <c r="F46" s="53">
        <f t="shared" si="2"/>
        <v>300.51413881748073</v>
      </c>
      <c r="G46" s="36">
        <v>8</v>
      </c>
      <c r="H46" s="54">
        <f t="shared" si="3"/>
        <v>3304</v>
      </c>
      <c r="I46" s="55">
        <f t="shared" si="4"/>
        <v>196.58071748878925</v>
      </c>
      <c r="J46" s="37">
        <v>8</v>
      </c>
      <c r="K46" s="56">
        <f t="shared" si="5"/>
        <v>1425.28</v>
      </c>
      <c r="L46" s="57">
        <f t="shared" si="6"/>
        <v>185.55555555555554</v>
      </c>
      <c r="M46" s="45">
        <v>8</v>
      </c>
      <c r="N46" s="58">
        <f t="shared" si="7"/>
        <v>3887.6</v>
      </c>
      <c r="O46" s="59">
        <f t="shared" si="8"/>
        <v>59.728183118741057</v>
      </c>
      <c r="P46" s="48"/>
      <c r="Q46" s="60">
        <f t="shared" si="10"/>
        <v>0</v>
      </c>
      <c r="R46" s="61">
        <f t="shared" si="11"/>
        <v>0</v>
      </c>
      <c r="S46" s="38"/>
      <c r="T46" s="51"/>
      <c r="U46" s="98"/>
      <c r="V46" s="169">
        <f t="shared" si="9"/>
        <v>11344.880000000001</v>
      </c>
      <c r="W46" s="168"/>
    </row>
    <row r="47" spans="1:23" x14ac:dyDescent="0.3">
      <c r="A47" s="8" t="s">
        <v>40</v>
      </c>
      <c r="B47" s="118">
        <v>5</v>
      </c>
      <c r="C47" s="119">
        <f t="shared" si="0"/>
        <v>40</v>
      </c>
      <c r="D47" s="35">
        <v>10</v>
      </c>
      <c r="E47" s="52">
        <f t="shared" si="1"/>
        <v>3410</v>
      </c>
      <c r="F47" s="53">
        <f t="shared" si="2"/>
        <v>375.6426735218509</v>
      </c>
      <c r="G47" s="36">
        <v>10</v>
      </c>
      <c r="H47" s="54">
        <f t="shared" si="3"/>
        <v>4130</v>
      </c>
      <c r="I47" s="55">
        <f t="shared" si="4"/>
        <v>245.72589686098655</v>
      </c>
      <c r="J47" s="37">
        <v>10</v>
      </c>
      <c r="K47" s="56">
        <f t="shared" si="5"/>
        <v>1781.6</v>
      </c>
      <c r="L47" s="57">
        <f t="shared" si="6"/>
        <v>231.94444444444443</v>
      </c>
      <c r="M47" s="45">
        <v>10</v>
      </c>
      <c r="N47" s="58">
        <f t="shared" si="7"/>
        <v>4859.5</v>
      </c>
      <c r="O47" s="59">
        <f t="shared" si="8"/>
        <v>74.660228898426325</v>
      </c>
      <c r="P47" s="48"/>
      <c r="Q47" s="60">
        <f t="shared" si="10"/>
        <v>0</v>
      </c>
      <c r="R47" s="61">
        <f t="shared" si="11"/>
        <v>0</v>
      </c>
      <c r="S47" s="38"/>
      <c r="T47" s="51"/>
      <c r="U47" s="98"/>
      <c r="V47" s="169">
        <f t="shared" si="9"/>
        <v>14181.1</v>
      </c>
      <c r="W47" s="168"/>
    </row>
    <row r="48" spans="1:23" x14ac:dyDescent="0.3">
      <c r="A48" s="8" t="s">
        <v>41</v>
      </c>
      <c r="B48" s="118">
        <v>3</v>
      </c>
      <c r="C48" s="119">
        <f t="shared" si="0"/>
        <v>24</v>
      </c>
      <c r="D48" s="35">
        <v>6</v>
      </c>
      <c r="E48" s="52">
        <f t="shared" si="1"/>
        <v>2046</v>
      </c>
      <c r="F48" s="53">
        <f t="shared" si="2"/>
        <v>225.38560411311056</v>
      </c>
      <c r="G48" s="36">
        <v>6</v>
      </c>
      <c r="H48" s="54">
        <f t="shared" si="3"/>
        <v>2478</v>
      </c>
      <c r="I48" s="55">
        <f t="shared" si="4"/>
        <v>147.43553811659194</v>
      </c>
      <c r="J48" s="37">
        <v>6</v>
      </c>
      <c r="K48" s="56">
        <f t="shared" si="5"/>
        <v>1068.96</v>
      </c>
      <c r="L48" s="57">
        <f t="shared" si="6"/>
        <v>139.16666666666666</v>
      </c>
      <c r="M48" s="45"/>
      <c r="N48" s="58">
        <f t="shared" si="7"/>
        <v>0</v>
      </c>
      <c r="O48" s="59">
        <f t="shared" si="8"/>
        <v>0</v>
      </c>
      <c r="P48" s="48"/>
      <c r="Q48" s="60">
        <f t="shared" si="10"/>
        <v>0</v>
      </c>
      <c r="R48" s="61">
        <f t="shared" si="11"/>
        <v>0</v>
      </c>
      <c r="S48" s="38"/>
      <c r="T48" s="51"/>
      <c r="U48" s="98"/>
      <c r="V48" s="169">
        <f t="shared" si="9"/>
        <v>5592.96</v>
      </c>
      <c r="W48" s="168"/>
    </row>
    <row r="49" spans="1:23" x14ac:dyDescent="0.3">
      <c r="A49" s="8" t="s">
        <v>42</v>
      </c>
      <c r="B49" s="118">
        <v>5</v>
      </c>
      <c r="C49" s="119">
        <f t="shared" si="0"/>
        <v>40</v>
      </c>
      <c r="D49" s="35">
        <v>10</v>
      </c>
      <c r="E49" s="52">
        <f t="shared" si="1"/>
        <v>3410</v>
      </c>
      <c r="F49" s="53">
        <f t="shared" si="2"/>
        <v>375.6426735218509</v>
      </c>
      <c r="G49" s="36">
        <v>10</v>
      </c>
      <c r="H49" s="54">
        <f t="shared" si="3"/>
        <v>4130</v>
      </c>
      <c r="I49" s="55">
        <f t="shared" si="4"/>
        <v>245.72589686098655</v>
      </c>
      <c r="J49" s="37">
        <v>10</v>
      </c>
      <c r="K49" s="56">
        <f t="shared" si="5"/>
        <v>1781.6</v>
      </c>
      <c r="L49" s="57">
        <f t="shared" si="6"/>
        <v>231.94444444444443</v>
      </c>
      <c r="M49" s="45">
        <v>10</v>
      </c>
      <c r="N49" s="58">
        <f t="shared" si="7"/>
        <v>4859.5</v>
      </c>
      <c r="O49" s="59">
        <f t="shared" si="8"/>
        <v>74.660228898426325</v>
      </c>
      <c r="P49" s="48"/>
      <c r="Q49" s="60">
        <f t="shared" si="10"/>
        <v>0</v>
      </c>
      <c r="R49" s="61">
        <f t="shared" si="11"/>
        <v>0</v>
      </c>
      <c r="S49" s="38"/>
      <c r="T49" s="51"/>
      <c r="U49" s="98"/>
      <c r="V49" s="169">
        <f t="shared" si="9"/>
        <v>14181.1</v>
      </c>
      <c r="W49" s="168"/>
    </row>
    <row r="50" spans="1:23" x14ac:dyDescent="0.3">
      <c r="A50" s="8" t="s">
        <v>43</v>
      </c>
      <c r="B50" s="118">
        <v>1</v>
      </c>
      <c r="C50" s="119">
        <f t="shared" si="0"/>
        <v>8</v>
      </c>
      <c r="D50" s="35">
        <v>2</v>
      </c>
      <c r="E50" s="52">
        <f t="shared" si="1"/>
        <v>682</v>
      </c>
      <c r="F50" s="53">
        <f t="shared" si="2"/>
        <v>75.128534704370182</v>
      </c>
      <c r="G50" s="36">
        <v>2</v>
      </c>
      <c r="H50" s="54">
        <f t="shared" si="3"/>
        <v>826</v>
      </c>
      <c r="I50" s="55">
        <f t="shared" si="4"/>
        <v>49.145179372197312</v>
      </c>
      <c r="J50" s="37">
        <v>2</v>
      </c>
      <c r="K50" s="56">
        <f t="shared" si="5"/>
        <v>356.32</v>
      </c>
      <c r="L50" s="57">
        <f t="shared" si="6"/>
        <v>46.388888888888886</v>
      </c>
      <c r="M50" s="45">
        <v>2</v>
      </c>
      <c r="N50" s="58">
        <f t="shared" si="7"/>
        <v>971.9</v>
      </c>
      <c r="O50" s="59">
        <f t="shared" si="8"/>
        <v>14.932045779685264</v>
      </c>
      <c r="P50" s="48"/>
      <c r="Q50" s="60">
        <f t="shared" si="10"/>
        <v>0</v>
      </c>
      <c r="R50" s="61">
        <f t="shared" si="11"/>
        <v>0</v>
      </c>
      <c r="S50" s="38"/>
      <c r="T50" s="51"/>
      <c r="U50" s="98"/>
      <c r="V50" s="169">
        <f t="shared" si="9"/>
        <v>2836.2200000000003</v>
      </c>
      <c r="W50" s="168"/>
    </row>
    <row r="51" spans="1:23" x14ac:dyDescent="0.3">
      <c r="A51" s="8" t="s">
        <v>44</v>
      </c>
      <c r="B51" s="118">
        <v>1</v>
      </c>
      <c r="C51" s="119">
        <f t="shared" si="0"/>
        <v>8</v>
      </c>
      <c r="D51" s="35">
        <v>2</v>
      </c>
      <c r="E51" s="52">
        <f t="shared" si="1"/>
        <v>682</v>
      </c>
      <c r="F51" s="53">
        <f t="shared" si="2"/>
        <v>75.128534704370182</v>
      </c>
      <c r="G51" s="36">
        <v>2</v>
      </c>
      <c r="H51" s="54">
        <f t="shared" si="3"/>
        <v>826</v>
      </c>
      <c r="I51" s="55">
        <f t="shared" si="4"/>
        <v>49.145179372197312</v>
      </c>
      <c r="J51" s="37">
        <v>2</v>
      </c>
      <c r="K51" s="56">
        <f t="shared" si="5"/>
        <v>356.32</v>
      </c>
      <c r="L51" s="57">
        <f t="shared" si="6"/>
        <v>46.388888888888886</v>
      </c>
      <c r="M51" s="45">
        <v>2</v>
      </c>
      <c r="N51" s="58">
        <f t="shared" si="7"/>
        <v>971.9</v>
      </c>
      <c r="O51" s="59">
        <f t="shared" si="8"/>
        <v>14.932045779685264</v>
      </c>
      <c r="P51" s="48"/>
      <c r="Q51" s="60">
        <f t="shared" si="10"/>
        <v>0</v>
      </c>
      <c r="R51" s="61">
        <f t="shared" si="11"/>
        <v>0</v>
      </c>
      <c r="S51" s="38"/>
      <c r="T51" s="51"/>
      <c r="U51" s="98"/>
      <c r="V51" s="169">
        <f t="shared" si="9"/>
        <v>2836.2200000000003</v>
      </c>
      <c r="W51" s="168"/>
    </row>
    <row r="52" spans="1:23" x14ac:dyDescent="0.3">
      <c r="A52" s="8" t="s">
        <v>45</v>
      </c>
      <c r="B52" s="118">
        <v>3</v>
      </c>
      <c r="C52" s="119">
        <f t="shared" si="0"/>
        <v>24</v>
      </c>
      <c r="D52" s="35">
        <v>6</v>
      </c>
      <c r="E52" s="52">
        <f t="shared" si="1"/>
        <v>2046</v>
      </c>
      <c r="F52" s="53">
        <f t="shared" si="2"/>
        <v>225.38560411311056</v>
      </c>
      <c r="G52" s="36">
        <v>6</v>
      </c>
      <c r="H52" s="54">
        <f t="shared" si="3"/>
        <v>2478</v>
      </c>
      <c r="I52" s="55">
        <f t="shared" si="4"/>
        <v>147.43553811659194</v>
      </c>
      <c r="J52" s="37">
        <v>6</v>
      </c>
      <c r="K52" s="56">
        <f t="shared" si="5"/>
        <v>1068.96</v>
      </c>
      <c r="L52" s="57">
        <f t="shared" si="6"/>
        <v>139.16666666666666</v>
      </c>
      <c r="M52" s="45"/>
      <c r="N52" s="58">
        <f t="shared" si="7"/>
        <v>0</v>
      </c>
      <c r="O52" s="59">
        <f t="shared" si="8"/>
        <v>0</v>
      </c>
      <c r="P52" s="48"/>
      <c r="Q52" s="60">
        <f t="shared" si="10"/>
        <v>0</v>
      </c>
      <c r="R52" s="61">
        <f t="shared" si="11"/>
        <v>0</v>
      </c>
      <c r="S52" s="38"/>
      <c r="T52" s="51"/>
      <c r="U52" s="98"/>
      <c r="V52" s="169">
        <f t="shared" si="9"/>
        <v>5592.96</v>
      </c>
      <c r="W52" s="168"/>
    </row>
    <row r="53" spans="1:23" x14ac:dyDescent="0.3">
      <c r="A53" s="8" t="s">
        <v>46</v>
      </c>
      <c r="B53" s="118">
        <v>2</v>
      </c>
      <c r="C53" s="119">
        <f t="shared" si="0"/>
        <v>16</v>
      </c>
      <c r="D53" s="35">
        <v>5</v>
      </c>
      <c r="E53" s="52">
        <f t="shared" si="1"/>
        <v>1705</v>
      </c>
      <c r="F53" s="53">
        <f t="shared" si="2"/>
        <v>187.82133676092545</v>
      </c>
      <c r="G53" s="36">
        <v>5</v>
      </c>
      <c r="H53" s="54">
        <f t="shared" si="3"/>
        <v>2065</v>
      </c>
      <c r="I53" s="55">
        <f t="shared" si="4"/>
        <v>122.86294843049328</v>
      </c>
      <c r="J53" s="37">
        <v>5</v>
      </c>
      <c r="K53" s="56">
        <f t="shared" si="5"/>
        <v>890.8</v>
      </c>
      <c r="L53" s="57">
        <f t="shared" si="6"/>
        <v>115.97222222222221</v>
      </c>
      <c r="M53" s="45"/>
      <c r="N53" s="58">
        <f t="shared" si="7"/>
        <v>0</v>
      </c>
      <c r="O53" s="59">
        <f t="shared" si="8"/>
        <v>0</v>
      </c>
      <c r="P53" s="48"/>
      <c r="Q53" s="60">
        <f t="shared" si="10"/>
        <v>0</v>
      </c>
      <c r="R53" s="61">
        <f t="shared" si="11"/>
        <v>0</v>
      </c>
      <c r="S53" s="38"/>
      <c r="T53" s="51"/>
      <c r="U53" s="98"/>
      <c r="V53" s="169">
        <f t="shared" si="9"/>
        <v>4660.8</v>
      </c>
      <c r="W53" s="168"/>
    </row>
    <row r="54" spans="1:23" x14ac:dyDescent="0.3">
      <c r="A54" s="8" t="s">
        <v>47</v>
      </c>
      <c r="B54" s="118">
        <v>2</v>
      </c>
      <c r="C54" s="119">
        <f t="shared" si="0"/>
        <v>16</v>
      </c>
      <c r="D54" s="35">
        <v>5</v>
      </c>
      <c r="E54" s="52">
        <f t="shared" si="1"/>
        <v>1705</v>
      </c>
      <c r="F54" s="53">
        <f t="shared" si="2"/>
        <v>187.82133676092545</v>
      </c>
      <c r="G54" s="36">
        <v>5</v>
      </c>
      <c r="H54" s="54">
        <f t="shared" si="3"/>
        <v>2065</v>
      </c>
      <c r="I54" s="55">
        <f t="shared" si="4"/>
        <v>122.86294843049328</v>
      </c>
      <c r="J54" s="37">
        <v>5</v>
      </c>
      <c r="K54" s="56">
        <f t="shared" si="5"/>
        <v>890.8</v>
      </c>
      <c r="L54" s="57">
        <f t="shared" si="6"/>
        <v>115.97222222222221</v>
      </c>
      <c r="M54" s="45"/>
      <c r="N54" s="58">
        <f t="shared" si="7"/>
        <v>0</v>
      </c>
      <c r="O54" s="59">
        <f t="shared" si="8"/>
        <v>0</v>
      </c>
      <c r="P54" s="48"/>
      <c r="Q54" s="60">
        <f t="shared" si="10"/>
        <v>0</v>
      </c>
      <c r="R54" s="61">
        <f t="shared" si="11"/>
        <v>0</v>
      </c>
      <c r="S54" s="38"/>
      <c r="T54" s="51"/>
      <c r="U54" s="98"/>
      <c r="V54" s="169">
        <f t="shared" si="9"/>
        <v>4660.8</v>
      </c>
      <c r="W54" s="168"/>
    </row>
    <row r="55" spans="1:23" x14ac:dyDescent="0.3">
      <c r="A55" s="8" t="s">
        <v>48</v>
      </c>
      <c r="B55" s="118">
        <v>5</v>
      </c>
      <c r="C55" s="119">
        <f t="shared" si="0"/>
        <v>40</v>
      </c>
      <c r="D55" s="35">
        <v>10</v>
      </c>
      <c r="E55" s="52">
        <f t="shared" si="1"/>
        <v>3410</v>
      </c>
      <c r="F55" s="53">
        <f t="shared" si="2"/>
        <v>375.6426735218509</v>
      </c>
      <c r="G55" s="36">
        <v>10</v>
      </c>
      <c r="H55" s="54">
        <f t="shared" si="3"/>
        <v>4130</v>
      </c>
      <c r="I55" s="55">
        <f t="shared" si="4"/>
        <v>245.72589686098655</v>
      </c>
      <c r="J55" s="37">
        <v>10</v>
      </c>
      <c r="K55" s="56">
        <f t="shared" si="5"/>
        <v>1781.6</v>
      </c>
      <c r="L55" s="57">
        <f t="shared" si="6"/>
        <v>231.94444444444443</v>
      </c>
      <c r="M55" s="45">
        <v>10</v>
      </c>
      <c r="N55" s="58">
        <f t="shared" si="7"/>
        <v>4859.5</v>
      </c>
      <c r="O55" s="59">
        <f t="shared" si="8"/>
        <v>74.660228898426325</v>
      </c>
      <c r="P55" s="48"/>
      <c r="Q55" s="60">
        <f t="shared" si="10"/>
        <v>0</v>
      </c>
      <c r="R55" s="61">
        <f t="shared" si="11"/>
        <v>0</v>
      </c>
      <c r="S55" s="38"/>
      <c r="T55" s="51"/>
      <c r="U55" s="98"/>
      <c r="V55" s="169">
        <f t="shared" si="9"/>
        <v>14181.1</v>
      </c>
      <c r="W55" s="168"/>
    </row>
    <row r="56" spans="1:23" x14ac:dyDescent="0.3">
      <c r="A56" s="8" t="s">
        <v>49</v>
      </c>
      <c r="B56" s="118">
        <v>2</v>
      </c>
      <c r="C56" s="119">
        <f t="shared" si="0"/>
        <v>16</v>
      </c>
      <c r="D56" s="35">
        <v>4</v>
      </c>
      <c r="E56" s="52">
        <f t="shared" si="1"/>
        <v>1364</v>
      </c>
      <c r="F56" s="53">
        <f t="shared" si="2"/>
        <v>150.25706940874036</v>
      </c>
      <c r="G56" s="36">
        <v>4</v>
      </c>
      <c r="H56" s="54">
        <f t="shared" si="3"/>
        <v>1652</v>
      </c>
      <c r="I56" s="55">
        <f t="shared" si="4"/>
        <v>98.290358744394624</v>
      </c>
      <c r="J56" s="37">
        <v>4</v>
      </c>
      <c r="K56" s="56">
        <f t="shared" si="5"/>
        <v>712.64</v>
      </c>
      <c r="L56" s="57">
        <f t="shared" si="6"/>
        <v>92.777777777777771</v>
      </c>
      <c r="M56" s="45"/>
      <c r="N56" s="58">
        <f t="shared" si="7"/>
        <v>0</v>
      </c>
      <c r="O56" s="59">
        <f t="shared" si="8"/>
        <v>0</v>
      </c>
      <c r="P56" s="48"/>
      <c r="Q56" s="60">
        <f t="shared" si="10"/>
        <v>0</v>
      </c>
      <c r="R56" s="61">
        <f t="shared" si="11"/>
        <v>0</v>
      </c>
      <c r="S56" s="38"/>
      <c r="T56" s="51"/>
      <c r="U56" s="98"/>
      <c r="V56" s="169">
        <f t="shared" si="9"/>
        <v>3728.64</v>
      </c>
      <c r="W56" s="168"/>
    </row>
    <row r="57" spans="1:23" x14ac:dyDescent="0.3">
      <c r="A57" s="8" t="s">
        <v>50</v>
      </c>
      <c r="B57" s="118">
        <v>1</v>
      </c>
      <c r="C57" s="119">
        <f t="shared" si="0"/>
        <v>8</v>
      </c>
      <c r="D57" s="35">
        <v>2</v>
      </c>
      <c r="E57" s="52">
        <f t="shared" si="1"/>
        <v>682</v>
      </c>
      <c r="F57" s="53">
        <f t="shared" si="2"/>
        <v>75.128534704370182</v>
      </c>
      <c r="G57" s="36">
        <v>2</v>
      </c>
      <c r="H57" s="54">
        <f t="shared" si="3"/>
        <v>826</v>
      </c>
      <c r="I57" s="55">
        <f t="shared" si="4"/>
        <v>49.145179372197312</v>
      </c>
      <c r="J57" s="37">
        <v>2</v>
      </c>
      <c r="K57" s="56">
        <f t="shared" si="5"/>
        <v>356.32</v>
      </c>
      <c r="L57" s="57">
        <f t="shared" si="6"/>
        <v>46.388888888888886</v>
      </c>
      <c r="M57" s="45">
        <v>2</v>
      </c>
      <c r="N57" s="58">
        <f t="shared" si="7"/>
        <v>971.9</v>
      </c>
      <c r="O57" s="59">
        <f t="shared" si="8"/>
        <v>14.932045779685264</v>
      </c>
      <c r="P57" s="48"/>
      <c r="Q57" s="60">
        <f t="shared" si="10"/>
        <v>0</v>
      </c>
      <c r="R57" s="61">
        <f t="shared" si="11"/>
        <v>0</v>
      </c>
      <c r="S57" s="38"/>
      <c r="T57" s="51"/>
      <c r="U57" s="98"/>
      <c r="V57" s="169">
        <f t="shared" si="9"/>
        <v>2836.2200000000003</v>
      </c>
      <c r="W57" s="168"/>
    </row>
    <row r="58" spans="1:23" x14ac:dyDescent="0.3">
      <c r="A58" s="8" t="s">
        <v>51</v>
      </c>
      <c r="B58" s="118">
        <v>3</v>
      </c>
      <c r="C58" s="119">
        <f t="shared" si="0"/>
        <v>24</v>
      </c>
      <c r="D58" s="35">
        <v>6</v>
      </c>
      <c r="E58" s="52">
        <f t="shared" si="1"/>
        <v>2046</v>
      </c>
      <c r="F58" s="53">
        <f t="shared" si="2"/>
        <v>225.38560411311056</v>
      </c>
      <c r="G58" s="36">
        <v>6</v>
      </c>
      <c r="H58" s="54">
        <f t="shared" si="3"/>
        <v>2478</v>
      </c>
      <c r="I58" s="55">
        <f t="shared" si="4"/>
        <v>147.43553811659194</v>
      </c>
      <c r="J58" s="37">
        <v>6</v>
      </c>
      <c r="K58" s="56">
        <f t="shared" si="5"/>
        <v>1068.96</v>
      </c>
      <c r="L58" s="57">
        <f t="shared" si="6"/>
        <v>139.16666666666666</v>
      </c>
      <c r="M58" s="45"/>
      <c r="N58" s="58">
        <f t="shared" si="7"/>
        <v>0</v>
      </c>
      <c r="O58" s="59">
        <f t="shared" si="8"/>
        <v>0</v>
      </c>
      <c r="P58" s="48"/>
      <c r="Q58" s="60">
        <f t="shared" si="10"/>
        <v>0</v>
      </c>
      <c r="R58" s="61">
        <f t="shared" si="11"/>
        <v>0</v>
      </c>
      <c r="S58" s="38"/>
      <c r="T58" s="51"/>
      <c r="U58" s="98"/>
      <c r="V58" s="169">
        <f t="shared" si="9"/>
        <v>5592.96</v>
      </c>
      <c r="W58" s="168"/>
    </row>
    <row r="59" spans="1:23" x14ac:dyDescent="0.3">
      <c r="A59" s="8" t="s">
        <v>52</v>
      </c>
      <c r="B59" s="118">
        <v>2</v>
      </c>
      <c r="C59" s="119">
        <f t="shared" si="0"/>
        <v>16</v>
      </c>
      <c r="D59" s="35">
        <v>3</v>
      </c>
      <c r="E59" s="52">
        <f t="shared" si="1"/>
        <v>1023</v>
      </c>
      <c r="F59" s="53">
        <f t="shared" si="2"/>
        <v>112.69280205655528</v>
      </c>
      <c r="G59" s="36">
        <v>3</v>
      </c>
      <c r="H59" s="54">
        <f t="shared" si="3"/>
        <v>1239</v>
      </c>
      <c r="I59" s="55">
        <f t="shared" si="4"/>
        <v>73.717769058295971</v>
      </c>
      <c r="J59" s="37">
        <v>3</v>
      </c>
      <c r="K59" s="56">
        <f t="shared" si="5"/>
        <v>534.48</v>
      </c>
      <c r="L59" s="57">
        <f t="shared" si="6"/>
        <v>69.583333333333329</v>
      </c>
      <c r="M59" s="45">
        <v>3</v>
      </c>
      <c r="N59" s="58">
        <f t="shared" si="7"/>
        <v>1457.85</v>
      </c>
      <c r="O59" s="59">
        <f t="shared" si="8"/>
        <v>22.398068669527895</v>
      </c>
      <c r="P59" s="48"/>
      <c r="Q59" s="60">
        <f t="shared" si="10"/>
        <v>0</v>
      </c>
      <c r="R59" s="61">
        <f t="shared" si="11"/>
        <v>0</v>
      </c>
      <c r="S59" s="38"/>
      <c r="T59" s="51"/>
      <c r="U59" s="98"/>
      <c r="V59" s="169">
        <f t="shared" si="9"/>
        <v>4254.33</v>
      </c>
      <c r="W59" s="168"/>
    </row>
    <row r="60" spans="1:23" x14ac:dyDescent="0.3">
      <c r="A60" s="8" t="s">
        <v>53</v>
      </c>
      <c r="B60" s="118">
        <v>3</v>
      </c>
      <c r="C60" s="119">
        <f t="shared" si="0"/>
        <v>24</v>
      </c>
      <c r="D60" s="35">
        <v>6</v>
      </c>
      <c r="E60" s="52">
        <f t="shared" si="1"/>
        <v>2046</v>
      </c>
      <c r="F60" s="53">
        <f t="shared" si="2"/>
        <v>225.38560411311056</v>
      </c>
      <c r="G60" s="36">
        <v>6</v>
      </c>
      <c r="H60" s="54">
        <f t="shared" si="3"/>
        <v>2478</v>
      </c>
      <c r="I60" s="55">
        <f t="shared" si="4"/>
        <v>147.43553811659194</v>
      </c>
      <c r="J60" s="37">
        <v>6</v>
      </c>
      <c r="K60" s="56">
        <f t="shared" si="5"/>
        <v>1068.96</v>
      </c>
      <c r="L60" s="57">
        <f t="shared" si="6"/>
        <v>139.16666666666666</v>
      </c>
      <c r="M60" s="45"/>
      <c r="N60" s="58">
        <f t="shared" si="7"/>
        <v>0</v>
      </c>
      <c r="O60" s="59">
        <f t="shared" si="8"/>
        <v>0</v>
      </c>
      <c r="P60" s="48"/>
      <c r="Q60" s="60">
        <f t="shared" si="10"/>
        <v>0</v>
      </c>
      <c r="R60" s="61">
        <f t="shared" si="11"/>
        <v>0</v>
      </c>
      <c r="S60" s="38"/>
      <c r="T60" s="51"/>
      <c r="U60" s="98"/>
      <c r="V60" s="169">
        <f t="shared" si="9"/>
        <v>5592.96</v>
      </c>
      <c r="W60" s="168"/>
    </row>
    <row r="61" spans="1:23" x14ac:dyDescent="0.3">
      <c r="A61" s="8" t="s">
        <v>54</v>
      </c>
      <c r="B61" s="118">
        <v>1</v>
      </c>
      <c r="C61" s="119">
        <f t="shared" si="0"/>
        <v>8</v>
      </c>
      <c r="D61" s="35">
        <v>2</v>
      </c>
      <c r="E61" s="52">
        <f t="shared" si="1"/>
        <v>682</v>
      </c>
      <c r="F61" s="53">
        <f t="shared" si="2"/>
        <v>75.128534704370182</v>
      </c>
      <c r="G61" s="36">
        <v>2</v>
      </c>
      <c r="H61" s="54">
        <f t="shared" si="3"/>
        <v>826</v>
      </c>
      <c r="I61" s="55">
        <f t="shared" si="4"/>
        <v>49.145179372197312</v>
      </c>
      <c r="J61" s="37">
        <v>2</v>
      </c>
      <c r="K61" s="56">
        <f t="shared" si="5"/>
        <v>356.32</v>
      </c>
      <c r="L61" s="57">
        <f t="shared" si="6"/>
        <v>46.388888888888886</v>
      </c>
      <c r="M61" s="45">
        <v>2</v>
      </c>
      <c r="N61" s="58">
        <f t="shared" si="7"/>
        <v>971.9</v>
      </c>
      <c r="O61" s="59">
        <f t="shared" si="8"/>
        <v>14.932045779685264</v>
      </c>
      <c r="P61" s="48"/>
      <c r="Q61" s="60">
        <f t="shared" si="10"/>
        <v>0</v>
      </c>
      <c r="R61" s="61">
        <f t="shared" si="11"/>
        <v>0</v>
      </c>
      <c r="S61" s="38"/>
      <c r="T61" s="51"/>
      <c r="U61" s="98"/>
      <c r="V61" s="169">
        <f t="shared" si="9"/>
        <v>2836.2200000000003</v>
      </c>
      <c r="W61" s="168"/>
    </row>
    <row r="62" spans="1:23" x14ac:dyDescent="0.3">
      <c r="A62" s="8" t="s">
        <v>55</v>
      </c>
      <c r="B62" s="118">
        <v>1</v>
      </c>
      <c r="C62" s="119">
        <f t="shared" si="0"/>
        <v>8</v>
      </c>
      <c r="D62" s="35">
        <v>2</v>
      </c>
      <c r="E62" s="52">
        <f t="shared" si="1"/>
        <v>682</v>
      </c>
      <c r="F62" s="53">
        <f t="shared" si="2"/>
        <v>75.128534704370182</v>
      </c>
      <c r="G62" s="36">
        <v>2</v>
      </c>
      <c r="H62" s="54">
        <f t="shared" si="3"/>
        <v>826</v>
      </c>
      <c r="I62" s="55">
        <f t="shared" si="4"/>
        <v>49.145179372197312</v>
      </c>
      <c r="J62" s="37">
        <v>2</v>
      </c>
      <c r="K62" s="56">
        <f t="shared" si="5"/>
        <v>356.32</v>
      </c>
      <c r="L62" s="57">
        <f t="shared" si="6"/>
        <v>46.388888888888886</v>
      </c>
      <c r="M62" s="45">
        <v>2</v>
      </c>
      <c r="N62" s="58">
        <f t="shared" si="7"/>
        <v>971.9</v>
      </c>
      <c r="O62" s="59">
        <f t="shared" si="8"/>
        <v>14.932045779685264</v>
      </c>
      <c r="P62" s="48"/>
      <c r="Q62" s="60">
        <f t="shared" si="10"/>
        <v>0</v>
      </c>
      <c r="R62" s="61">
        <f t="shared" si="11"/>
        <v>0</v>
      </c>
      <c r="S62" s="38"/>
      <c r="T62" s="51"/>
      <c r="U62" s="98"/>
      <c r="V62" s="169">
        <f t="shared" si="9"/>
        <v>2836.2200000000003</v>
      </c>
      <c r="W62" s="168"/>
    </row>
    <row r="63" spans="1:23" x14ac:dyDescent="0.3">
      <c r="A63" s="8" t="s">
        <v>56</v>
      </c>
      <c r="B63" s="118">
        <v>3</v>
      </c>
      <c r="C63" s="119">
        <f t="shared" si="0"/>
        <v>24</v>
      </c>
      <c r="D63" s="35">
        <v>6</v>
      </c>
      <c r="E63" s="52">
        <f t="shared" si="1"/>
        <v>2046</v>
      </c>
      <c r="F63" s="53">
        <f t="shared" si="2"/>
        <v>225.38560411311056</v>
      </c>
      <c r="G63" s="36">
        <v>6</v>
      </c>
      <c r="H63" s="54">
        <f t="shared" si="3"/>
        <v>2478</v>
      </c>
      <c r="I63" s="55">
        <f t="shared" si="4"/>
        <v>147.43553811659194</v>
      </c>
      <c r="J63" s="37">
        <v>6</v>
      </c>
      <c r="K63" s="56">
        <f t="shared" si="5"/>
        <v>1068.96</v>
      </c>
      <c r="L63" s="57">
        <f t="shared" si="6"/>
        <v>139.16666666666666</v>
      </c>
      <c r="M63" s="45">
        <v>4</v>
      </c>
      <c r="N63" s="58">
        <f t="shared" si="7"/>
        <v>1943.8</v>
      </c>
      <c r="O63" s="59">
        <f t="shared" si="8"/>
        <v>29.864091559370529</v>
      </c>
      <c r="P63" s="48"/>
      <c r="Q63" s="60">
        <f t="shared" si="10"/>
        <v>0</v>
      </c>
      <c r="R63" s="61">
        <f t="shared" si="11"/>
        <v>0</v>
      </c>
      <c r="S63" s="38"/>
      <c r="T63" s="51"/>
      <c r="U63" s="98"/>
      <c r="V63" s="169">
        <f t="shared" si="9"/>
        <v>7536.76</v>
      </c>
      <c r="W63" s="168"/>
    </row>
    <row r="64" spans="1:23" x14ac:dyDescent="0.3">
      <c r="A64" s="8" t="s">
        <v>57</v>
      </c>
      <c r="B64" s="118">
        <v>1</v>
      </c>
      <c r="C64" s="119">
        <f t="shared" si="0"/>
        <v>8</v>
      </c>
      <c r="D64" s="35">
        <v>2</v>
      </c>
      <c r="E64" s="52">
        <f t="shared" si="1"/>
        <v>682</v>
      </c>
      <c r="F64" s="53">
        <f t="shared" si="2"/>
        <v>75.128534704370182</v>
      </c>
      <c r="G64" s="36">
        <v>2</v>
      </c>
      <c r="H64" s="54">
        <f t="shared" si="3"/>
        <v>826</v>
      </c>
      <c r="I64" s="55">
        <f t="shared" si="4"/>
        <v>49.145179372197312</v>
      </c>
      <c r="J64" s="37">
        <v>2</v>
      </c>
      <c r="K64" s="56">
        <f t="shared" si="5"/>
        <v>356.32</v>
      </c>
      <c r="L64" s="57">
        <f t="shared" si="6"/>
        <v>46.388888888888886</v>
      </c>
      <c r="M64" s="45">
        <v>2</v>
      </c>
      <c r="N64" s="58">
        <f t="shared" si="7"/>
        <v>971.9</v>
      </c>
      <c r="O64" s="59">
        <f t="shared" si="8"/>
        <v>14.932045779685264</v>
      </c>
      <c r="P64" s="48"/>
      <c r="Q64" s="60">
        <f t="shared" si="10"/>
        <v>0</v>
      </c>
      <c r="R64" s="61">
        <f t="shared" si="11"/>
        <v>0</v>
      </c>
      <c r="S64" s="38"/>
      <c r="T64" s="51"/>
      <c r="U64" s="98"/>
      <c r="V64" s="169">
        <f t="shared" si="9"/>
        <v>2836.2200000000003</v>
      </c>
      <c r="W64" s="168"/>
    </row>
    <row r="65" spans="1:23" x14ac:dyDescent="0.3">
      <c r="A65" s="8" t="s">
        <v>58</v>
      </c>
      <c r="B65" s="118">
        <v>1</v>
      </c>
      <c r="C65" s="119">
        <f t="shared" si="0"/>
        <v>8</v>
      </c>
      <c r="D65" s="35"/>
      <c r="E65" s="52">
        <f t="shared" si="1"/>
        <v>0</v>
      </c>
      <c r="F65" s="53">
        <f t="shared" si="2"/>
        <v>0</v>
      </c>
      <c r="G65" s="36"/>
      <c r="H65" s="54">
        <f t="shared" si="3"/>
        <v>0</v>
      </c>
      <c r="I65" s="55">
        <f t="shared" si="4"/>
        <v>0</v>
      </c>
      <c r="J65" s="37"/>
      <c r="K65" s="56">
        <f t="shared" si="5"/>
        <v>0</v>
      </c>
      <c r="L65" s="57">
        <f t="shared" si="6"/>
        <v>0</v>
      </c>
      <c r="M65" s="45">
        <v>2</v>
      </c>
      <c r="N65" s="58">
        <f t="shared" si="7"/>
        <v>971.9</v>
      </c>
      <c r="O65" s="59">
        <f t="shared" si="8"/>
        <v>14.932045779685264</v>
      </c>
      <c r="P65" s="48">
        <v>2</v>
      </c>
      <c r="Q65" s="60">
        <f t="shared" si="10"/>
        <v>508</v>
      </c>
      <c r="R65" s="61">
        <f t="shared" si="11"/>
        <v>20.295138888888889</v>
      </c>
      <c r="S65" s="38">
        <v>2</v>
      </c>
      <c r="T65" s="62">
        <f>S65*$S$3</f>
        <v>542</v>
      </c>
      <c r="U65" s="99">
        <f>S65*$S$2</f>
        <v>40.542355371900825</v>
      </c>
      <c r="V65" s="169">
        <f t="shared" si="9"/>
        <v>2021.9</v>
      </c>
      <c r="W65" s="168"/>
    </row>
    <row r="66" spans="1:23" x14ac:dyDescent="0.3">
      <c r="A66" s="8" t="s">
        <v>59</v>
      </c>
      <c r="B66" s="118">
        <v>5</v>
      </c>
      <c r="C66" s="119">
        <f t="shared" si="0"/>
        <v>40</v>
      </c>
      <c r="D66" s="35"/>
      <c r="E66" s="52">
        <f t="shared" si="1"/>
        <v>0</v>
      </c>
      <c r="F66" s="53">
        <f t="shared" si="2"/>
        <v>0</v>
      </c>
      <c r="G66" s="36"/>
      <c r="H66" s="54">
        <f t="shared" si="3"/>
        <v>0</v>
      </c>
      <c r="I66" s="55">
        <f t="shared" si="4"/>
        <v>0</v>
      </c>
      <c r="J66" s="37"/>
      <c r="K66" s="56">
        <f t="shared" si="5"/>
        <v>0</v>
      </c>
      <c r="L66" s="57">
        <f t="shared" si="6"/>
        <v>0</v>
      </c>
      <c r="M66" s="45">
        <v>15</v>
      </c>
      <c r="N66" s="58">
        <f t="shared" si="7"/>
        <v>7289.25</v>
      </c>
      <c r="O66" s="59">
        <f t="shared" si="8"/>
        <v>111.99034334763948</v>
      </c>
      <c r="P66" s="48">
        <v>15</v>
      </c>
      <c r="Q66" s="60">
        <f t="shared" si="10"/>
        <v>3810</v>
      </c>
      <c r="R66" s="61">
        <f t="shared" si="11"/>
        <v>152.21354166666666</v>
      </c>
      <c r="S66" s="38"/>
      <c r="T66" s="62">
        <f t="shared" ref="T66:T117" si="12">S66*$S$3</f>
        <v>0</v>
      </c>
      <c r="U66" s="99">
        <f t="shared" ref="U66:U117" si="13">S66*$S$2</f>
        <v>0</v>
      </c>
      <c r="V66" s="169">
        <f t="shared" si="9"/>
        <v>11099.25</v>
      </c>
      <c r="W66" s="168"/>
    </row>
    <row r="67" spans="1:23" x14ac:dyDescent="0.3">
      <c r="A67" s="8" t="s">
        <v>60</v>
      </c>
      <c r="B67" s="118">
        <v>3</v>
      </c>
      <c r="C67" s="119">
        <f t="shared" si="0"/>
        <v>24</v>
      </c>
      <c r="D67" s="35"/>
      <c r="E67" s="52">
        <f t="shared" si="1"/>
        <v>0</v>
      </c>
      <c r="F67" s="53">
        <f t="shared" si="2"/>
        <v>0</v>
      </c>
      <c r="G67" s="36"/>
      <c r="H67" s="54">
        <f t="shared" si="3"/>
        <v>0</v>
      </c>
      <c r="I67" s="55">
        <f t="shared" si="4"/>
        <v>0</v>
      </c>
      <c r="J67" s="37"/>
      <c r="K67" s="56">
        <f t="shared" si="5"/>
        <v>0</v>
      </c>
      <c r="L67" s="57">
        <f t="shared" si="6"/>
        <v>0</v>
      </c>
      <c r="M67" s="45">
        <v>10</v>
      </c>
      <c r="N67" s="58">
        <f t="shared" si="7"/>
        <v>4859.5</v>
      </c>
      <c r="O67" s="59">
        <f t="shared" si="8"/>
        <v>74.660228898426325</v>
      </c>
      <c r="P67" s="48">
        <v>10</v>
      </c>
      <c r="Q67" s="60">
        <f t="shared" si="10"/>
        <v>2540</v>
      </c>
      <c r="R67" s="61">
        <f t="shared" si="11"/>
        <v>101.47569444444444</v>
      </c>
      <c r="S67" s="38"/>
      <c r="T67" s="62">
        <f t="shared" si="12"/>
        <v>0</v>
      </c>
      <c r="U67" s="99">
        <f t="shared" si="13"/>
        <v>0</v>
      </c>
      <c r="V67" s="169">
        <f t="shared" si="9"/>
        <v>7399.5</v>
      </c>
      <c r="W67" s="168"/>
    </row>
    <row r="68" spans="1:23" x14ac:dyDescent="0.3">
      <c r="A68" s="8" t="s">
        <v>61</v>
      </c>
      <c r="B68" s="118">
        <v>3</v>
      </c>
      <c r="C68" s="119">
        <f t="shared" si="0"/>
        <v>24</v>
      </c>
      <c r="D68" s="35"/>
      <c r="E68" s="52">
        <f t="shared" si="1"/>
        <v>0</v>
      </c>
      <c r="F68" s="53">
        <f t="shared" si="2"/>
        <v>0</v>
      </c>
      <c r="G68" s="36"/>
      <c r="H68" s="54">
        <f t="shared" si="3"/>
        <v>0</v>
      </c>
      <c r="I68" s="55">
        <f t="shared" si="4"/>
        <v>0</v>
      </c>
      <c r="J68" s="37"/>
      <c r="K68" s="56">
        <f t="shared" si="5"/>
        <v>0</v>
      </c>
      <c r="L68" s="57">
        <f t="shared" si="6"/>
        <v>0</v>
      </c>
      <c r="M68" s="45">
        <v>10</v>
      </c>
      <c r="N68" s="58">
        <f t="shared" si="7"/>
        <v>4859.5</v>
      </c>
      <c r="O68" s="59">
        <f t="shared" si="8"/>
        <v>74.660228898426325</v>
      </c>
      <c r="P68" s="48">
        <v>10</v>
      </c>
      <c r="Q68" s="60">
        <f t="shared" si="10"/>
        <v>2540</v>
      </c>
      <c r="R68" s="61">
        <f t="shared" si="11"/>
        <v>101.47569444444444</v>
      </c>
      <c r="S68" s="38"/>
      <c r="T68" s="62">
        <f t="shared" si="12"/>
        <v>0</v>
      </c>
      <c r="U68" s="99">
        <f t="shared" si="13"/>
        <v>0</v>
      </c>
      <c r="V68" s="169">
        <f t="shared" si="9"/>
        <v>7399.5</v>
      </c>
      <c r="W68" s="168"/>
    </row>
    <row r="69" spans="1:23" x14ac:dyDescent="0.3">
      <c r="A69" s="8" t="s">
        <v>62</v>
      </c>
      <c r="B69" s="118">
        <v>1</v>
      </c>
      <c r="C69" s="119">
        <f t="shared" ref="C69:C117" si="14">B69*8</f>
        <v>8</v>
      </c>
      <c r="D69" s="35"/>
      <c r="E69" s="52">
        <f t="shared" si="1"/>
        <v>0</v>
      </c>
      <c r="F69" s="53">
        <f t="shared" si="2"/>
        <v>0</v>
      </c>
      <c r="G69" s="36"/>
      <c r="H69" s="54">
        <f t="shared" si="3"/>
        <v>0</v>
      </c>
      <c r="I69" s="55">
        <f t="shared" si="4"/>
        <v>0</v>
      </c>
      <c r="J69" s="37"/>
      <c r="K69" s="56">
        <f t="shared" si="5"/>
        <v>0</v>
      </c>
      <c r="L69" s="57">
        <f t="shared" si="6"/>
        <v>0</v>
      </c>
      <c r="M69" s="45">
        <v>3</v>
      </c>
      <c r="N69" s="58">
        <f t="shared" si="7"/>
        <v>1457.85</v>
      </c>
      <c r="O69" s="59">
        <f t="shared" si="8"/>
        <v>22.398068669527895</v>
      </c>
      <c r="P69" s="48">
        <v>3</v>
      </c>
      <c r="Q69" s="60">
        <f t="shared" si="10"/>
        <v>762</v>
      </c>
      <c r="R69" s="61">
        <f t="shared" si="11"/>
        <v>30.442708333333336</v>
      </c>
      <c r="S69" s="38"/>
      <c r="T69" s="62">
        <f t="shared" si="12"/>
        <v>0</v>
      </c>
      <c r="U69" s="99">
        <f t="shared" si="13"/>
        <v>0</v>
      </c>
      <c r="V69" s="169">
        <f t="shared" si="9"/>
        <v>2219.85</v>
      </c>
      <c r="W69" s="168"/>
    </row>
    <row r="70" spans="1:23" x14ac:dyDescent="0.3">
      <c r="A70" s="8" t="s">
        <v>63</v>
      </c>
      <c r="B70" s="118">
        <v>1</v>
      </c>
      <c r="C70" s="119">
        <f t="shared" si="14"/>
        <v>8</v>
      </c>
      <c r="D70" s="35"/>
      <c r="E70" s="52">
        <f t="shared" si="1"/>
        <v>0</v>
      </c>
      <c r="F70" s="53">
        <f t="shared" si="2"/>
        <v>0</v>
      </c>
      <c r="G70" s="36"/>
      <c r="H70" s="54">
        <f t="shared" si="3"/>
        <v>0</v>
      </c>
      <c r="I70" s="55">
        <f t="shared" si="4"/>
        <v>0</v>
      </c>
      <c r="J70" s="37"/>
      <c r="K70" s="56">
        <f t="shared" si="5"/>
        <v>0</v>
      </c>
      <c r="L70" s="57">
        <f t="shared" si="6"/>
        <v>0</v>
      </c>
      <c r="M70" s="45">
        <v>2</v>
      </c>
      <c r="N70" s="58">
        <f t="shared" si="7"/>
        <v>971.9</v>
      </c>
      <c r="O70" s="59">
        <f t="shared" si="8"/>
        <v>14.932045779685264</v>
      </c>
      <c r="P70" s="48">
        <v>2</v>
      </c>
      <c r="Q70" s="60">
        <f t="shared" si="10"/>
        <v>508</v>
      </c>
      <c r="R70" s="61">
        <f t="shared" si="11"/>
        <v>20.295138888888889</v>
      </c>
      <c r="S70" s="38">
        <v>2</v>
      </c>
      <c r="T70" s="62">
        <f t="shared" si="12"/>
        <v>542</v>
      </c>
      <c r="U70" s="99">
        <f t="shared" si="13"/>
        <v>40.542355371900825</v>
      </c>
      <c r="V70" s="169">
        <f t="shared" si="9"/>
        <v>2021.9</v>
      </c>
      <c r="W70" s="168"/>
    </row>
    <row r="71" spans="1:23" x14ac:dyDescent="0.3">
      <c r="A71" s="8" t="s">
        <v>64</v>
      </c>
      <c r="B71" s="118">
        <v>3</v>
      </c>
      <c r="C71" s="119">
        <f t="shared" si="14"/>
        <v>24</v>
      </c>
      <c r="D71" s="35"/>
      <c r="E71" s="52">
        <f t="shared" si="1"/>
        <v>0</v>
      </c>
      <c r="F71" s="53">
        <f t="shared" si="2"/>
        <v>0</v>
      </c>
      <c r="G71" s="36"/>
      <c r="H71" s="54">
        <f t="shared" si="3"/>
        <v>0</v>
      </c>
      <c r="I71" s="55">
        <f t="shared" si="4"/>
        <v>0</v>
      </c>
      <c r="J71" s="37"/>
      <c r="K71" s="56">
        <f t="shared" si="5"/>
        <v>0</v>
      </c>
      <c r="L71" s="57">
        <f t="shared" si="6"/>
        <v>0</v>
      </c>
      <c r="M71" s="45">
        <v>8</v>
      </c>
      <c r="N71" s="58">
        <f t="shared" si="7"/>
        <v>3887.6</v>
      </c>
      <c r="O71" s="59">
        <f t="shared" si="8"/>
        <v>59.728183118741057</v>
      </c>
      <c r="P71" s="48">
        <v>10</v>
      </c>
      <c r="Q71" s="60">
        <f t="shared" si="10"/>
        <v>2540</v>
      </c>
      <c r="R71" s="61">
        <f t="shared" si="11"/>
        <v>101.47569444444444</v>
      </c>
      <c r="S71" s="38"/>
      <c r="T71" s="62">
        <f t="shared" si="12"/>
        <v>0</v>
      </c>
      <c r="U71" s="99">
        <f t="shared" si="13"/>
        <v>0</v>
      </c>
      <c r="V71" s="169">
        <f t="shared" si="9"/>
        <v>6427.6</v>
      </c>
      <c r="W71" s="168"/>
    </row>
    <row r="72" spans="1:23" x14ac:dyDescent="0.3">
      <c r="A72" s="8" t="s">
        <v>65</v>
      </c>
      <c r="B72" s="118">
        <v>3</v>
      </c>
      <c r="C72" s="119">
        <f t="shared" si="14"/>
        <v>24</v>
      </c>
      <c r="D72" s="35"/>
      <c r="E72" s="52">
        <f t="shared" si="1"/>
        <v>0</v>
      </c>
      <c r="F72" s="53">
        <f t="shared" si="2"/>
        <v>0</v>
      </c>
      <c r="G72" s="36"/>
      <c r="H72" s="54">
        <f t="shared" si="3"/>
        <v>0</v>
      </c>
      <c r="I72" s="55">
        <f t="shared" si="4"/>
        <v>0</v>
      </c>
      <c r="J72" s="37"/>
      <c r="K72" s="56">
        <f t="shared" si="5"/>
        <v>0</v>
      </c>
      <c r="L72" s="57">
        <f t="shared" si="6"/>
        <v>0</v>
      </c>
      <c r="M72" s="45">
        <v>10</v>
      </c>
      <c r="N72" s="58">
        <f t="shared" si="7"/>
        <v>4859.5</v>
      </c>
      <c r="O72" s="59">
        <f t="shared" si="8"/>
        <v>74.660228898426325</v>
      </c>
      <c r="P72" s="48">
        <v>10</v>
      </c>
      <c r="Q72" s="60">
        <f t="shared" si="10"/>
        <v>2540</v>
      </c>
      <c r="R72" s="61">
        <f t="shared" si="11"/>
        <v>101.47569444444444</v>
      </c>
      <c r="S72" s="38"/>
      <c r="T72" s="62">
        <f t="shared" si="12"/>
        <v>0</v>
      </c>
      <c r="U72" s="99">
        <f t="shared" si="13"/>
        <v>0</v>
      </c>
      <c r="V72" s="169">
        <f t="shared" si="9"/>
        <v>7399.5</v>
      </c>
      <c r="W72" s="168"/>
    </row>
    <row r="73" spans="1:23" x14ac:dyDescent="0.3">
      <c r="A73" s="8" t="s">
        <v>66</v>
      </c>
      <c r="B73" s="118">
        <v>10</v>
      </c>
      <c r="C73" s="119">
        <f t="shared" si="14"/>
        <v>80</v>
      </c>
      <c r="D73" s="35"/>
      <c r="E73" s="52">
        <f t="shared" si="1"/>
        <v>0</v>
      </c>
      <c r="F73" s="53">
        <f t="shared" si="2"/>
        <v>0</v>
      </c>
      <c r="G73" s="36"/>
      <c r="H73" s="54">
        <f t="shared" si="3"/>
        <v>0</v>
      </c>
      <c r="I73" s="55">
        <f t="shared" si="4"/>
        <v>0</v>
      </c>
      <c r="J73" s="37"/>
      <c r="K73" s="56">
        <f t="shared" si="5"/>
        <v>0</v>
      </c>
      <c r="L73" s="57">
        <f t="shared" si="6"/>
        <v>0</v>
      </c>
      <c r="M73" s="45">
        <v>20</v>
      </c>
      <c r="N73" s="58">
        <f t="shared" si="7"/>
        <v>9719</v>
      </c>
      <c r="O73" s="59">
        <f t="shared" si="8"/>
        <v>149.32045779685265</v>
      </c>
      <c r="P73" s="48">
        <v>40</v>
      </c>
      <c r="Q73" s="60">
        <f t="shared" si="10"/>
        <v>10160</v>
      </c>
      <c r="R73" s="61">
        <f t="shared" si="11"/>
        <v>405.90277777777777</v>
      </c>
      <c r="S73" s="38"/>
      <c r="T73" s="62">
        <f t="shared" si="12"/>
        <v>0</v>
      </c>
      <c r="U73" s="99">
        <f t="shared" si="13"/>
        <v>0</v>
      </c>
      <c r="V73" s="169">
        <f t="shared" si="9"/>
        <v>19879</v>
      </c>
      <c r="W73" s="168"/>
    </row>
    <row r="74" spans="1:23" x14ac:dyDescent="0.3">
      <c r="A74" s="8" t="s">
        <v>67</v>
      </c>
      <c r="B74" s="118">
        <v>1</v>
      </c>
      <c r="C74" s="119">
        <f t="shared" si="14"/>
        <v>8</v>
      </c>
      <c r="D74" s="35"/>
      <c r="E74" s="52">
        <f t="shared" ref="E74:E117" si="15">D74*$D$3</f>
        <v>0</v>
      </c>
      <c r="F74" s="53">
        <f t="shared" ref="F74:F117" si="16">D74*$D$2</f>
        <v>0</v>
      </c>
      <c r="G74" s="36"/>
      <c r="H74" s="54">
        <f t="shared" ref="H74:H117" si="17">G74*$G$3</f>
        <v>0</v>
      </c>
      <c r="I74" s="55">
        <f t="shared" ref="I74:I117" si="18">G74*$G$2</f>
        <v>0</v>
      </c>
      <c r="J74" s="37"/>
      <c r="K74" s="56">
        <f t="shared" ref="K74:K117" si="19">J74*$J$3</f>
        <v>0</v>
      </c>
      <c r="L74" s="57">
        <f t="shared" ref="L74:L117" si="20">J74*$J$2</f>
        <v>0</v>
      </c>
      <c r="M74" s="45">
        <v>2</v>
      </c>
      <c r="N74" s="58">
        <f t="shared" ref="N74:N117" si="21">M74*$M$3</f>
        <v>971.9</v>
      </c>
      <c r="O74" s="59">
        <f t="shared" ref="O74:O117" si="22">M74*$M$2</f>
        <v>14.932045779685264</v>
      </c>
      <c r="P74" s="48">
        <v>2</v>
      </c>
      <c r="Q74" s="60">
        <f t="shared" si="10"/>
        <v>508</v>
      </c>
      <c r="R74" s="61">
        <f t="shared" si="11"/>
        <v>20.295138888888889</v>
      </c>
      <c r="S74" s="38">
        <v>2</v>
      </c>
      <c r="T74" s="62">
        <f t="shared" si="12"/>
        <v>542</v>
      </c>
      <c r="U74" s="99">
        <f t="shared" si="13"/>
        <v>40.542355371900825</v>
      </c>
      <c r="V74" s="169">
        <f t="shared" ref="V74:V117" si="23">SUM(T74,Q74,N74,K74,H74,E74)</f>
        <v>2021.9</v>
      </c>
      <c r="W74" s="168"/>
    </row>
    <row r="75" spans="1:23" x14ac:dyDescent="0.3">
      <c r="A75" s="8" t="s">
        <v>68</v>
      </c>
      <c r="B75" s="118">
        <v>3</v>
      </c>
      <c r="C75" s="119">
        <f t="shared" si="14"/>
        <v>24</v>
      </c>
      <c r="D75" s="35"/>
      <c r="E75" s="52">
        <f t="shared" si="15"/>
        <v>0</v>
      </c>
      <c r="F75" s="53">
        <f t="shared" si="16"/>
        <v>0</v>
      </c>
      <c r="G75" s="36"/>
      <c r="H75" s="54">
        <f t="shared" si="17"/>
        <v>0</v>
      </c>
      <c r="I75" s="55">
        <f t="shared" si="18"/>
        <v>0</v>
      </c>
      <c r="J75" s="37"/>
      <c r="K75" s="56">
        <f t="shared" si="19"/>
        <v>0</v>
      </c>
      <c r="L75" s="57">
        <f t="shared" si="20"/>
        <v>0</v>
      </c>
      <c r="M75" s="45">
        <v>10</v>
      </c>
      <c r="N75" s="58">
        <f t="shared" si="21"/>
        <v>4859.5</v>
      </c>
      <c r="O75" s="59">
        <f t="shared" si="22"/>
        <v>74.660228898426325</v>
      </c>
      <c r="P75" s="48">
        <v>10</v>
      </c>
      <c r="Q75" s="60">
        <f t="shared" si="10"/>
        <v>2540</v>
      </c>
      <c r="R75" s="61">
        <f t="shared" si="11"/>
        <v>101.47569444444444</v>
      </c>
      <c r="S75" s="38"/>
      <c r="T75" s="62">
        <f t="shared" si="12"/>
        <v>0</v>
      </c>
      <c r="U75" s="99">
        <f t="shared" si="13"/>
        <v>0</v>
      </c>
      <c r="V75" s="169">
        <f t="shared" si="23"/>
        <v>7399.5</v>
      </c>
      <c r="W75" s="168"/>
    </row>
    <row r="76" spans="1:23" x14ac:dyDescent="0.3">
      <c r="A76" s="8" t="s">
        <v>69</v>
      </c>
      <c r="B76" s="118">
        <v>15</v>
      </c>
      <c r="C76" s="119">
        <f t="shared" si="14"/>
        <v>120</v>
      </c>
      <c r="D76" s="35"/>
      <c r="E76" s="52">
        <f t="shared" si="15"/>
        <v>0</v>
      </c>
      <c r="F76" s="53">
        <f t="shared" si="16"/>
        <v>0</v>
      </c>
      <c r="G76" s="36"/>
      <c r="H76" s="54">
        <f t="shared" si="17"/>
        <v>0</v>
      </c>
      <c r="I76" s="55">
        <f t="shared" si="18"/>
        <v>0</v>
      </c>
      <c r="J76" s="37"/>
      <c r="K76" s="56">
        <f t="shared" si="19"/>
        <v>0</v>
      </c>
      <c r="L76" s="57">
        <f t="shared" si="20"/>
        <v>0</v>
      </c>
      <c r="M76" s="45">
        <v>50</v>
      </c>
      <c r="N76" s="58">
        <f t="shared" si="21"/>
        <v>24297.5</v>
      </c>
      <c r="O76" s="59">
        <f t="shared" si="22"/>
        <v>373.30114449213158</v>
      </c>
      <c r="P76" s="48">
        <v>60</v>
      </c>
      <c r="Q76" s="60">
        <f t="shared" si="10"/>
        <v>15240</v>
      </c>
      <c r="R76" s="61">
        <f t="shared" si="11"/>
        <v>608.85416666666663</v>
      </c>
      <c r="S76" s="38"/>
      <c r="T76" s="62">
        <f t="shared" si="12"/>
        <v>0</v>
      </c>
      <c r="U76" s="99">
        <f t="shared" si="13"/>
        <v>0</v>
      </c>
      <c r="V76" s="169">
        <f t="shared" si="23"/>
        <v>39537.5</v>
      </c>
      <c r="W76" s="168"/>
    </row>
    <row r="77" spans="1:23" x14ac:dyDescent="0.3">
      <c r="A77" s="8" t="s">
        <v>70</v>
      </c>
      <c r="B77" s="118">
        <v>10</v>
      </c>
      <c r="C77" s="119">
        <f t="shared" si="14"/>
        <v>80</v>
      </c>
      <c r="D77" s="35"/>
      <c r="E77" s="52">
        <f t="shared" si="15"/>
        <v>0</v>
      </c>
      <c r="F77" s="53">
        <f t="shared" si="16"/>
        <v>0</v>
      </c>
      <c r="G77" s="36"/>
      <c r="H77" s="54">
        <f t="shared" si="17"/>
        <v>0</v>
      </c>
      <c r="I77" s="55">
        <f t="shared" si="18"/>
        <v>0</v>
      </c>
      <c r="J77" s="37"/>
      <c r="K77" s="56">
        <f t="shared" si="19"/>
        <v>0</v>
      </c>
      <c r="L77" s="57">
        <f t="shared" si="20"/>
        <v>0</v>
      </c>
      <c r="M77" s="45">
        <v>30</v>
      </c>
      <c r="N77" s="58">
        <f t="shared" si="21"/>
        <v>14578.5</v>
      </c>
      <c r="O77" s="59">
        <f t="shared" si="22"/>
        <v>223.98068669527896</v>
      </c>
      <c r="P77" s="48">
        <v>40</v>
      </c>
      <c r="Q77" s="60">
        <f t="shared" si="10"/>
        <v>10160</v>
      </c>
      <c r="R77" s="61">
        <f t="shared" si="11"/>
        <v>405.90277777777777</v>
      </c>
      <c r="S77" s="38"/>
      <c r="T77" s="62">
        <f t="shared" si="12"/>
        <v>0</v>
      </c>
      <c r="U77" s="99">
        <f t="shared" si="13"/>
        <v>0</v>
      </c>
      <c r="V77" s="169">
        <f t="shared" si="23"/>
        <v>24738.5</v>
      </c>
      <c r="W77" s="168"/>
    </row>
    <row r="78" spans="1:23" x14ac:dyDescent="0.3">
      <c r="A78" s="8" t="s">
        <v>71</v>
      </c>
      <c r="B78" s="118">
        <v>12</v>
      </c>
      <c r="C78" s="119">
        <f t="shared" si="14"/>
        <v>96</v>
      </c>
      <c r="D78" s="35"/>
      <c r="E78" s="52">
        <f t="shared" si="15"/>
        <v>0</v>
      </c>
      <c r="F78" s="53">
        <f t="shared" si="16"/>
        <v>0</v>
      </c>
      <c r="G78" s="36"/>
      <c r="H78" s="54">
        <f t="shared" si="17"/>
        <v>0</v>
      </c>
      <c r="I78" s="55">
        <f t="shared" si="18"/>
        <v>0</v>
      </c>
      <c r="J78" s="37"/>
      <c r="K78" s="56">
        <f t="shared" si="19"/>
        <v>0</v>
      </c>
      <c r="L78" s="57">
        <f t="shared" si="20"/>
        <v>0</v>
      </c>
      <c r="M78" s="45">
        <v>40</v>
      </c>
      <c r="N78" s="58">
        <f t="shared" si="21"/>
        <v>19438</v>
      </c>
      <c r="O78" s="59">
        <f t="shared" si="22"/>
        <v>298.6409155937053</v>
      </c>
      <c r="P78" s="48">
        <v>50</v>
      </c>
      <c r="Q78" s="60">
        <f t="shared" si="10"/>
        <v>12700</v>
      </c>
      <c r="R78" s="61">
        <f t="shared" si="11"/>
        <v>507.37847222222223</v>
      </c>
      <c r="S78" s="38"/>
      <c r="T78" s="62">
        <f t="shared" si="12"/>
        <v>0</v>
      </c>
      <c r="U78" s="99">
        <f t="shared" si="13"/>
        <v>0</v>
      </c>
      <c r="V78" s="169">
        <f t="shared" si="23"/>
        <v>32138</v>
      </c>
      <c r="W78" s="168"/>
    </row>
    <row r="79" spans="1:23" x14ac:dyDescent="0.3">
      <c r="A79" s="8" t="s">
        <v>72</v>
      </c>
      <c r="B79" s="118">
        <v>1</v>
      </c>
      <c r="C79" s="119">
        <f t="shared" si="14"/>
        <v>8</v>
      </c>
      <c r="D79" s="35"/>
      <c r="E79" s="52">
        <f t="shared" si="15"/>
        <v>0</v>
      </c>
      <c r="F79" s="53">
        <f t="shared" si="16"/>
        <v>0</v>
      </c>
      <c r="G79" s="36"/>
      <c r="H79" s="54">
        <f t="shared" si="17"/>
        <v>0</v>
      </c>
      <c r="I79" s="55">
        <f t="shared" si="18"/>
        <v>0</v>
      </c>
      <c r="J79" s="37"/>
      <c r="K79" s="56">
        <f t="shared" si="19"/>
        <v>0</v>
      </c>
      <c r="L79" s="57">
        <f t="shared" si="20"/>
        <v>0</v>
      </c>
      <c r="M79" s="45">
        <v>2</v>
      </c>
      <c r="N79" s="58">
        <f t="shared" si="21"/>
        <v>971.9</v>
      </c>
      <c r="O79" s="59">
        <f t="shared" si="22"/>
        <v>14.932045779685264</v>
      </c>
      <c r="P79" s="48">
        <v>2</v>
      </c>
      <c r="Q79" s="60">
        <f t="shared" si="10"/>
        <v>508</v>
      </c>
      <c r="R79" s="61">
        <f t="shared" si="11"/>
        <v>20.295138888888889</v>
      </c>
      <c r="S79" s="38">
        <v>2</v>
      </c>
      <c r="T79" s="62">
        <f t="shared" si="12"/>
        <v>542</v>
      </c>
      <c r="U79" s="99">
        <f t="shared" si="13"/>
        <v>40.542355371900825</v>
      </c>
      <c r="V79" s="169">
        <f t="shared" si="23"/>
        <v>2021.9</v>
      </c>
      <c r="W79" s="168"/>
    </row>
    <row r="80" spans="1:23" x14ac:dyDescent="0.3">
      <c r="A80" s="8" t="s">
        <v>73</v>
      </c>
      <c r="B80" s="118">
        <v>1</v>
      </c>
      <c r="C80" s="119">
        <f t="shared" si="14"/>
        <v>8</v>
      </c>
      <c r="D80" s="35"/>
      <c r="E80" s="52">
        <f t="shared" si="15"/>
        <v>0</v>
      </c>
      <c r="F80" s="53">
        <f t="shared" si="16"/>
        <v>0</v>
      </c>
      <c r="G80" s="36">
        <v>2</v>
      </c>
      <c r="H80" s="54">
        <f t="shared" si="17"/>
        <v>826</v>
      </c>
      <c r="I80" s="55">
        <f t="shared" si="18"/>
        <v>49.145179372197312</v>
      </c>
      <c r="J80" s="37"/>
      <c r="K80" s="56">
        <f t="shared" si="19"/>
        <v>0</v>
      </c>
      <c r="L80" s="57">
        <f t="shared" si="20"/>
        <v>0</v>
      </c>
      <c r="M80" s="45">
        <v>2</v>
      </c>
      <c r="N80" s="58">
        <f t="shared" si="21"/>
        <v>971.9</v>
      </c>
      <c r="O80" s="59">
        <f t="shared" si="22"/>
        <v>14.932045779685264</v>
      </c>
      <c r="P80" s="48">
        <v>2</v>
      </c>
      <c r="Q80" s="60">
        <f t="shared" si="10"/>
        <v>508</v>
      </c>
      <c r="R80" s="61">
        <f t="shared" si="11"/>
        <v>20.295138888888889</v>
      </c>
      <c r="S80" s="38">
        <v>2</v>
      </c>
      <c r="T80" s="62">
        <f t="shared" si="12"/>
        <v>542</v>
      </c>
      <c r="U80" s="99">
        <f t="shared" si="13"/>
        <v>40.542355371900825</v>
      </c>
      <c r="V80" s="169">
        <f t="shared" si="23"/>
        <v>2847.9</v>
      </c>
      <c r="W80" s="168"/>
    </row>
    <row r="81" spans="1:23" x14ac:dyDescent="0.3">
      <c r="A81" s="8" t="s">
        <v>74</v>
      </c>
      <c r="B81" s="118">
        <v>1</v>
      </c>
      <c r="C81" s="119">
        <f t="shared" si="14"/>
        <v>8</v>
      </c>
      <c r="D81" s="35"/>
      <c r="E81" s="52">
        <f t="shared" si="15"/>
        <v>0</v>
      </c>
      <c r="F81" s="53">
        <f t="shared" si="16"/>
        <v>0</v>
      </c>
      <c r="G81" s="36">
        <v>2</v>
      </c>
      <c r="H81" s="54">
        <f t="shared" si="17"/>
        <v>826</v>
      </c>
      <c r="I81" s="55">
        <f t="shared" si="18"/>
        <v>49.145179372197312</v>
      </c>
      <c r="J81" s="37"/>
      <c r="K81" s="56">
        <f t="shared" si="19"/>
        <v>0</v>
      </c>
      <c r="L81" s="57">
        <f t="shared" si="20"/>
        <v>0</v>
      </c>
      <c r="M81" s="45">
        <v>2</v>
      </c>
      <c r="N81" s="58">
        <f t="shared" si="21"/>
        <v>971.9</v>
      </c>
      <c r="O81" s="59">
        <f t="shared" si="22"/>
        <v>14.932045779685264</v>
      </c>
      <c r="P81" s="48">
        <v>2</v>
      </c>
      <c r="Q81" s="60">
        <f t="shared" si="10"/>
        <v>508</v>
      </c>
      <c r="R81" s="61">
        <f t="shared" si="11"/>
        <v>20.295138888888889</v>
      </c>
      <c r="S81" s="38">
        <v>2</v>
      </c>
      <c r="T81" s="62">
        <f t="shared" si="12"/>
        <v>542</v>
      </c>
      <c r="U81" s="99">
        <f t="shared" si="13"/>
        <v>40.542355371900825</v>
      </c>
      <c r="V81" s="169">
        <f t="shared" si="23"/>
        <v>2847.9</v>
      </c>
      <c r="W81" s="168"/>
    </row>
    <row r="82" spans="1:23" x14ac:dyDescent="0.3">
      <c r="A82" s="8" t="s">
        <v>75</v>
      </c>
      <c r="B82" s="118">
        <v>20</v>
      </c>
      <c r="C82" s="119">
        <f t="shared" si="14"/>
        <v>160</v>
      </c>
      <c r="D82" s="35"/>
      <c r="E82" s="52">
        <f t="shared" si="15"/>
        <v>0</v>
      </c>
      <c r="F82" s="53">
        <f t="shared" si="16"/>
        <v>0</v>
      </c>
      <c r="G82" s="36">
        <v>20</v>
      </c>
      <c r="H82" s="54">
        <f t="shared" si="17"/>
        <v>8260</v>
      </c>
      <c r="I82" s="55">
        <f t="shared" si="18"/>
        <v>491.4517937219731</v>
      </c>
      <c r="J82" s="37"/>
      <c r="K82" s="56">
        <f t="shared" si="19"/>
        <v>0</v>
      </c>
      <c r="L82" s="57">
        <f t="shared" si="20"/>
        <v>0</v>
      </c>
      <c r="M82" s="45">
        <v>50</v>
      </c>
      <c r="N82" s="58">
        <f t="shared" si="21"/>
        <v>24297.5</v>
      </c>
      <c r="O82" s="59">
        <f t="shared" si="22"/>
        <v>373.30114449213158</v>
      </c>
      <c r="P82" s="48">
        <v>50</v>
      </c>
      <c r="Q82" s="60">
        <f t="shared" si="10"/>
        <v>12700</v>
      </c>
      <c r="R82" s="61">
        <f t="shared" si="11"/>
        <v>507.37847222222223</v>
      </c>
      <c r="S82" s="38"/>
      <c r="T82" s="62">
        <f t="shared" si="12"/>
        <v>0</v>
      </c>
      <c r="U82" s="99">
        <f t="shared" si="13"/>
        <v>0</v>
      </c>
      <c r="V82" s="169">
        <f t="shared" si="23"/>
        <v>45257.5</v>
      </c>
      <c r="W82" s="168"/>
    </row>
    <row r="83" spans="1:23" x14ac:dyDescent="0.3">
      <c r="A83" s="8" t="s">
        <v>76</v>
      </c>
      <c r="B83" s="118">
        <v>1</v>
      </c>
      <c r="C83" s="119">
        <f t="shared" si="14"/>
        <v>8</v>
      </c>
      <c r="D83" s="35"/>
      <c r="E83" s="52">
        <f t="shared" si="15"/>
        <v>0</v>
      </c>
      <c r="F83" s="53">
        <f t="shared" si="16"/>
        <v>0</v>
      </c>
      <c r="G83" s="36">
        <v>2</v>
      </c>
      <c r="H83" s="54">
        <f t="shared" si="17"/>
        <v>826</v>
      </c>
      <c r="I83" s="55">
        <f t="shared" si="18"/>
        <v>49.145179372197312</v>
      </c>
      <c r="J83" s="37"/>
      <c r="K83" s="56">
        <f t="shared" si="19"/>
        <v>0</v>
      </c>
      <c r="L83" s="57">
        <f t="shared" si="20"/>
        <v>0</v>
      </c>
      <c r="M83" s="45">
        <v>2</v>
      </c>
      <c r="N83" s="58">
        <f t="shared" si="21"/>
        <v>971.9</v>
      </c>
      <c r="O83" s="59">
        <f t="shared" si="22"/>
        <v>14.932045779685264</v>
      </c>
      <c r="P83" s="48">
        <v>2</v>
      </c>
      <c r="Q83" s="60">
        <f t="shared" si="10"/>
        <v>508</v>
      </c>
      <c r="R83" s="61">
        <f t="shared" si="11"/>
        <v>20.295138888888889</v>
      </c>
      <c r="S83" s="38">
        <v>2</v>
      </c>
      <c r="T83" s="62">
        <f t="shared" si="12"/>
        <v>542</v>
      </c>
      <c r="U83" s="99">
        <f t="shared" si="13"/>
        <v>40.542355371900825</v>
      </c>
      <c r="V83" s="169">
        <f t="shared" si="23"/>
        <v>2847.9</v>
      </c>
      <c r="W83" s="168"/>
    </row>
    <row r="84" spans="1:23" x14ac:dyDescent="0.3">
      <c r="A84" s="8" t="s">
        <v>77</v>
      </c>
      <c r="B84" s="118">
        <v>15</v>
      </c>
      <c r="C84" s="119">
        <f t="shared" si="14"/>
        <v>120</v>
      </c>
      <c r="D84" s="35"/>
      <c r="E84" s="52">
        <f t="shared" si="15"/>
        <v>0</v>
      </c>
      <c r="F84" s="53">
        <f t="shared" si="16"/>
        <v>0</v>
      </c>
      <c r="G84" s="36"/>
      <c r="H84" s="54">
        <f t="shared" si="17"/>
        <v>0</v>
      </c>
      <c r="I84" s="55">
        <f t="shared" si="18"/>
        <v>0</v>
      </c>
      <c r="J84" s="37"/>
      <c r="K84" s="56">
        <f t="shared" si="19"/>
        <v>0</v>
      </c>
      <c r="L84" s="57">
        <f t="shared" si="20"/>
        <v>0</v>
      </c>
      <c r="M84" s="45">
        <v>30</v>
      </c>
      <c r="N84" s="58">
        <f t="shared" si="21"/>
        <v>14578.5</v>
      </c>
      <c r="O84" s="59">
        <f t="shared" si="22"/>
        <v>223.98068669527896</v>
      </c>
      <c r="P84" s="48">
        <v>80</v>
      </c>
      <c r="Q84" s="60">
        <f t="shared" si="10"/>
        <v>20320</v>
      </c>
      <c r="R84" s="61">
        <f t="shared" si="11"/>
        <v>811.80555555555554</v>
      </c>
      <c r="S84" s="38"/>
      <c r="T84" s="62">
        <f t="shared" si="12"/>
        <v>0</v>
      </c>
      <c r="U84" s="99">
        <f t="shared" si="13"/>
        <v>0</v>
      </c>
      <c r="V84" s="169">
        <f t="shared" si="23"/>
        <v>34898.5</v>
      </c>
      <c r="W84" s="168"/>
    </row>
    <row r="85" spans="1:23" x14ac:dyDescent="0.3">
      <c r="A85" s="8" t="s">
        <v>78</v>
      </c>
      <c r="B85" s="118">
        <v>8</v>
      </c>
      <c r="C85" s="119">
        <f t="shared" si="14"/>
        <v>64</v>
      </c>
      <c r="D85" s="35"/>
      <c r="E85" s="52">
        <f t="shared" si="15"/>
        <v>0</v>
      </c>
      <c r="F85" s="53">
        <f t="shared" si="16"/>
        <v>0</v>
      </c>
      <c r="G85" s="36"/>
      <c r="H85" s="54">
        <f t="shared" si="17"/>
        <v>0</v>
      </c>
      <c r="I85" s="55">
        <f t="shared" si="18"/>
        <v>0</v>
      </c>
      <c r="J85" s="37"/>
      <c r="K85" s="56">
        <f t="shared" si="19"/>
        <v>0</v>
      </c>
      <c r="L85" s="57">
        <f t="shared" si="20"/>
        <v>0</v>
      </c>
      <c r="M85" s="45">
        <v>30</v>
      </c>
      <c r="N85" s="58">
        <f t="shared" si="21"/>
        <v>14578.5</v>
      </c>
      <c r="O85" s="59">
        <f t="shared" si="22"/>
        <v>223.98068669527896</v>
      </c>
      <c r="P85" s="48">
        <v>30</v>
      </c>
      <c r="Q85" s="60">
        <f t="shared" si="10"/>
        <v>7620</v>
      </c>
      <c r="R85" s="61">
        <f t="shared" si="11"/>
        <v>304.42708333333331</v>
      </c>
      <c r="S85" s="38"/>
      <c r="T85" s="62">
        <f t="shared" si="12"/>
        <v>0</v>
      </c>
      <c r="U85" s="99">
        <f t="shared" si="13"/>
        <v>0</v>
      </c>
      <c r="V85" s="169">
        <f t="shared" si="23"/>
        <v>22198.5</v>
      </c>
      <c r="W85" s="168"/>
    </row>
    <row r="86" spans="1:23" x14ac:dyDescent="0.3">
      <c r="A86" s="8" t="s">
        <v>79</v>
      </c>
      <c r="B86" s="118">
        <v>3</v>
      </c>
      <c r="C86" s="119">
        <f t="shared" si="14"/>
        <v>24</v>
      </c>
      <c r="D86" s="35"/>
      <c r="E86" s="52">
        <f t="shared" si="15"/>
        <v>0</v>
      </c>
      <c r="F86" s="53">
        <f t="shared" si="16"/>
        <v>0</v>
      </c>
      <c r="G86" s="36"/>
      <c r="H86" s="54">
        <f t="shared" si="17"/>
        <v>0</v>
      </c>
      <c r="I86" s="55">
        <f t="shared" si="18"/>
        <v>0</v>
      </c>
      <c r="J86" s="37"/>
      <c r="K86" s="56">
        <f t="shared" si="19"/>
        <v>0</v>
      </c>
      <c r="L86" s="57">
        <f t="shared" si="20"/>
        <v>0</v>
      </c>
      <c r="M86" s="45">
        <v>10</v>
      </c>
      <c r="N86" s="58">
        <f t="shared" si="21"/>
        <v>4859.5</v>
      </c>
      <c r="O86" s="59">
        <f t="shared" si="22"/>
        <v>74.660228898426325</v>
      </c>
      <c r="P86" s="48">
        <v>10</v>
      </c>
      <c r="Q86" s="60">
        <f t="shared" si="10"/>
        <v>2540</v>
      </c>
      <c r="R86" s="61">
        <f t="shared" si="11"/>
        <v>101.47569444444444</v>
      </c>
      <c r="S86" s="38"/>
      <c r="T86" s="62">
        <f t="shared" si="12"/>
        <v>0</v>
      </c>
      <c r="U86" s="99">
        <f t="shared" si="13"/>
        <v>0</v>
      </c>
      <c r="V86" s="169">
        <f t="shared" si="23"/>
        <v>7399.5</v>
      </c>
      <c r="W86" s="168"/>
    </row>
    <row r="87" spans="1:23" x14ac:dyDescent="0.3">
      <c r="A87" s="8" t="s">
        <v>80</v>
      </c>
      <c r="B87" s="118">
        <v>10</v>
      </c>
      <c r="C87" s="119">
        <f t="shared" si="14"/>
        <v>80</v>
      </c>
      <c r="D87" s="35"/>
      <c r="E87" s="52">
        <f t="shared" si="15"/>
        <v>0</v>
      </c>
      <c r="F87" s="53">
        <f t="shared" si="16"/>
        <v>0</v>
      </c>
      <c r="G87" s="36"/>
      <c r="H87" s="54">
        <f t="shared" si="17"/>
        <v>0</v>
      </c>
      <c r="I87" s="55">
        <f t="shared" si="18"/>
        <v>0</v>
      </c>
      <c r="J87" s="37"/>
      <c r="K87" s="56">
        <f t="shared" si="19"/>
        <v>0</v>
      </c>
      <c r="L87" s="57">
        <f t="shared" si="20"/>
        <v>0</v>
      </c>
      <c r="M87" s="45">
        <v>40</v>
      </c>
      <c r="N87" s="58">
        <f t="shared" si="21"/>
        <v>19438</v>
      </c>
      <c r="O87" s="59">
        <f t="shared" si="22"/>
        <v>298.6409155937053</v>
      </c>
      <c r="P87" s="48">
        <v>40</v>
      </c>
      <c r="Q87" s="60">
        <f t="shared" si="10"/>
        <v>10160</v>
      </c>
      <c r="R87" s="61">
        <f t="shared" si="11"/>
        <v>405.90277777777777</v>
      </c>
      <c r="S87" s="38"/>
      <c r="T87" s="62">
        <f t="shared" si="12"/>
        <v>0</v>
      </c>
      <c r="U87" s="99">
        <f t="shared" si="13"/>
        <v>0</v>
      </c>
      <c r="V87" s="169">
        <f t="shared" si="23"/>
        <v>29598</v>
      </c>
      <c r="W87" s="168"/>
    </row>
    <row r="88" spans="1:23" x14ac:dyDescent="0.3">
      <c r="A88" s="8" t="s">
        <v>81</v>
      </c>
      <c r="B88" s="118">
        <v>1</v>
      </c>
      <c r="C88" s="119">
        <f t="shared" si="14"/>
        <v>8</v>
      </c>
      <c r="D88" s="35"/>
      <c r="E88" s="52">
        <f t="shared" si="15"/>
        <v>0</v>
      </c>
      <c r="F88" s="53">
        <f t="shared" si="16"/>
        <v>0</v>
      </c>
      <c r="G88" s="36">
        <v>2</v>
      </c>
      <c r="H88" s="54">
        <f t="shared" si="17"/>
        <v>826</v>
      </c>
      <c r="I88" s="55">
        <f t="shared" si="18"/>
        <v>49.145179372197312</v>
      </c>
      <c r="J88" s="37"/>
      <c r="K88" s="56">
        <f t="shared" si="19"/>
        <v>0</v>
      </c>
      <c r="L88" s="57">
        <f t="shared" si="20"/>
        <v>0</v>
      </c>
      <c r="M88" s="45">
        <v>2</v>
      </c>
      <c r="N88" s="58">
        <f t="shared" si="21"/>
        <v>971.9</v>
      </c>
      <c r="O88" s="59">
        <f t="shared" si="22"/>
        <v>14.932045779685264</v>
      </c>
      <c r="P88" s="48">
        <v>2</v>
      </c>
      <c r="Q88" s="60">
        <f t="shared" si="10"/>
        <v>508</v>
      </c>
      <c r="R88" s="61">
        <f t="shared" si="11"/>
        <v>20.295138888888889</v>
      </c>
      <c r="S88" s="38">
        <v>2</v>
      </c>
      <c r="T88" s="62">
        <f t="shared" si="12"/>
        <v>542</v>
      </c>
      <c r="U88" s="99">
        <f t="shared" si="13"/>
        <v>40.542355371900825</v>
      </c>
      <c r="V88" s="169">
        <f t="shared" si="23"/>
        <v>2847.9</v>
      </c>
      <c r="W88" s="168"/>
    </row>
    <row r="89" spans="1:23" x14ac:dyDescent="0.3">
      <c r="A89" s="8" t="s">
        <v>82</v>
      </c>
      <c r="B89" s="118">
        <v>1</v>
      </c>
      <c r="C89" s="119">
        <f t="shared" si="14"/>
        <v>8</v>
      </c>
      <c r="D89" s="35"/>
      <c r="E89" s="52">
        <f t="shared" si="15"/>
        <v>0</v>
      </c>
      <c r="F89" s="53">
        <f t="shared" si="16"/>
        <v>0</v>
      </c>
      <c r="G89" s="36">
        <v>2</v>
      </c>
      <c r="H89" s="54">
        <f t="shared" si="17"/>
        <v>826</v>
      </c>
      <c r="I89" s="55">
        <f t="shared" si="18"/>
        <v>49.145179372197312</v>
      </c>
      <c r="J89" s="37"/>
      <c r="K89" s="56">
        <f t="shared" si="19"/>
        <v>0</v>
      </c>
      <c r="L89" s="57">
        <f t="shared" si="20"/>
        <v>0</v>
      </c>
      <c r="M89" s="45">
        <v>2</v>
      </c>
      <c r="N89" s="58">
        <f t="shared" si="21"/>
        <v>971.9</v>
      </c>
      <c r="O89" s="59">
        <f t="shared" si="22"/>
        <v>14.932045779685264</v>
      </c>
      <c r="P89" s="48">
        <v>2</v>
      </c>
      <c r="Q89" s="60">
        <f t="shared" si="10"/>
        <v>508</v>
      </c>
      <c r="R89" s="61">
        <f t="shared" si="11"/>
        <v>20.295138888888889</v>
      </c>
      <c r="S89" s="38">
        <v>2</v>
      </c>
      <c r="T89" s="62">
        <f t="shared" si="12"/>
        <v>542</v>
      </c>
      <c r="U89" s="99">
        <f t="shared" si="13"/>
        <v>40.542355371900825</v>
      </c>
      <c r="V89" s="169">
        <f t="shared" si="23"/>
        <v>2847.9</v>
      </c>
      <c r="W89" s="168"/>
    </row>
    <row r="90" spans="1:23" x14ac:dyDescent="0.3">
      <c r="A90" s="8" t="s">
        <v>83</v>
      </c>
      <c r="B90" s="118">
        <v>10</v>
      </c>
      <c r="C90" s="119">
        <f t="shared" si="14"/>
        <v>80</v>
      </c>
      <c r="D90" s="35"/>
      <c r="E90" s="52">
        <f t="shared" si="15"/>
        <v>0</v>
      </c>
      <c r="F90" s="53">
        <f t="shared" si="16"/>
        <v>0</v>
      </c>
      <c r="G90" s="36">
        <v>10</v>
      </c>
      <c r="H90" s="54">
        <f t="shared" si="17"/>
        <v>4130</v>
      </c>
      <c r="I90" s="55">
        <f t="shared" si="18"/>
        <v>245.72589686098655</v>
      </c>
      <c r="J90" s="37"/>
      <c r="K90" s="56">
        <f t="shared" si="19"/>
        <v>0</v>
      </c>
      <c r="L90" s="57">
        <f t="shared" si="20"/>
        <v>0</v>
      </c>
      <c r="M90" s="45">
        <v>30</v>
      </c>
      <c r="N90" s="58">
        <f t="shared" si="21"/>
        <v>14578.5</v>
      </c>
      <c r="O90" s="59">
        <f t="shared" si="22"/>
        <v>223.98068669527896</v>
      </c>
      <c r="P90" s="48">
        <v>30</v>
      </c>
      <c r="Q90" s="60">
        <f t="shared" si="10"/>
        <v>7620</v>
      </c>
      <c r="R90" s="61">
        <f t="shared" si="11"/>
        <v>304.42708333333331</v>
      </c>
      <c r="S90" s="38"/>
      <c r="T90" s="62">
        <f t="shared" si="12"/>
        <v>0</v>
      </c>
      <c r="U90" s="99">
        <f t="shared" si="13"/>
        <v>0</v>
      </c>
      <c r="V90" s="169">
        <f t="shared" si="23"/>
        <v>26328.5</v>
      </c>
      <c r="W90" s="168"/>
    </row>
    <row r="91" spans="1:23" x14ac:dyDescent="0.3">
      <c r="A91" s="8" t="s">
        <v>84</v>
      </c>
      <c r="B91" s="118">
        <v>1</v>
      </c>
      <c r="C91" s="119">
        <f t="shared" si="14"/>
        <v>8</v>
      </c>
      <c r="D91" s="35"/>
      <c r="E91" s="52">
        <f t="shared" si="15"/>
        <v>0</v>
      </c>
      <c r="F91" s="53">
        <f t="shared" si="16"/>
        <v>0</v>
      </c>
      <c r="G91" s="36">
        <v>2</v>
      </c>
      <c r="H91" s="54">
        <f t="shared" si="17"/>
        <v>826</v>
      </c>
      <c r="I91" s="55">
        <f t="shared" si="18"/>
        <v>49.145179372197312</v>
      </c>
      <c r="J91" s="37"/>
      <c r="K91" s="56">
        <f t="shared" si="19"/>
        <v>0</v>
      </c>
      <c r="L91" s="57">
        <f t="shared" si="20"/>
        <v>0</v>
      </c>
      <c r="M91" s="45">
        <v>2</v>
      </c>
      <c r="N91" s="58">
        <f t="shared" si="21"/>
        <v>971.9</v>
      </c>
      <c r="O91" s="59">
        <f t="shared" si="22"/>
        <v>14.932045779685264</v>
      </c>
      <c r="P91" s="48">
        <v>2</v>
      </c>
      <c r="Q91" s="60">
        <f t="shared" si="10"/>
        <v>508</v>
      </c>
      <c r="R91" s="61">
        <f t="shared" si="11"/>
        <v>20.295138888888889</v>
      </c>
      <c r="S91" s="38">
        <v>2</v>
      </c>
      <c r="T91" s="62">
        <f t="shared" si="12"/>
        <v>542</v>
      </c>
      <c r="U91" s="99">
        <f t="shared" si="13"/>
        <v>40.542355371900825</v>
      </c>
      <c r="V91" s="169">
        <f t="shared" si="23"/>
        <v>2847.9</v>
      </c>
      <c r="W91" s="168"/>
    </row>
    <row r="92" spans="1:23" x14ac:dyDescent="0.3">
      <c r="A92" s="8" t="s">
        <v>85</v>
      </c>
      <c r="B92" s="118">
        <v>1</v>
      </c>
      <c r="C92" s="119">
        <f t="shared" si="14"/>
        <v>8</v>
      </c>
      <c r="D92" s="35"/>
      <c r="E92" s="52">
        <f t="shared" si="15"/>
        <v>0</v>
      </c>
      <c r="F92" s="53">
        <f t="shared" si="16"/>
        <v>0</v>
      </c>
      <c r="G92" s="36"/>
      <c r="H92" s="54">
        <f t="shared" si="17"/>
        <v>0</v>
      </c>
      <c r="I92" s="55">
        <f t="shared" si="18"/>
        <v>0</v>
      </c>
      <c r="J92" s="37"/>
      <c r="K92" s="56">
        <f t="shared" si="19"/>
        <v>0</v>
      </c>
      <c r="L92" s="57">
        <f t="shared" si="20"/>
        <v>0</v>
      </c>
      <c r="M92" s="45">
        <v>2</v>
      </c>
      <c r="N92" s="58">
        <f t="shared" si="21"/>
        <v>971.9</v>
      </c>
      <c r="O92" s="59">
        <f t="shared" si="22"/>
        <v>14.932045779685264</v>
      </c>
      <c r="P92" s="48">
        <v>2</v>
      </c>
      <c r="Q92" s="60">
        <f t="shared" si="10"/>
        <v>508</v>
      </c>
      <c r="R92" s="61">
        <f t="shared" si="11"/>
        <v>20.295138888888889</v>
      </c>
      <c r="S92" s="38">
        <v>2</v>
      </c>
      <c r="T92" s="62">
        <f t="shared" si="12"/>
        <v>542</v>
      </c>
      <c r="U92" s="99">
        <f t="shared" si="13"/>
        <v>40.542355371900825</v>
      </c>
      <c r="V92" s="169">
        <f t="shared" si="23"/>
        <v>2021.9</v>
      </c>
      <c r="W92" s="168"/>
    </row>
    <row r="93" spans="1:23" x14ac:dyDescent="0.3">
      <c r="A93" s="8" t="s">
        <v>86</v>
      </c>
      <c r="B93" s="118">
        <v>10</v>
      </c>
      <c r="C93" s="119">
        <f t="shared" si="14"/>
        <v>80</v>
      </c>
      <c r="D93" s="35"/>
      <c r="E93" s="52">
        <f t="shared" si="15"/>
        <v>0</v>
      </c>
      <c r="F93" s="53">
        <f t="shared" si="16"/>
        <v>0</v>
      </c>
      <c r="G93" s="36"/>
      <c r="H93" s="54">
        <f t="shared" si="17"/>
        <v>0</v>
      </c>
      <c r="I93" s="55">
        <f t="shared" si="18"/>
        <v>0</v>
      </c>
      <c r="J93" s="37"/>
      <c r="K93" s="56">
        <f t="shared" si="19"/>
        <v>0</v>
      </c>
      <c r="L93" s="57">
        <f t="shared" si="20"/>
        <v>0</v>
      </c>
      <c r="M93" s="45">
        <v>30</v>
      </c>
      <c r="N93" s="58">
        <f t="shared" si="21"/>
        <v>14578.5</v>
      </c>
      <c r="O93" s="59">
        <f t="shared" si="22"/>
        <v>223.98068669527896</v>
      </c>
      <c r="P93" s="48">
        <v>30</v>
      </c>
      <c r="Q93" s="60">
        <f t="shared" si="10"/>
        <v>7620</v>
      </c>
      <c r="R93" s="61">
        <f t="shared" si="11"/>
        <v>304.42708333333331</v>
      </c>
      <c r="S93" s="38"/>
      <c r="T93" s="62">
        <f t="shared" si="12"/>
        <v>0</v>
      </c>
      <c r="U93" s="99">
        <f t="shared" si="13"/>
        <v>0</v>
      </c>
      <c r="V93" s="169">
        <f t="shared" si="23"/>
        <v>22198.5</v>
      </c>
      <c r="W93" s="168"/>
    </row>
    <row r="94" spans="1:23" x14ac:dyDescent="0.3">
      <c r="A94" s="8" t="s">
        <v>87</v>
      </c>
      <c r="B94" s="118">
        <v>5</v>
      </c>
      <c r="C94" s="119">
        <f t="shared" si="14"/>
        <v>40</v>
      </c>
      <c r="D94" s="35"/>
      <c r="E94" s="52">
        <f t="shared" si="15"/>
        <v>0</v>
      </c>
      <c r="F94" s="53">
        <f t="shared" si="16"/>
        <v>0</v>
      </c>
      <c r="G94" s="36"/>
      <c r="H94" s="54">
        <f t="shared" si="17"/>
        <v>0</v>
      </c>
      <c r="I94" s="55">
        <f t="shared" si="18"/>
        <v>0</v>
      </c>
      <c r="J94" s="37"/>
      <c r="K94" s="56">
        <f t="shared" si="19"/>
        <v>0</v>
      </c>
      <c r="L94" s="57">
        <f t="shared" si="20"/>
        <v>0</v>
      </c>
      <c r="M94" s="45">
        <v>15</v>
      </c>
      <c r="N94" s="58">
        <f t="shared" si="21"/>
        <v>7289.25</v>
      </c>
      <c r="O94" s="59">
        <f t="shared" si="22"/>
        <v>111.99034334763948</v>
      </c>
      <c r="P94" s="48">
        <v>15</v>
      </c>
      <c r="Q94" s="60">
        <f t="shared" si="10"/>
        <v>3810</v>
      </c>
      <c r="R94" s="61">
        <f t="shared" si="11"/>
        <v>152.21354166666666</v>
      </c>
      <c r="S94" s="38"/>
      <c r="T94" s="62">
        <f t="shared" si="12"/>
        <v>0</v>
      </c>
      <c r="U94" s="99">
        <f t="shared" si="13"/>
        <v>0</v>
      </c>
      <c r="V94" s="169">
        <f t="shared" si="23"/>
        <v>11099.25</v>
      </c>
      <c r="W94" s="168"/>
    </row>
    <row r="95" spans="1:23" x14ac:dyDescent="0.3">
      <c r="A95" s="8" t="s">
        <v>88</v>
      </c>
      <c r="B95" s="118">
        <v>2</v>
      </c>
      <c r="C95" s="119">
        <f t="shared" si="14"/>
        <v>16</v>
      </c>
      <c r="D95" s="35"/>
      <c r="E95" s="52">
        <f t="shared" si="15"/>
        <v>0</v>
      </c>
      <c r="F95" s="53">
        <f t="shared" si="16"/>
        <v>0</v>
      </c>
      <c r="G95" s="36"/>
      <c r="H95" s="54">
        <f t="shared" si="17"/>
        <v>0</v>
      </c>
      <c r="I95" s="55">
        <f t="shared" si="18"/>
        <v>0</v>
      </c>
      <c r="J95" s="37"/>
      <c r="K95" s="56">
        <f t="shared" si="19"/>
        <v>0</v>
      </c>
      <c r="L95" s="57">
        <f t="shared" si="20"/>
        <v>0</v>
      </c>
      <c r="M95" s="45">
        <v>8</v>
      </c>
      <c r="N95" s="58">
        <f t="shared" si="21"/>
        <v>3887.6</v>
      </c>
      <c r="O95" s="59">
        <f t="shared" si="22"/>
        <v>59.728183118741057</v>
      </c>
      <c r="P95" s="48">
        <v>8</v>
      </c>
      <c r="Q95" s="60">
        <f t="shared" si="10"/>
        <v>2032</v>
      </c>
      <c r="R95" s="61">
        <f t="shared" si="11"/>
        <v>81.180555555555557</v>
      </c>
      <c r="S95" s="38"/>
      <c r="T95" s="62">
        <f t="shared" si="12"/>
        <v>0</v>
      </c>
      <c r="U95" s="99">
        <f t="shared" si="13"/>
        <v>0</v>
      </c>
      <c r="V95" s="169">
        <f t="shared" si="23"/>
        <v>5919.6</v>
      </c>
      <c r="W95" s="168"/>
    </row>
    <row r="96" spans="1:23" x14ac:dyDescent="0.3">
      <c r="A96" s="8" t="s">
        <v>89</v>
      </c>
      <c r="B96" s="118">
        <v>3</v>
      </c>
      <c r="C96" s="119">
        <f t="shared" si="14"/>
        <v>24</v>
      </c>
      <c r="D96" s="35"/>
      <c r="E96" s="52">
        <f t="shared" si="15"/>
        <v>0</v>
      </c>
      <c r="F96" s="53">
        <f t="shared" si="16"/>
        <v>0</v>
      </c>
      <c r="G96" s="36"/>
      <c r="H96" s="54">
        <f t="shared" si="17"/>
        <v>0</v>
      </c>
      <c r="I96" s="55">
        <f t="shared" si="18"/>
        <v>0</v>
      </c>
      <c r="J96" s="37"/>
      <c r="K96" s="56">
        <f t="shared" si="19"/>
        <v>0</v>
      </c>
      <c r="L96" s="57">
        <f t="shared" si="20"/>
        <v>0</v>
      </c>
      <c r="M96" s="45">
        <v>12</v>
      </c>
      <c r="N96" s="58">
        <f t="shared" si="21"/>
        <v>5831.4</v>
      </c>
      <c r="O96" s="59">
        <f t="shared" si="22"/>
        <v>89.592274678111579</v>
      </c>
      <c r="P96" s="48">
        <v>12</v>
      </c>
      <c r="Q96" s="60">
        <f t="shared" si="10"/>
        <v>3048</v>
      </c>
      <c r="R96" s="61">
        <f t="shared" si="11"/>
        <v>121.77083333333334</v>
      </c>
      <c r="S96" s="38"/>
      <c r="T96" s="62">
        <f t="shared" si="12"/>
        <v>0</v>
      </c>
      <c r="U96" s="99">
        <f t="shared" si="13"/>
        <v>0</v>
      </c>
      <c r="V96" s="169">
        <f t="shared" si="23"/>
        <v>8879.4</v>
      </c>
      <c r="W96" s="168"/>
    </row>
    <row r="97" spans="1:23" x14ac:dyDescent="0.3">
      <c r="A97" s="8" t="s">
        <v>90</v>
      </c>
      <c r="B97" s="118">
        <v>2</v>
      </c>
      <c r="C97" s="119">
        <f t="shared" si="14"/>
        <v>16</v>
      </c>
      <c r="D97" s="35"/>
      <c r="E97" s="52">
        <f t="shared" si="15"/>
        <v>0</v>
      </c>
      <c r="F97" s="53">
        <f t="shared" si="16"/>
        <v>0</v>
      </c>
      <c r="G97" s="36"/>
      <c r="H97" s="54">
        <f t="shared" si="17"/>
        <v>0</v>
      </c>
      <c r="I97" s="55">
        <f t="shared" si="18"/>
        <v>0</v>
      </c>
      <c r="J97" s="37"/>
      <c r="K97" s="56">
        <f t="shared" si="19"/>
        <v>0</v>
      </c>
      <c r="L97" s="57">
        <f t="shared" si="20"/>
        <v>0</v>
      </c>
      <c r="M97" s="45">
        <v>8</v>
      </c>
      <c r="N97" s="58">
        <f t="shared" si="21"/>
        <v>3887.6</v>
      </c>
      <c r="O97" s="59">
        <f t="shared" si="22"/>
        <v>59.728183118741057</v>
      </c>
      <c r="P97" s="48">
        <v>8</v>
      </c>
      <c r="Q97" s="60">
        <f t="shared" si="10"/>
        <v>2032</v>
      </c>
      <c r="R97" s="61">
        <f t="shared" si="11"/>
        <v>81.180555555555557</v>
      </c>
      <c r="S97" s="38"/>
      <c r="T97" s="62">
        <f t="shared" si="12"/>
        <v>0</v>
      </c>
      <c r="U97" s="99">
        <f t="shared" si="13"/>
        <v>0</v>
      </c>
      <c r="V97" s="169">
        <f t="shared" si="23"/>
        <v>5919.6</v>
      </c>
      <c r="W97" s="168"/>
    </row>
    <row r="98" spans="1:23" x14ac:dyDescent="0.3">
      <c r="A98" s="8" t="s">
        <v>91</v>
      </c>
      <c r="B98" s="118">
        <v>1</v>
      </c>
      <c r="C98" s="119">
        <f t="shared" si="14"/>
        <v>8</v>
      </c>
      <c r="D98" s="35"/>
      <c r="E98" s="52">
        <f t="shared" si="15"/>
        <v>0</v>
      </c>
      <c r="F98" s="53">
        <f t="shared" si="16"/>
        <v>0</v>
      </c>
      <c r="G98" s="36">
        <v>2</v>
      </c>
      <c r="H98" s="54">
        <f t="shared" si="17"/>
        <v>826</v>
      </c>
      <c r="I98" s="55">
        <f t="shared" si="18"/>
        <v>49.145179372197312</v>
      </c>
      <c r="J98" s="37"/>
      <c r="K98" s="56">
        <f t="shared" si="19"/>
        <v>0</v>
      </c>
      <c r="L98" s="57">
        <f t="shared" si="20"/>
        <v>0</v>
      </c>
      <c r="M98" s="45">
        <v>2</v>
      </c>
      <c r="N98" s="58">
        <f t="shared" si="21"/>
        <v>971.9</v>
      </c>
      <c r="O98" s="59">
        <f t="shared" si="22"/>
        <v>14.932045779685264</v>
      </c>
      <c r="P98" s="48">
        <v>2</v>
      </c>
      <c r="Q98" s="60">
        <f t="shared" si="10"/>
        <v>508</v>
      </c>
      <c r="R98" s="61">
        <f t="shared" si="11"/>
        <v>20.295138888888889</v>
      </c>
      <c r="S98" s="38">
        <v>2</v>
      </c>
      <c r="T98" s="62">
        <f t="shared" si="12"/>
        <v>542</v>
      </c>
      <c r="U98" s="99">
        <f t="shared" si="13"/>
        <v>40.542355371900825</v>
      </c>
      <c r="V98" s="169">
        <f t="shared" si="23"/>
        <v>2847.9</v>
      </c>
      <c r="W98" s="168"/>
    </row>
    <row r="99" spans="1:23" x14ac:dyDescent="0.3">
      <c r="A99" s="8" t="s">
        <v>92</v>
      </c>
      <c r="B99" s="118">
        <v>1</v>
      </c>
      <c r="C99" s="119">
        <f t="shared" si="14"/>
        <v>8</v>
      </c>
      <c r="D99" s="35"/>
      <c r="E99" s="52">
        <f t="shared" si="15"/>
        <v>0</v>
      </c>
      <c r="F99" s="53">
        <f t="shared" si="16"/>
        <v>0</v>
      </c>
      <c r="G99" s="36">
        <v>2</v>
      </c>
      <c r="H99" s="54">
        <f t="shared" si="17"/>
        <v>826</v>
      </c>
      <c r="I99" s="55">
        <f t="shared" si="18"/>
        <v>49.145179372197312</v>
      </c>
      <c r="J99" s="37"/>
      <c r="K99" s="56">
        <f t="shared" si="19"/>
        <v>0</v>
      </c>
      <c r="L99" s="57">
        <f t="shared" si="20"/>
        <v>0</v>
      </c>
      <c r="M99" s="45">
        <v>2</v>
      </c>
      <c r="N99" s="58">
        <f t="shared" si="21"/>
        <v>971.9</v>
      </c>
      <c r="O99" s="59">
        <f t="shared" si="22"/>
        <v>14.932045779685264</v>
      </c>
      <c r="P99" s="48">
        <v>2</v>
      </c>
      <c r="Q99" s="60">
        <f t="shared" si="10"/>
        <v>508</v>
      </c>
      <c r="R99" s="61">
        <f t="shared" si="11"/>
        <v>20.295138888888889</v>
      </c>
      <c r="S99" s="38">
        <v>2</v>
      </c>
      <c r="T99" s="62">
        <f t="shared" si="12"/>
        <v>542</v>
      </c>
      <c r="U99" s="99">
        <f t="shared" si="13"/>
        <v>40.542355371900825</v>
      </c>
      <c r="V99" s="169">
        <f t="shared" si="23"/>
        <v>2847.9</v>
      </c>
      <c r="W99" s="168"/>
    </row>
    <row r="100" spans="1:23" x14ac:dyDescent="0.3">
      <c r="A100" s="8" t="s">
        <v>93</v>
      </c>
      <c r="B100" s="118">
        <v>5</v>
      </c>
      <c r="C100" s="119">
        <f t="shared" si="14"/>
        <v>40</v>
      </c>
      <c r="D100" s="35"/>
      <c r="E100" s="52">
        <f t="shared" si="15"/>
        <v>0</v>
      </c>
      <c r="F100" s="53">
        <f t="shared" si="16"/>
        <v>0</v>
      </c>
      <c r="G100" s="36">
        <v>5</v>
      </c>
      <c r="H100" s="54">
        <f t="shared" si="17"/>
        <v>2065</v>
      </c>
      <c r="I100" s="55">
        <f t="shared" si="18"/>
        <v>122.86294843049328</v>
      </c>
      <c r="J100" s="37"/>
      <c r="K100" s="56">
        <f t="shared" si="19"/>
        <v>0</v>
      </c>
      <c r="L100" s="57">
        <f t="shared" si="20"/>
        <v>0</v>
      </c>
      <c r="M100" s="45">
        <v>15</v>
      </c>
      <c r="N100" s="58">
        <f t="shared" si="21"/>
        <v>7289.25</v>
      </c>
      <c r="O100" s="59">
        <f t="shared" si="22"/>
        <v>111.99034334763948</v>
      </c>
      <c r="P100" s="48">
        <v>15</v>
      </c>
      <c r="Q100" s="60">
        <f t="shared" si="10"/>
        <v>3810</v>
      </c>
      <c r="R100" s="61">
        <f t="shared" si="11"/>
        <v>152.21354166666666</v>
      </c>
      <c r="S100" s="38"/>
      <c r="T100" s="62">
        <f t="shared" si="12"/>
        <v>0</v>
      </c>
      <c r="U100" s="99">
        <f t="shared" si="13"/>
        <v>0</v>
      </c>
      <c r="V100" s="169">
        <f t="shared" si="23"/>
        <v>13164.25</v>
      </c>
      <c r="W100" s="168"/>
    </row>
    <row r="101" spans="1:23" x14ac:dyDescent="0.3">
      <c r="A101" s="8" t="s">
        <v>94</v>
      </c>
      <c r="B101" s="118">
        <v>1</v>
      </c>
      <c r="C101" s="119">
        <f t="shared" si="14"/>
        <v>8</v>
      </c>
      <c r="D101" s="35"/>
      <c r="E101" s="52">
        <f t="shared" si="15"/>
        <v>0</v>
      </c>
      <c r="F101" s="53">
        <f t="shared" si="16"/>
        <v>0</v>
      </c>
      <c r="G101" s="36"/>
      <c r="H101" s="54">
        <f t="shared" si="17"/>
        <v>0</v>
      </c>
      <c r="I101" s="55">
        <f t="shared" si="18"/>
        <v>0</v>
      </c>
      <c r="J101" s="37"/>
      <c r="K101" s="56">
        <f t="shared" si="19"/>
        <v>0</v>
      </c>
      <c r="L101" s="57">
        <f t="shared" si="20"/>
        <v>0</v>
      </c>
      <c r="M101" s="45">
        <v>2</v>
      </c>
      <c r="N101" s="58">
        <f t="shared" si="21"/>
        <v>971.9</v>
      </c>
      <c r="O101" s="59">
        <f t="shared" si="22"/>
        <v>14.932045779685264</v>
      </c>
      <c r="P101" s="48">
        <v>2</v>
      </c>
      <c r="Q101" s="60">
        <f t="shared" si="10"/>
        <v>508</v>
      </c>
      <c r="R101" s="61">
        <f t="shared" si="11"/>
        <v>20.295138888888889</v>
      </c>
      <c r="S101" s="38">
        <v>2</v>
      </c>
      <c r="T101" s="62">
        <f t="shared" si="12"/>
        <v>542</v>
      </c>
      <c r="U101" s="99">
        <f t="shared" si="13"/>
        <v>40.542355371900825</v>
      </c>
      <c r="V101" s="169">
        <f t="shared" si="23"/>
        <v>2021.9</v>
      </c>
      <c r="W101" s="168"/>
    </row>
    <row r="102" spans="1:23" x14ac:dyDescent="0.3">
      <c r="A102" s="8" t="s">
        <v>95</v>
      </c>
      <c r="B102" s="118">
        <v>5</v>
      </c>
      <c r="C102" s="119">
        <f t="shared" si="14"/>
        <v>40</v>
      </c>
      <c r="D102" s="35"/>
      <c r="E102" s="52">
        <f t="shared" si="15"/>
        <v>0</v>
      </c>
      <c r="F102" s="53">
        <f t="shared" si="16"/>
        <v>0</v>
      </c>
      <c r="G102" s="36"/>
      <c r="H102" s="54">
        <f t="shared" si="17"/>
        <v>0</v>
      </c>
      <c r="I102" s="55">
        <f t="shared" si="18"/>
        <v>0</v>
      </c>
      <c r="J102" s="37"/>
      <c r="K102" s="56">
        <f t="shared" si="19"/>
        <v>0</v>
      </c>
      <c r="L102" s="57">
        <f t="shared" si="20"/>
        <v>0</v>
      </c>
      <c r="M102" s="45"/>
      <c r="N102" s="58">
        <f t="shared" si="21"/>
        <v>0</v>
      </c>
      <c r="O102" s="59">
        <f t="shared" si="22"/>
        <v>0</v>
      </c>
      <c r="P102" s="48"/>
      <c r="Q102" s="60">
        <f t="shared" si="10"/>
        <v>0</v>
      </c>
      <c r="R102" s="61">
        <f t="shared" si="11"/>
        <v>0</v>
      </c>
      <c r="S102" s="38">
        <v>40</v>
      </c>
      <c r="T102" s="62">
        <f t="shared" si="12"/>
        <v>10840</v>
      </c>
      <c r="U102" s="99">
        <f t="shared" si="13"/>
        <v>810.84710743801656</v>
      </c>
      <c r="V102" s="169">
        <f t="shared" si="23"/>
        <v>10840</v>
      </c>
      <c r="W102" s="168"/>
    </row>
    <row r="103" spans="1:23" x14ac:dyDescent="0.3">
      <c r="A103" s="8" t="s">
        <v>96</v>
      </c>
      <c r="B103" s="118">
        <v>5</v>
      </c>
      <c r="C103" s="119">
        <f t="shared" si="14"/>
        <v>40</v>
      </c>
      <c r="D103" s="35"/>
      <c r="E103" s="52">
        <f t="shared" si="15"/>
        <v>0</v>
      </c>
      <c r="F103" s="53">
        <f t="shared" si="16"/>
        <v>0</v>
      </c>
      <c r="G103" s="36"/>
      <c r="H103" s="54">
        <f t="shared" si="17"/>
        <v>0</v>
      </c>
      <c r="I103" s="55">
        <f t="shared" si="18"/>
        <v>0</v>
      </c>
      <c r="J103" s="37"/>
      <c r="K103" s="56">
        <f t="shared" si="19"/>
        <v>0</v>
      </c>
      <c r="L103" s="57">
        <f t="shared" si="20"/>
        <v>0</v>
      </c>
      <c r="M103" s="45"/>
      <c r="N103" s="58">
        <f t="shared" si="21"/>
        <v>0</v>
      </c>
      <c r="O103" s="59">
        <f t="shared" si="22"/>
        <v>0</v>
      </c>
      <c r="P103" s="48"/>
      <c r="Q103" s="60">
        <f t="shared" si="10"/>
        <v>0</v>
      </c>
      <c r="R103" s="61">
        <f t="shared" si="11"/>
        <v>0</v>
      </c>
      <c r="S103" s="38">
        <v>40</v>
      </c>
      <c r="T103" s="62">
        <f t="shared" si="12"/>
        <v>10840</v>
      </c>
      <c r="U103" s="99">
        <f t="shared" si="13"/>
        <v>810.84710743801656</v>
      </c>
      <c r="V103" s="169">
        <f t="shared" si="23"/>
        <v>10840</v>
      </c>
      <c r="W103" s="168"/>
    </row>
    <row r="104" spans="1:23" x14ac:dyDescent="0.3">
      <c r="A104" s="8" t="s">
        <v>97</v>
      </c>
      <c r="B104" s="118">
        <v>5</v>
      </c>
      <c r="C104" s="119">
        <f t="shared" si="14"/>
        <v>40</v>
      </c>
      <c r="D104" s="35"/>
      <c r="E104" s="52">
        <f t="shared" si="15"/>
        <v>0</v>
      </c>
      <c r="F104" s="53">
        <f t="shared" si="16"/>
        <v>0</v>
      </c>
      <c r="G104" s="36"/>
      <c r="H104" s="54">
        <f t="shared" si="17"/>
        <v>0</v>
      </c>
      <c r="I104" s="55">
        <f t="shared" si="18"/>
        <v>0</v>
      </c>
      <c r="J104" s="37"/>
      <c r="K104" s="56">
        <f t="shared" si="19"/>
        <v>0</v>
      </c>
      <c r="L104" s="57">
        <f t="shared" si="20"/>
        <v>0</v>
      </c>
      <c r="M104" s="45"/>
      <c r="N104" s="58">
        <f t="shared" si="21"/>
        <v>0</v>
      </c>
      <c r="O104" s="59">
        <f t="shared" si="22"/>
        <v>0</v>
      </c>
      <c r="P104" s="48"/>
      <c r="Q104" s="60">
        <f t="shared" ref="Q104:Q117" si="24">P104*$P$3</f>
        <v>0</v>
      </c>
      <c r="R104" s="61">
        <f t="shared" ref="R104:R117" si="25">P104*$P$2</f>
        <v>0</v>
      </c>
      <c r="S104" s="38">
        <v>40</v>
      </c>
      <c r="T104" s="62">
        <f t="shared" si="12"/>
        <v>10840</v>
      </c>
      <c r="U104" s="99">
        <f t="shared" si="13"/>
        <v>810.84710743801656</v>
      </c>
      <c r="V104" s="169">
        <f t="shared" si="23"/>
        <v>10840</v>
      </c>
      <c r="W104" s="168"/>
    </row>
    <row r="105" spans="1:23" x14ac:dyDescent="0.3">
      <c r="A105" s="8" t="s">
        <v>98</v>
      </c>
      <c r="B105" s="118">
        <v>3</v>
      </c>
      <c r="C105" s="119">
        <f t="shared" si="14"/>
        <v>24</v>
      </c>
      <c r="D105" s="35"/>
      <c r="E105" s="52">
        <f t="shared" si="15"/>
        <v>0</v>
      </c>
      <c r="F105" s="53">
        <f t="shared" si="16"/>
        <v>0</v>
      </c>
      <c r="G105" s="36"/>
      <c r="H105" s="54">
        <f t="shared" si="17"/>
        <v>0</v>
      </c>
      <c r="I105" s="55">
        <f t="shared" si="18"/>
        <v>0</v>
      </c>
      <c r="J105" s="37"/>
      <c r="K105" s="56">
        <f t="shared" si="19"/>
        <v>0</v>
      </c>
      <c r="L105" s="57">
        <f t="shared" si="20"/>
        <v>0</v>
      </c>
      <c r="M105" s="45"/>
      <c r="N105" s="58">
        <f t="shared" si="21"/>
        <v>0</v>
      </c>
      <c r="O105" s="59">
        <f t="shared" si="22"/>
        <v>0</v>
      </c>
      <c r="P105" s="48"/>
      <c r="Q105" s="60">
        <f t="shared" si="24"/>
        <v>0</v>
      </c>
      <c r="R105" s="61">
        <f t="shared" si="25"/>
        <v>0</v>
      </c>
      <c r="S105" s="38">
        <v>24</v>
      </c>
      <c r="T105" s="62">
        <f t="shared" si="12"/>
        <v>6504</v>
      </c>
      <c r="U105" s="99">
        <f t="shared" si="13"/>
        <v>486.5082644628099</v>
      </c>
      <c r="V105" s="169">
        <f t="shared" si="23"/>
        <v>6504</v>
      </c>
      <c r="W105" s="168"/>
    </row>
    <row r="106" spans="1:23" x14ac:dyDescent="0.3">
      <c r="A106" s="8" t="s">
        <v>99</v>
      </c>
      <c r="B106" s="118">
        <v>3</v>
      </c>
      <c r="C106" s="119">
        <f t="shared" si="14"/>
        <v>24</v>
      </c>
      <c r="D106" s="35"/>
      <c r="E106" s="52">
        <f t="shared" si="15"/>
        <v>0</v>
      </c>
      <c r="F106" s="53">
        <f t="shared" si="16"/>
        <v>0</v>
      </c>
      <c r="G106" s="36"/>
      <c r="H106" s="54">
        <f t="shared" si="17"/>
        <v>0</v>
      </c>
      <c r="I106" s="55">
        <f t="shared" si="18"/>
        <v>0</v>
      </c>
      <c r="J106" s="37"/>
      <c r="K106" s="56">
        <f t="shared" si="19"/>
        <v>0</v>
      </c>
      <c r="L106" s="57">
        <f t="shared" si="20"/>
        <v>0</v>
      </c>
      <c r="M106" s="45"/>
      <c r="N106" s="58">
        <f t="shared" si="21"/>
        <v>0</v>
      </c>
      <c r="O106" s="59">
        <f t="shared" si="22"/>
        <v>0</v>
      </c>
      <c r="P106" s="48"/>
      <c r="Q106" s="60">
        <f t="shared" si="24"/>
        <v>0</v>
      </c>
      <c r="R106" s="61">
        <f t="shared" si="25"/>
        <v>0</v>
      </c>
      <c r="S106" s="38">
        <v>24</v>
      </c>
      <c r="T106" s="62">
        <f t="shared" si="12"/>
        <v>6504</v>
      </c>
      <c r="U106" s="99">
        <f t="shared" si="13"/>
        <v>486.5082644628099</v>
      </c>
      <c r="V106" s="169">
        <f t="shared" si="23"/>
        <v>6504</v>
      </c>
      <c r="W106" s="168"/>
    </row>
    <row r="107" spans="1:23" x14ac:dyDescent="0.3">
      <c r="A107" s="8" t="s">
        <v>100</v>
      </c>
      <c r="B107" s="118">
        <v>4</v>
      </c>
      <c r="C107" s="119">
        <f t="shared" si="14"/>
        <v>32</v>
      </c>
      <c r="D107" s="35"/>
      <c r="E107" s="52">
        <f t="shared" si="15"/>
        <v>0</v>
      </c>
      <c r="F107" s="53">
        <f t="shared" si="16"/>
        <v>0</v>
      </c>
      <c r="G107" s="36"/>
      <c r="H107" s="54">
        <f t="shared" si="17"/>
        <v>0</v>
      </c>
      <c r="I107" s="55">
        <f t="shared" si="18"/>
        <v>0</v>
      </c>
      <c r="J107" s="37"/>
      <c r="K107" s="56">
        <f t="shared" si="19"/>
        <v>0</v>
      </c>
      <c r="L107" s="57">
        <f t="shared" si="20"/>
        <v>0</v>
      </c>
      <c r="M107" s="45"/>
      <c r="N107" s="58">
        <f t="shared" si="21"/>
        <v>0</v>
      </c>
      <c r="O107" s="59">
        <f t="shared" si="22"/>
        <v>0</v>
      </c>
      <c r="P107" s="48"/>
      <c r="Q107" s="60">
        <f t="shared" si="24"/>
        <v>0</v>
      </c>
      <c r="R107" s="61">
        <f t="shared" si="25"/>
        <v>0</v>
      </c>
      <c r="S107" s="38">
        <v>32</v>
      </c>
      <c r="T107" s="62">
        <f t="shared" si="12"/>
        <v>8672</v>
      </c>
      <c r="U107" s="99">
        <f t="shared" si="13"/>
        <v>648.67768595041321</v>
      </c>
      <c r="V107" s="169">
        <f t="shared" si="23"/>
        <v>8672</v>
      </c>
      <c r="W107" s="168"/>
    </row>
    <row r="108" spans="1:23" x14ac:dyDescent="0.3">
      <c r="A108" s="8" t="s">
        <v>101</v>
      </c>
      <c r="B108" s="118">
        <v>1</v>
      </c>
      <c r="C108" s="119">
        <f t="shared" si="14"/>
        <v>8</v>
      </c>
      <c r="D108" s="35">
        <v>2</v>
      </c>
      <c r="E108" s="52">
        <f t="shared" si="15"/>
        <v>682</v>
      </c>
      <c r="F108" s="53">
        <f t="shared" si="16"/>
        <v>75.128534704370182</v>
      </c>
      <c r="G108" s="36">
        <v>2</v>
      </c>
      <c r="H108" s="54">
        <f t="shared" si="17"/>
        <v>826</v>
      </c>
      <c r="I108" s="55">
        <f t="shared" si="18"/>
        <v>49.145179372197312</v>
      </c>
      <c r="J108" s="37"/>
      <c r="K108" s="56">
        <f t="shared" si="19"/>
        <v>0</v>
      </c>
      <c r="L108" s="57">
        <f t="shared" si="20"/>
        <v>0</v>
      </c>
      <c r="M108" s="45">
        <v>2</v>
      </c>
      <c r="N108" s="58">
        <f t="shared" si="21"/>
        <v>971.9</v>
      </c>
      <c r="O108" s="59">
        <f t="shared" si="22"/>
        <v>14.932045779685264</v>
      </c>
      <c r="P108" s="48"/>
      <c r="Q108" s="60">
        <f t="shared" si="24"/>
        <v>0</v>
      </c>
      <c r="R108" s="61">
        <f t="shared" si="25"/>
        <v>0</v>
      </c>
      <c r="S108" s="38">
        <v>2</v>
      </c>
      <c r="T108" s="62">
        <f t="shared" si="12"/>
        <v>542</v>
      </c>
      <c r="U108" s="99">
        <f t="shared" si="13"/>
        <v>40.542355371900825</v>
      </c>
      <c r="V108" s="169">
        <f t="shared" si="23"/>
        <v>3021.9</v>
      </c>
      <c r="W108" s="168"/>
    </row>
    <row r="109" spans="1:23" x14ac:dyDescent="0.3">
      <c r="A109" s="8" t="s">
        <v>102</v>
      </c>
      <c r="B109" s="118">
        <v>3</v>
      </c>
      <c r="C109" s="119">
        <f t="shared" si="14"/>
        <v>24</v>
      </c>
      <c r="D109" s="35"/>
      <c r="E109" s="52">
        <f t="shared" si="15"/>
        <v>0</v>
      </c>
      <c r="F109" s="53">
        <f t="shared" si="16"/>
        <v>0</v>
      </c>
      <c r="G109" s="36"/>
      <c r="H109" s="54">
        <f t="shared" si="17"/>
        <v>0</v>
      </c>
      <c r="I109" s="55">
        <f t="shared" si="18"/>
        <v>0</v>
      </c>
      <c r="J109" s="37"/>
      <c r="K109" s="56">
        <f t="shared" si="19"/>
        <v>0</v>
      </c>
      <c r="L109" s="57">
        <f t="shared" si="20"/>
        <v>0</v>
      </c>
      <c r="M109" s="45">
        <v>8</v>
      </c>
      <c r="N109" s="58">
        <f t="shared" si="21"/>
        <v>3887.6</v>
      </c>
      <c r="O109" s="59">
        <f t="shared" si="22"/>
        <v>59.728183118741057</v>
      </c>
      <c r="P109" s="48">
        <v>8</v>
      </c>
      <c r="Q109" s="60">
        <f t="shared" si="24"/>
        <v>2032</v>
      </c>
      <c r="R109" s="61">
        <f t="shared" si="25"/>
        <v>81.180555555555557</v>
      </c>
      <c r="S109" s="38">
        <v>8</v>
      </c>
      <c r="T109" s="62">
        <f t="shared" si="12"/>
        <v>2168</v>
      </c>
      <c r="U109" s="99">
        <f t="shared" si="13"/>
        <v>162.1694214876033</v>
      </c>
      <c r="V109" s="169">
        <f t="shared" si="23"/>
        <v>8087.6</v>
      </c>
      <c r="W109" s="168"/>
    </row>
    <row r="110" spans="1:23" x14ac:dyDescent="0.3">
      <c r="A110" s="8" t="s">
        <v>103</v>
      </c>
      <c r="B110" s="118">
        <v>1</v>
      </c>
      <c r="C110" s="119">
        <f t="shared" si="14"/>
        <v>8</v>
      </c>
      <c r="D110" s="35"/>
      <c r="E110" s="52">
        <f t="shared" si="15"/>
        <v>0</v>
      </c>
      <c r="F110" s="53">
        <f t="shared" si="16"/>
        <v>0</v>
      </c>
      <c r="G110" s="36">
        <v>2</v>
      </c>
      <c r="H110" s="54">
        <f t="shared" si="17"/>
        <v>826</v>
      </c>
      <c r="I110" s="55">
        <f t="shared" si="18"/>
        <v>49.145179372197312</v>
      </c>
      <c r="J110" s="37"/>
      <c r="K110" s="56">
        <f t="shared" si="19"/>
        <v>0</v>
      </c>
      <c r="L110" s="57">
        <f t="shared" si="20"/>
        <v>0</v>
      </c>
      <c r="M110" s="45">
        <v>2</v>
      </c>
      <c r="N110" s="58">
        <f t="shared" si="21"/>
        <v>971.9</v>
      </c>
      <c r="O110" s="59">
        <f t="shared" si="22"/>
        <v>14.932045779685264</v>
      </c>
      <c r="P110" s="48">
        <v>2</v>
      </c>
      <c r="Q110" s="60">
        <f t="shared" si="24"/>
        <v>508</v>
      </c>
      <c r="R110" s="61">
        <f t="shared" si="25"/>
        <v>20.295138888888889</v>
      </c>
      <c r="S110" s="38">
        <v>2</v>
      </c>
      <c r="T110" s="62">
        <f t="shared" si="12"/>
        <v>542</v>
      </c>
      <c r="U110" s="99">
        <f t="shared" si="13"/>
        <v>40.542355371900825</v>
      </c>
      <c r="V110" s="169">
        <f t="shared" si="23"/>
        <v>2847.9</v>
      </c>
      <c r="W110" s="168"/>
    </row>
    <row r="111" spans="1:23" x14ac:dyDescent="0.3">
      <c r="A111" s="8" t="s">
        <v>104</v>
      </c>
      <c r="B111" s="118">
        <v>1</v>
      </c>
      <c r="C111" s="119">
        <f t="shared" si="14"/>
        <v>8</v>
      </c>
      <c r="D111" s="35">
        <v>3</v>
      </c>
      <c r="E111" s="52">
        <f t="shared" si="15"/>
        <v>1023</v>
      </c>
      <c r="F111" s="53">
        <f t="shared" si="16"/>
        <v>112.69280205655528</v>
      </c>
      <c r="G111" s="36">
        <v>3</v>
      </c>
      <c r="H111" s="54">
        <f t="shared" si="17"/>
        <v>1239</v>
      </c>
      <c r="I111" s="55">
        <f t="shared" si="18"/>
        <v>73.717769058295971</v>
      </c>
      <c r="J111" s="37">
        <v>3</v>
      </c>
      <c r="K111" s="56">
        <f t="shared" si="19"/>
        <v>534.48</v>
      </c>
      <c r="L111" s="57">
        <f t="shared" si="20"/>
        <v>69.583333333333329</v>
      </c>
      <c r="M111" s="45"/>
      <c r="N111" s="58">
        <f t="shared" si="21"/>
        <v>0</v>
      </c>
      <c r="O111" s="59">
        <f t="shared" si="22"/>
        <v>0</v>
      </c>
      <c r="P111" s="48"/>
      <c r="Q111" s="60">
        <f t="shared" si="24"/>
        <v>0</v>
      </c>
      <c r="R111" s="61">
        <f t="shared" si="25"/>
        <v>0</v>
      </c>
      <c r="S111" s="38"/>
      <c r="T111" s="62">
        <f t="shared" si="12"/>
        <v>0</v>
      </c>
      <c r="U111" s="99">
        <f t="shared" si="13"/>
        <v>0</v>
      </c>
      <c r="V111" s="169">
        <f t="shared" si="23"/>
        <v>2796.48</v>
      </c>
      <c r="W111" s="168"/>
    </row>
    <row r="112" spans="1:23" x14ac:dyDescent="0.3">
      <c r="A112" s="8" t="s">
        <v>105</v>
      </c>
      <c r="B112" s="118">
        <v>1</v>
      </c>
      <c r="C112" s="119">
        <f t="shared" si="14"/>
        <v>8</v>
      </c>
      <c r="D112" s="35">
        <v>3</v>
      </c>
      <c r="E112" s="52">
        <f t="shared" si="15"/>
        <v>1023</v>
      </c>
      <c r="F112" s="53">
        <f t="shared" si="16"/>
        <v>112.69280205655528</v>
      </c>
      <c r="G112" s="36">
        <v>3</v>
      </c>
      <c r="H112" s="54">
        <f t="shared" si="17"/>
        <v>1239</v>
      </c>
      <c r="I112" s="55">
        <f t="shared" si="18"/>
        <v>73.717769058295971</v>
      </c>
      <c r="J112" s="37">
        <v>3</v>
      </c>
      <c r="K112" s="56">
        <f t="shared" si="19"/>
        <v>534.48</v>
      </c>
      <c r="L112" s="57">
        <f t="shared" si="20"/>
        <v>69.583333333333329</v>
      </c>
      <c r="M112" s="45"/>
      <c r="N112" s="58">
        <f t="shared" si="21"/>
        <v>0</v>
      </c>
      <c r="O112" s="59">
        <f t="shared" si="22"/>
        <v>0</v>
      </c>
      <c r="P112" s="48"/>
      <c r="Q112" s="60">
        <f t="shared" si="24"/>
        <v>0</v>
      </c>
      <c r="R112" s="61">
        <f t="shared" si="25"/>
        <v>0</v>
      </c>
      <c r="S112" s="38"/>
      <c r="T112" s="62">
        <f t="shared" si="12"/>
        <v>0</v>
      </c>
      <c r="U112" s="99">
        <f t="shared" si="13"/>
        <v>0</v>
      </c>
      <c r="V112" s="169">
        <f t="shared" si="23"/>
        <v>2796.48</v>
      </c>
      <c r="W112" s="168"/>
    </row>
    <row r="113" spans="1:23" x14ac:dyDescent="0.3">
      <c r="A113" s="8" t="s">
        <v>106</v>
      </c>
      <c r="B113" s="118">
        <v>1</v>
      </c>
      <c r="C113" s="119">
        <f t="shared" si="14"/>
        <v>8</v>
      </c>
      <c r="D113" s="35">
        <v>3</v>
      </c>
      <c r="E113" s="52">
        <f t="shared" si="15"/>
        <v>1023</v>
      </c>
      <c r="F113" s="53">
        <f t="shared" si="16"/>
        <v>112.69280205655528</v>
      </c>
      <c r="G113" s="36">
        <v>3</v>
      </c>
      <c r="H113" s="54">
        <f t="shared" si="17"/>
        <v>1239</v>
      </c>
      <c r="I113" s="55">
        <f t="shared" si="18"/>
        <v>73.717769058295971</v>
      </c>
      <c r="J113" s="37">
        <v>3</v>
      </c>
      <c r="K113" s="56">
        <f t="shared" si="19"/>
        <v>534.48</v>
      </c>
      <c r="L113" s="57">
        <f t="shared" si="20"/>
        <v>69.583333333333329</v>
      </c>
      <c r="M113" s="45"/>
      <c r="N113" s="58">
        <f t="shared" si="21"/>
        <v>0</v>
      </c>
      <c r="O113" s="59">
        <f t="shared" si="22"/>
        <v>0</v>
      </c>
      <c r="P113" s="48"/>
      <c r="Q113" s="60">
        <f t="shared" si="24"/>
        <v>0</v>
      </c>
      <c r="R113" s="61">
        <f t="shared" si="25"/>
        <v>0</v>
      </c>
      <c r="S113" s="38"/>
      <c r="T113" s="62">
        <f t="shared" si="12"/>
        <v>0</v>
      </c>
      <c r="U113" s="99">
        <f t="shared" si="13"/>
        <v>0</v>
      </c>
      <c r="V113" s="169">
        <f t="shared" si="23"/>
        <v>2796.48</v>
      </c>
      <c r="W113" s="168"/>
    </row>
    <row r="114" spans="1:23" x14ac:dyDescent="0.3">
      <c r="A114" s="8" t="s">
        <v>107</v>
      </c>
      <c r="B114" s="118">
        <v>1</v>
      </c>
      <c r="C114" s="119">
        <f t="shared" si="14"/>
        <v>8</v>
      </c>
      <c r="D114" s="35">
        <v>3</v>
      </c>
      <c r="E114" s="52">
        <f t="shared" si="15"/>
        <v>1023</v>
      </c>
      <c r="F114" s="53">
        <f t="shared" si="16"/>
        <v>112.69280205655528</v>
      </c>
      <c r="G114" s="36">
        <v>3</v>
      </c>
      <c r="H114" s="54">
        <f t="shared" si="17"/>
        <v>1239</v>
      </c>
      <c r="I114" s="55">
        <f t="shared" si="18"/>
        <v>73.717769058295971</v>
      </c>
      <c r="J114" s="37">
        <v>3</v>
      </c>
      <c r="K114" s="56">
        <f t="shared" si="19"/>
        <v>534.48</v>
      </c>
      <c r="L114" s="57">
        <f t="shared" si="20"/>
        <v>69.583333333333329</v>
      </c>
      <c r="M114" s="45"/>
      <c r="N114" s="58">
        <f t="shared" si="21"/>
        <v>0</v>
      </c>
      <c r="O114" s="59">
        <f t="shared" si="22"/>
        <v>0</v>
      </c>
      <c r="P114" s="48"/>
      <c r="Q114" s="60">
        <f t="shared" si="24"/>
        <v>0</v>
      </c>
      <c r="R114" s="61">
        <f t="shared" si="25"/>
        <v>0</v>
      </c>
      <c r="S114" s="38"/>
      <c r="T114" s="62">
        <f t="shared" si="12"/>
        <v>0</v>
      </c>
      <c r="U114" s="99">
        <f t="shared" si="13"/>
        <v>0</v>
      </c>
      <c r="V114" s="169">
        <f t="shared" si="23"/>
        <v>2796.48</v>
      </c>
      <c r="W114" s="168"/>
    </row>
    <row r="115" spans="1:23" x14ac:dyDescent="0.3">
      <c r="A115" s="8" t="s">
        <v>108</v>
      </c>
      <c r="B115" s="118">
        <v>1</v>
      </c>
      <c r="C115" s="119">
        <f t="shared" si="14"/>
        <v>8</v>
      </c>
      <c r="D115" s="35">
        <v>2</v>
      </c>
      <c r="E115" s="52">
        <f t="shared" si="15"/>
        <v>682</v>
      </c>
      <c r="F115" s="53">
        <f t="shared" si="16"/>
        <v>75.128534704370182</v>
      </c>
      <c r="G115" s="36">
        <v>2</v>
      </c>
      <c r="H115" s="54">
        <f t="shared" si="17"/>
        <v>826</v>
      </c>
      <c r="I115" s="55">
        <f t="shared" si="18"/>
        <v>49.145179372197312</v>
      </c>
      <c r="J115" s="37">
        <v>2</v>
      </c>
      <c r="K115" s="56">
        <f t="shared" si="19"/>
        <v>356.32</v>
      </c>
      <c r="L115" s="57">
        <f t="shared" si="20"/>
        <v>46.388888888888886</v>
      </c>
      <c r="M115" s="45">
        <v>2</v>
      </c>
      <c r="N115" s="58">
        <f t="shared" si="21"/>
        <v>971.9</v>
      </c>
      <c r="O115" s="59">
        <f t="shared" si="22"/>
        <v>14.932045779685264</v>
      </c>
      <c r="P115" s="48"/>
      <c r="Q115" s="60">
        <f t="shared" si="24"/>
        <v>0</v>
      </c>
      <c r="R115" s="61">
        <f t="shared" si="25"/>
        <v>0</v>
      </c>
      <c r="S115" s="38"/>
      <c r="T115" s="62">
        <f t="shared" si="12"/>
        <v>0</v>
      </c>
      <c r="U115" s="99">
        <f t="shared" si="13"/>
        <v>0</v>
      </c>
      <c r="V115" s="169">
        <f t="shared" si="23"/>
        <v>2836.2200000000003</v>
      </c>
      <c r="W115" s="168"/>
    </row>
    <row r="116" spans="1:23" x14ac:dyDescent="0.3">
      <c r="A116" s="8" t="s">
        <v>109</v>
      </c>
      <c r="B116" s="118">
        <v>1</v>
      </c>
      <c r="C116" s="119">
        <f t="shared" si="14"/>
        <v>8</v>
      </c>
      <c r="D116" s="35">
        <v>2</v>
      </c>
      <c r="E116" s="52">
        <f t="shared" si="15"/>
        <v>682</v>
      </c>
      <c r="F116" s="53">
        <f t="shared" si="16"/>
        <v>75.128534704370182</v>
      </c>
      <c r="G116" s="36">
        <v>2</v>
      </c>
      <c r="H116" s="54">
        <f t="shared" si="17"/>
        <v>826</v>
      </c>
      <c r="I116" s="55">
        <f t="shared" si="18"/>
        <v>49.145179372197312</v>
      </c>
      <c r="J116" s="37">
        <v>2</v>
      </c>
      <c r="K116" s="56">
        <f t="shared" si="19"/>
        <v>356.32</v>
      </c>
      <c r="L116" s="57">
        <f t="shared" si="20"/>
        <v>46.388888888888886</v>
      </c>
      <c r="M116" s="45">
        <v>2</v>
      </c>
      <c r="N116" s="58">
        <f t="shared" si="21"/>
        <v>971.9</v>
      </c>
      <c r="O116" s="59">
        <f t="shared" si="22"/>
        <v>14.932045779685264</v>
      </c>
      <c r="P116" s="48"/>
      <c r="Q116" s="60">
        <f t="shared" si="24"/>
        <v>0</v>
      </c>
      <c r="R116" s="61">
        <f t="shared" si="25"/>
        <v>0</v>
      </c>
      <c r="S116" s="38"/>
      <c r="T116" s="62">
        <f t="shared" si="12"/>
        <v>0</v>
      </c>
      <c r="U116" s="99">
        <f t="shared" si="13"/>
        <v>0</v>
      </c>
      <c r="V116" s="169">
        <f t="shared" si="23"/>
        <v>2836.2200000000003</v>
      </c>
      <c r="W116" s="168"/>
    </row>
    <row r="117" spans="1:23" ht="15" thickBot="1" x14ac:dyDescent="0.35">
      <c r="A117" s="9" t="s">
        <v>110</v>
      </c>
      <c r="B117" s="120">
        <v>1</v>
      </c>
      <c r="C117" s="121">
        <f t="shared" si="14"/>
        <v>8</v>
      </c>
      <c r="D117" s="64">
        <v>2</v>
      </c>
      <c r="E117" s="65">
        <f t="shared" si="15"/>
        <v>682</v>
      </c>
      <c r="F117" s="66">
        <f t="shared" si="16"/>
        <v>75.128534704370182</v>
      </c>
      <c r="G117" s="67">
        <v>2</v>
      </c>
      <c r="H117" s="68">
        <f t="shared" si="17"/>
        <v>826</v>
      </c>
      <c r="I117" s="69">
        <f t="shared" si="18"/>
        <v>49.145179372197312</v>
      </c>
      <c r="J117" s="70">
        <v>2</v>
      </c>
      <c r="K117" s="71">
        <f t="shared" si="19"/>
        <v>356.32</v>
      </c>
      <c r="L117" s="72">
        <f t="shared" si="20"/>
        <v>46.388888888888886</v>
      </c>
      <c r="M117" s="73">
        <v>2</v>
      </c>
      <c r="N117" s="74">
        <f t="shared" si="21"/>
        <v>971.9</v>
      </c>
      <c r="O117" s="75">
        <f t="shared" si="22"/>
        <v>14.932045779685264</v>
      </c>
      <c r="P117" s="76">
        <v>2</v>
      </c>
      <c r="Q117" s="77">
        <f t="shared" si="24"/>
        <v>508</v>
      </c>
      <c r="R117" s="78">
        <f t="shared" si="25"/>
        <v>20.295138888888889</v>
      </c>
      <c r="S117" s="79">
        <v>2</v>
      </c>
      <c r="T117" s="80">
        <f t="shared" si="12"/>
        <v>542</v>
      </c>
      <c r="U117" s="100">
        <f t="shared" si="13"/>
        <v>40.542355371900825</v>
      </c>
      <c r="V117" s="169">
        <f t="shared" si="23"/>
        <v>3886.2200000000003</v>
      </c>
      <c r="W117" s="168"/>
    </row>
    <row r="118" spans="1:23" ht="15" thickBot="1" x14ac:dyDescent="0.35">
      <c r="A118" s="1" t="s">
        <v>111</v>
      </c>
      <c r="B118">
        <f>SUM(B5:B117)</f>
        <v>429</v>
      </c>
      <c r="C118" s="63">
        <f t="shared" ref="C118:V118" si="26">SUM(C5:C117)</f>
        <v>3432</v>
      </c>
      <c r="D118" s="81">
        <f t="shared" si="26"/>
        <v>389</v>
      </c>
      <c r="E118" s="82">
        <f t="shared" si="26"/>
        <v>132649</v>
      </c>
      <c r="F118" s="83">
        <f t="shared" si="26"/>
        <v>14612.500000000009</v>
      </c>
      <c r="G118" s="84">
        <f t="shared" si="26"/>
        <v>446</v>
      </c>
      <c r="H118" s="85">
        <f t="shared" si="26"/>
        <v>184198</v>
      </c>
      <c r="I118" s="86">
        <f t="shared" si="26"/>
        <v>10959.374999999995</v>
      </c>
      <c r="J118" s="87">
        <f t="shared" si="26"/>
        <v>387</v>
      </c>
      <c r="K118" s="88">
        <f t="shared" si="26"/>
        <v>68947.919999999984</v>
      </c>
      <c r="L118" s="89">
        <f t="shared" si="26"/>
        <v>8976.2500000000018</v>
      </c>
      <c r="M118" s="90">
        <f t="shared" si="26"/>
        <v>699</v>
      </c>
      <c r="N118" s="91">
        <f t="shared" si="26"/>
        <v>339679.05000000016</v>
      </c>
      <c r="O118" s="92">
        <f t="shared" si="26"/>
        <v>5218.7499999999936</v>
      </c>
      <c r="P118" s="93">
        <f t="shared" si="26"/>
        <v>720</v>
      </c>
      <c r="Q118" s="94">
        <f t="shared" si="26"/>
        <v>182880</v>
      </c>
      <c r="R118" s="95">
        <f t="shared" si="26"/>
        <v>7306.2499999999964</v>
      </c>
      <c r="S118" s="96">
        <f t="shared" si="26"/>
        <v>242</v>
      </c>
      <c r="T118" s="97">
        <f t="shared" si="26"/>
        <v>65582</v>
      </c>
      <c r="U118" s="101">
        <f t="shared" si="26"/>
        <v>4905.6250000000018</v>
      </c>
      <c r="V118" s="174">
        <f t="shared" si="26"/>
        <v>973935.97000000009</v>
      </c>
      <c r="W118" s="175"/>
    </row>
    <row r="119" spans="1:23" x14ac:dyDescent="0.3">
      <c r="M119" s="63"/>
    </row>
    <row r="124" spans="1:23" x14ac:dyDescent="0.3">
      <c r="E124" s="102" t="s">
        <v>112</v>
      </c>
    </row>
    <row r="126" spans="1:23" x14ac:dyDescent="0.3">
      <c r="E126" s="102" t="s">
        <v>112</v>
      </c>
    </row>
  </sheetData>
  <mergeCells count="136">
    <mergeCell ref="V116:W116"/>
    <mergeCell ref="V117:W117"/>
    <mergeCell ref="V118:W118"/>
    <mergeCell ref="V110:W110"/>
    <mergeCell ref="V111:W111"/>
    <mergeCell ref="V112:W112"/>
    <mergeCell ref="V113:W113"/>
    <mergeCell ref="V114:W114"/>
    <mergeCell ref="V115:W115"/>
    <mergeCell ref="V104:W104"/>
    <mergeCell ref="V105:W105"/>
    <mergeCell ref="V106:W106"/>
    <mergeCell ref="V107:W107"/>
    <mergeCell ref="V108:W108"/>
    <mergeCell ref="V109:W109"/>
    <mergeCell ref="V98:W98"/>
    <mergeCell ref="V99:W99"/>
    <mergeCell ref="V100:W100"/>
    <mergeCell ref="V101:W101"/>
    <mergeCell ref="V102:W102"/>
    <mergeCell ref="V103:W103"/>
    <mergeCell ref="V92:W92"/>
    <mergeCell ref="V93:W93"/>
    <mergeCell ref="V94:W94"/>
    <mergeCell ref="V95:W95"/>
    <mergeCell ref="V96:W96"/>
    <mergeCell ref="V97:W97"/>
    <mergeCell ref="V86:W86"/>
    <mergeCell ref="V87:W87"/>
    <mergeCell ref="V88:W88"/>
    <mergeCell ref="V89:W89"/>
    <mergeCell ref="V90:W90"/>
    <mergeCell ref="V91:W91"/>
    <mergeCell ref="V80:W80"/>
    <mergeCell ref="V81:W81"/>
    <mergeCell ref="V82:W82"/>
    <mergeCell ref="V83:W83"/>
    <mergeCell ref="V84:W84"/>
    <mergeCell ref="V85:W85"/>
    <mergeCell ref="V74:W74"/>
    <mergeCell ref="V75:W75"/>
    <mergeCell ref="V76:W76"/>
    <mergeCell ref="V77:W77"/>
    <mergeCell ref="V78:W78"/>
    <mergeCell ref="V79:W79"/>
    <mergeCell ref="V68:W68"/>
    <mergeCell ref="V69:W69"/>
    <mergeCell ref="V70:W70"/>
    <mergeCell ref="V71:W71"/>
    <mergeCell ref="V72:W72"/>
    <mergeCell ref="V73:W73"/>
    <mergeCell ref="V62:W62"/>
    <mergeCell ref="V63:W63"/>
    <mergeCell ref="V64:W64"/>
    <mergeCell ref="V65:W65"/>
    <mergeCell ref="V66:W66"/>
    <mergeCell ref="V67:W67"/>
    <mergeCell ref="V56:W56"/>
    <mergeCell ref="V57:W57"/>
    <mergeCell ref="V58:W58"/>
    <mergeCell ref="V59:W59"/>
    <mergeCell ref="V60:W60"/>
    <mergeCell ref="V61:W61"/>
    <mergeCell ref="V50:W50"/>
    <mergeCell ref="V51:W51"/>
    <mergeCell ref="V52:W52"/>
    <mergeCell ref="V53:W53"/>
    <mergeCell ref="V54:W54"/>
    <mergeCell ref="V55:W55"/>
    <mergeCell ref="V44:W44"/>
    <mergeCell ref="V45:W45"/>
    <mergeCell ref="V46:W46"/>
    <mergeCell ref="V47:W47"/>
    <mergeCell ref="V48:W48"/>
    <mergeCell ref="V49:W49"/>
    <mergeCell ref="V38:W38"/>
    <mergeCell ref="V39:W39"/>
    <mergeCell ref="V40:W40"/>
    <mergeCell ref="V41:W41"/>
    <mergeCell ref="V42:W42"/>
    <mergeCell ref="V43:W43"/>
    <mergeCell ref="V32:W32"/>
    <mergeCell ref="V33:W33"/>
    <mergeCell ref="V34:W34"/>
    <mergeCell ref="V35:W35"/>
    <mergeCell ref="V36:W36"/>
    <mergeCell ref="V37:W37"/>
    <mergeCell ref="V26:W26"/>
    <mergeCell ref="V27:W27"/>
    <mergeCell ref="V28:W28"/>
    <mergeCell ref="V29:W29"/>
    <mergeCell ref="V30:W30"/>
    <mergeCell ref="V31:W31"/>
    <mergeCell ref="V20:W20"/>
    <mergeCell ref="V21:W21"/>
    <mergeCell ref="V22:W22"/>
    <mergeCell ref="V23:W23"/>
    <mergeCell ref="V24:W24"/>
    <mergeCell ref="V25:W25"/>
    <mergeCell ref="V14:W14"/>
    <mergeCell ref="V15:W15"/>
    <mergeCell ref="V16:W16"/>
    <mergeCell ref="V17:W17"/>
    <mergeCell ref="V18:W18"/>
    <mergeCell ref="V19:W19"/>
    <mergeCell ref="V8:W8"/>
    <mergeCell ref="V9:W9"/>
    <mergeCell ref="V10:W10"/>
    <mergeCell ref="V11:W11"/>
    <mergeCell ref="V12:W12"/>
    <mergeCell ref="V13:W13"/>
    <mergeCell ref="S2:U2"/>
    <mergeCell ref="S3:U3"/>
    <mergeCell ref="V4:W4"/>
    <mergeCell ref="V5:W5"/>
    <mergeCell ref="V6:W6"/>
    <mergeCell ref="V7:W7"/>
    <mergeCell ref="S1:U1"/>
    <mergeCell ref="A2:C2"/>
    <mergeCell ref="A3:C3"/>
    <mergeCell ref="D2:F2"/>
    <mergeCell ref="D3:F3"/>
    <mergeCell ref="G2:I2"/>
    <mergeCell ref="G3:I3"/>
    <mergeCell ref="J2:L2"/>
    <mergeCell ref="J3:L3"/>
    <mergeCell ref="M2:O2"/>
    <mergeCell ref="A4:C4"/>
    <mergeCell ref="D1:F1"/>
    <mergeCell ref="G1:I1"/>
    <mergeCell ref="J1:L1"/>
    <mergeCell ref="M1:O1"/>
    <mergeCell ref="P1:R1"/>
    <mergeCell ref="M3:O3"/>
    <mergeCell ref="P2:R2"/>
    <mergeCell ref="P3:R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3CCC8-769B-4A09-B09A-310D4F23AB54}">
  <dimension ref="A1:V78"/>
  <sheetViews>
    <sheetView topLeftCell="A50" zoomScale="70" zoomScaleNormal="70" workbookViewId="0">
      <selection activeCell="M56" sqref="M56"/>
    </sheetView>
  </sheetViews>
  <sheetFormatPr defaultRowHeight="14.4" x14ac:dyDescent="0.3"/>
  <cols>
    <col min="3" max="3" width="48.109375" customWidth="1"/>
    <col min="4" max="4" width="14.33203125" bestFit="1" customWidth="1"/>
    <col min="5" max="5" width="18.77734375" customWidth="1"/>
    <col min="6" max="6" width="22.88671875" bestFit="1" customWidth="1"/>
  </cols>
  <sheetData>
    <row r="1" spans="1:22" x14ac:dyDescent="0.3">
      <c r="A1" s="103"/>
      <c r="B1" s="103"/>
      <c r="C1" s="103"/>
      <c r="D1" s="103"/>
      <c r="E1" s="103"/>
      <c r="F1" s="103"/>
      <c r="G1" s="103"/>
      <c r="H1" s="103"/>
      <c r="I1" s="103"/>
      <c r="J1" s="103"/>
      <c r="K1" s="103"/>
      <c r="L1" s="103"/>
      <c r="M1" s="103"/>
      <c r="N1" s="103"/>
      <c r="O1" s="103"/>
      <c r="P1" s="103"/>
      <c r="Q1" s="103"/>
      <c r="R1" s="103"/>
      <c r="S1" s="103"/>
      <c r="T1" s="103"/>
      <c r="U1" s="103"/>
      <c r="V1" s="103"/>
    </row>
    <row r="2" spans="1:22" ht="15" thickBot="1" x14ac:dyDescent="0.35">
      <c r="A2" s="103"/>
      <c r="B2" s="103"/>
      <c r="C2" s="103"/>
      <c r="D2" s="103"/>
      <c r="E2" s="103"/>
      <c r="F2" s="103"/>
      <c r="G2" s="103"/>
      <c r="H2" s="103"/>
      <c r="I2" s="103"/>
      <c r="J2" s="103"/>
      <c r="K2" s="103"/>
      <c r="L2" s="103"/>
      <c r="M2" s="103"/>
      <c r="N2" s="103"/>
      <c r="O2" s="103"/>
      <c r="P2" s="103"/>
      <c r="Q2" s="103"/>
      <c r="R2" s="103"/>
      <c r="S2" s="103"/>
      <c r="T2" s="103"/>
      <c r="U2" s="103"/>
      <c r="V2" s="103"/>
    </row>
    <row r="3" spans="1:22" ht="15" thickBot="1" x14ac:dyDescent="0.35">
      <c r="A3" s="103"/>
      <c r="B3" s="103"/>
      <c r="C3" s="247" t="s">
        <v>146</v>
      </c>
      <c r="D3" s="248"/>
      <c r="E3" s="248"/>
      <c r="F3" s="248"/>
      <c r="G3" s="248"/>
      <c r="H3" s="249"/>
      <c r="I3" s="103"/>
      <c r="J3" s="103"/>
      <c r="K3" s="103"/>
      <c r="L3" s="103"/>
      <c r="M3" s="103"/>
      <c r="N3" s="103"/>
      <c r="O3" s="103"/>
      <c r="P3" s="103"/>
      <c r="Q3" s="103"/>
      <c r="R3" s="103"/>
      <c r="S3" s="103"/>
      <c r="T3" s="103"/>
      <c r="U3" s="103"/>
      <c r="V3" s="103"/>
    </row>
    <row r="4" spans="1:22" ht="15" thickBot="1" x14ac:dyDescent="0.35">
      <c r="A4" s="103"/>
      <c r="B4" s="103"/>
      <c r="C4" s="250" t="s">
        <v>147</v>
      </c>
      <c r="D4" s="251"/>
      <c r="E4" s="251"/>
      <c r="F4" s="252"/>
      <c r="G4" s="253">
        <v>17</v>
      </c>
      <c r="H4" s="254"/>
      <c r="I4" s="103"/>
      <c r="J4" s="103"/>
      <c r="K4" s="103"/>
      <c r="L4" s="103"/>
      <c r="M4" s="103"/>
      <c r="N4" s="103"/>
      <c r="O4" s="103"/>
      <c r="P4" s="103"/>
      <c r="Q4" s="103"/>
      <c r="R4" s="103"/>
      <c r="S4" s="103"/>
      <c r="T4" s="103"/>
      <c r="U4" s="103"/>
      <c r="V4" s="103"/>
    </row>
    <row r="5" spans="1:22" x14ac:dyDescent="0.3">
      <c r="A5" s="103"/>
      <c r="B5" s="103"/>
      <c r="C5" s="255" t="s">
        <v>148</v>
      </c>
      <c r="D5" s="256"/>
      <c r="E5" s="256"/>
      <c r="F5" s="256"/>
      <c r="G5" s="256"/>
      <c r="H5" s="257"/>
      <c r="I5" s="103"/>
      <c r="J5" s="103"/>
      <c r="K5" s="103"/>
      <c r="L5" s="103"/>
      <c r="M5" s="103"/>
      <c r="N5" s="103"/>
      <c r="O5" s="103"/>
      <c r="P5" s="103"/>
      <c r="Q5" s="103"/>
      <c r="R5" s="103"/>
      <c r="S5" s="103"/>
      <c r="T5" s="103"/>
      <c r="U5" s="103"/>
      <c r="V5" s="103"/>
    </row>
    <row r="6" spans="1:22" ht="15" thickBot="1" x14ac:dyDescent="0.35">
      <c r="A6" s="103"/>
      <c r="B6" s="103"/>
      <c r="C6" s="230" t="s">
        <v>170</v>
      </c>
      <c r="D6" s="231"/>
      <c r="E6" s="231"/>
      <c r="F6" s="231"/>
      <c r="G6" s="231"/>
      <c r="H6" s="232"/>
      <c r="I6" s="103"/>
      <c r="J6" s="103"/>
      <c r="K6" s="103"/>
      <c r="L6" s="103"/>
      <c r="M6" s="103"/>
      <c r="N6" s="103"/>
      <c r="O6" s="103"/>
      <c r="P6" s="103"/>
      <c r="Q6" s="103"/>
      <c r="R6" s="103"/>
      <c r="S6" s="103"/>
      <c r="T6" s="103"/>
      <c r="U6" s="103"/>
      <c r="V6" s="103"/>
    </row>
    <row r="7" spans="1:22" ht="14.4" customHeight="1" x14ac:dyDescent="0.3">
      <c r="A7" s="103"/>
      <c r="B7" s="103"/>
      <c r="C7" s="258" t="s">
        <v>149</v>
      </c>
      <c r="D7" s="271" t="s">
        <v>167</v>
      </c>
      <c r="E7" s="272"/>
      <c r="F7" s="260" t="s">
        <v>168</v>
      </c>
      <c r="G7" s="260" t="s">
        <v>150</v>
      </c>
      <c r="H7" s="262"/>
      <c r="I7" s="103"/>
      <c r="J7" s="103"/>
      <c r="K7" s="103"/>
      <c r="L7" s="103"/>
      <c r="M7" s="103"/>
      <c r="N7" s="103"/>
      <c r="O7" s="103"/>
      <c r="P7" s="103"/>
      <c r="Q7" s="103"/>
      <c r="R7" s="103"/>
      <c r="S7" s="103"/>
      <c r="T7" s="103"/>
      <c r="U7" s="103"/>
      <c r="V7" s="103"/>
    </row>
    <row r="8" spans="1:22" ht="15" thickBot="1" x14ac:dyDescent="0.35">
      <c r="A8" s="103"/>
      <c r="B8" s="103"/>
      <c r="C8" s="259"/>
      <c r="D8" s="273"/>
      <c r="E8" s="274"/>
      <c r="F8" s="261"/>
      <c r="G8" s="261"/>
      <c r="H8" s="263"/>
      <c r="I8" s="103"/>
      <c r="J8" s="103"/>
      <c r="K8" s="103"/>
      <c r="L8" s="103"/>
      <c r="M8" s="103"/>
      <c r="N8" s="103"/>
      <c r="O8" s="103"/>
      <c r="P8" s="103"/>
      <c r="Q8" s="103"/>
      <c r="R8" s="103"/>
      <c r="S8" s="103"/>
      <c r="T8" s="103"/>
      <c r="U8" s="103"/>
      <c r="V8" s="103"/>
    </row>
    <row r="9" spans="1:22" x14ac:dyDescent="0.3">
      <c r="A9" s="103"/>
      <c r="B9" s="103"/>
      <c r="C9" s="107" t="s">
        <v>132</v>
      </c>
      <c r="D9" s="275">
        <f>'HOURLY RATE'!C2</f>
        <v>341</v>
      </c>
      <c r="E9" s="196"/>
      <c r="F9" s="115">
        <f>'BUDGET SUMMARY'!D118</f>
        <v>389</v>
      </c>
      <c r="G9" s="267">
        <f>F9*D9</f>
        <v>132649</v>
      </c>
      <c r="H9" s="268"/>
      <c r="I9" s="103"/>
      <c r="J9" s="103"/>
      <c r="K9" s="103"/>
      <c r="L9" s="103"/>
      <c r="M9" s="103"/>
      <c r="N9" s="103"/>
      <c r="O9" s="103"/>
      <c r="P9" s="103"/>
      <c r="Q9" s="103"/>
      <c r="R9" s="103"/>
      <c r="S9" s="103"/>
      <c r="T9" s="103"/>
      <c r="U9" s="103"/>
      <c r="V9" s="103"/>
    </row>
    <row r="10" spans="1:22" x14ac:dyDescent="0.3">
      <c r="A10" s="103"/>
      <c r="B10" s="103"/>
      <c r="C10" s="108" t="s">
        <v>133</v>
      </c>
      <c r="D10" s="238">
        <f>'HOURLY RATE'!C3</f>
        <v>413</v>
      </c>
      <c r="E10" s="239"/>
      <c r="F10" s="114">
        <f>'BUDGET SUMMARY'!G118</f>
        <v>446</v>
      </c>
      <c r="G10" s="269">
        <f t="shared" ref="G10:G14" si="0">F10*D10</f>
        <v>184198</v>
      </c>
      <c r="H10" s="270"/>
      <c r="I10" s="103"/>
      <c r="J10" s="103"/>
      <c r="K10" s="103"/>
      <c r="L10" s="103"/>
      <c r="M10" s="103"/>
      <c r="N10" s="103"/>
      <c r="O10" s="103"/>
      <c r="P10" s="103"/>
      <c r="Q10" s="103"/>
      <c r="R10" s="103"/>
      <c r="S10" s="103"/>
      <c r="T10" s="103"/>
      <c r="U10" s="103"/>
      <c r="V10" s="103"/>
    </row>
    <row r="11" spans="1:22" x14ac:dyDescent="0.3">
      <c r="A11" s="103"/>
      <c r="B11" s="103"/>
      <c r="C11" s="108" t="s">
        <v>151</v>
      </c>
      <c r="D11" s="238">
        <f>'HOURLY RATE'!C5</f>
        <v>485.95</v>
      </c>
      <c r="E11" s="239"/>
      <c r="F11" s="114">
        <f>'BUDGET SUMMARY'!M118</f>
        <v>699</v>
      </c>
      <c r="G11" s="264">
        <f t="shared" si="0"/>
        <v>339679.05</v>
      </c>
      <c r="H11" s="265"/>
      <c r="I11" s="103"/>
      <c r="J11" s="103"/>
      <c r="K11" s="103"/>
      <c r="L11" s="103"/>
      <c r="M11" s="103"/>
      <c r="N11" s="103"/>
      <c r="O11" s="103"/>
      <c r="P11" s="103"/>
      <c r="Q11" s="103"/>
      <c r="R11" s="103"/>
      <c r="S11" s="103"/>
      <c r="T11" s="103"/>
      <c r="U11" s="103"/>
      <c r="V11" s="103"/>
    </row>
    <row r="12" spans="1:22" x14ac:dyDescent="0.3">
      <c r="A12" s="103"/>
      <c r="B12" s="103"/>
      <c r="C12" s="108" t="s">
        <v>169</v>
      </c>
      <c r="D12" s="238">
        <f>'HOURLY RATE'!C6</f>
        <v>254</v>
      </c>
      <c r="E12" s="239"/>
      <c r="F12" s="114">
        <f>'BUDGET SUMMARY'!P118</f>
        <v>720</v>
      </c>
      <c r="G12" s="264">
        <f t="shared" si="0"/>
        <v>182880</v>
      </c>
      <c r="H12" s="265"/>
      <c r="I12" s="103"/>
      <c r="J12" s="103"/>
      <c r="K12" s="103"/>
      <c r="L12" s="103"/>
      <c r="M12" s="103"/>
      <c r="N12" s="103"/>
      <c r="O12" s="103"/>
      <c r="P12" s="103"/>
      <c r="Q12" s="103"/>
      <c r="R12" s="103"/>
      <c r="S12" s="103"/>
      <c r="T12" s="103"/>
      <c r="U12" s="103"/>
      <c r="V12" s="103"/>
    </row>
    <row r="13" spans="1:22" x14ac:dyDescent="0.3">
      <c r="A13" s="103"/>
      <c r="B13" s="103"/>
      <c r="C13" s="108" t="s">
        <v>137</v>
      </c>
      <c r="D13" s="238">
        <f>'HOURLY RATE'!C7</f>
        <v>271</v>
      </c>
      <c r="E13" s="239"/>
      <c r="F13" s="114">
        <f>'BUDGET SUMMARY'!S118</f>
        <v>242</v>
      </c>
      <c r="G13" s="264">
        <f t="shared" si="0"/>
        <v>65582</v>
      </c>
      <c r="H13" s="265"/>
      <c r="I13" s="103"/>
      <c r="J13" s="103"/>
      <c r="K13" s="103"/>
      <c r="L13" s="103"/>
      <c r="M13" s="103"/>
      <c r="N13" s="103"/>
      <c r="O13" s="103"/>
      <c r="P13" s="103"/>
      <c r="Q13" s="103"/>
      <c r="R13" s="103"/>
      <c r="S13" s="103"/>
      <c r="T13" s="103"/>
      <c r="U13" s="103"/>
      <c r="V13" s="103"/>
    </row>
    <row r="14" spans="1:22" ht="14.4" customHeight="1" x14ac:dyDescent="0.3">
      <c r="A14" s="103"/>
      <c r="B14" s="103"/>
      <c r="C14" s="108" t="s">
        <v>152</v>
      </c>
      <c r="D14" s="238">
        <f>'HOURLY RATE'!C4</f>
        <v>178.16</v>
      </c>
      <c r="E14" s="239"/>
      <c r="F14" s="114">
        <f>'BUDGET SUMMARY'!J118</f>
        <v>387</v>
      </c>
      <c r="G14" s="264">
        <f t="shared" si="0"/>
        <v>68947.92</v>
      </c>
      <c r="H14" s="265"/>
      <c r="I14" s="103"/>
      <c r="J14" s="103"/>
      <c r="K14" s="103"/>
      <c r="L14" s="103"/>
      <c r="M14" s="103"/>
      <c r="N14" s="103"/>
      <c r="O14" s="103"/>
      <c r="P14" s="103"/>
      <c r="Q14" s="103"/>
      <c r="R14" s="103"/>
      <c r="S14" s="103"/>
      <c r="T14" s="103"/>
      <c r="U14" s="103"/>
      <c r="V14" s="103"/>
    </row>
    <row r="15" spans="1:22" ht="15" thickBot="1" x14ac:dyDescent="0.35">
      <c r="A15" s="103"/>
      <c r="B15" s="103"/>
      <c r="C15" s="109" t="s">
        <v>213</v>
      </c>
      <c r="D15" s="266">
        <v>120</v>
      </c>
      <c r="E15" s="239"/>
      <c r="F15" s="114">
        <v>36</v>
      </c>
      <c r="G15" s="264">
        <f t="shared" ref="G15" si="1">F15*D15</f>
        <v>4320</v>
      </c>
      <c r="H15" s="265"/>
      <c r="I15" s="103"/>
      <c r="J15" s="103"/>
      <c r="K15" s="103"/>
      <c r="L15" s="103"/>
      <c r="M15" s="103"/>
      <c r="N15" s="103"/>
      <c r="O15" s="103"/>
      <c r="P15" s="103"/>
      <c r="Q15" s="103"/>
      <c r="R15" s="103"/>
      <c r="S15" s="103"/>
      <c r="T15" s="103"/>
      <c r="U15" s="103"/>
      <c r="V15" s="103"/>
    </row>
    <row r="16" spans="1:22" ht="15.6" x14ac:dyDescent="0.3">
      <c r="A16" s="103"/>
      <c r="B16" s="103"/>
      <c r="C16" s="242" t="s">
        <v>171</v>
      </c>
      <c r="D16" s="243"/>
      <c r="E16" s="243"/>
      <c r="F16" s="243"/>
      <c r="G16" s="244">
        <f>SUM(G9:G15)</f>
        <v>978255.97000000009</v>
      </c>
      <c r="H16" s="245"/>
      <c r="I16" s="103"/>
      <c r="J16" s="103"/>
      <c r="K16" s="103"/>
      <c r="L16" s="103"/>
      <c r="M16" s="103"/>
      <c r="N16" s="103"/>
      <c r="O16" s="103"/>
      <c r="P16" s="103"/>
      <c r="Q16" s="103"/>
      <c r="R16" s="103"/>
      <c r="S16" s="103"/>
      <c r="T16" s="103"/>
      <c r="U16" s="103"/>
      <c r="V16" s="103"/>
    </row>
    <row r="17" spans="1:22" ht="15" thickBot="1" x14ac:dyDescent="0.35">
      <c r="A17" s="103"/>
      <c r="B17" s="103"/>
      <c r="C17" s="230" t="s">
        <v>153</v>
      </c>
      <c r="D17" s="231"/>
      <c r="E17" s="231"/>
      <c r="F17" s="231"/>
      <c r="G17" s="231"/>
      <c r="H17" s="232"/>
      <c r="I17" s="103"/>
      <c r="J17" s="103"/>
      <c r="K17" s="103"/>
      <c r="L17" s="103"/>
      <c r="M17" s="103"/>
      <c r="N17" s="103"/>
      <c r="O17" s="103"/>
      <c r="P17" s="103"/>
      <c r="Q17" s="103"/>
      <c r="R17" s="103"/>
      <c r="S17" s="103"/>
      <c r="T17" s="103"/>
      <c r="U17" s="103"/>
      <c r="V17" s="103"/>
    </row>
    <row r="18" spans="1:22" x14ac:dyDescent="0.3">
      <c r="A18" s="103"/>
      <c r="B18" s="103"/>
      <c r="C18" s="200" t="s">
        <v>179</v>
      </c>
      <c r="D18" s="188">
        <v>4999</v>
      </c>
      <c r="E18" s="191" t="s">
        <v>154</v>
      </c>
      <c r="F18" s="192"/>
      <c r="G18" s="191">
        <f>D18</f>
        <v>4999</v>
      </c>
      <c r="H18" s="197"/>
      <c r="I18" s="103"/>
      <c r="J18" s="103"/>
      <c r="K18" s="103"/>
      <c r="L18" s="103"/>
      <c r="M18" s="103"/>
      <c r="N18" s="103"/>
      <c r="O18" s="103"/>
      <c r="P18" s="103"/>
      <c r="Q18" s="103"/>
      <c r="R18" s="103"/>
      <c r="S18" s="103"/>
      <c r="T18" s="103"/>
      <c r="U18" s="103"/>
      <c r="V18" s="103"/>
    </row>
    <row r="19" spans="1:22" ht="15" thickBot="1" x14ac:dyDescent="0.35">
      <c r="A19" s="103"/>
      <c r="B19" s="103"/>
      <c r="C19" s="201"/>
      <c r="D19" s="189"/>
      <c r="E19" s="193"/>
      <c r="F19" s="194"/>
      <c r="G19" s="193"/>
      <c r="H19" s="198"/>
      <c r="I19" s="103"/>
      <c r="J19" s="103"/>
      <c r="K19" s="103"/>
      <c r="L19" s="103"/>
      <c r="M19" s="103"/>
      <c r="N19" s="103"/>
      <c r="O19" s="103"/>
      <c r="P19" s="103"/>
      <c r="Q19" s="103"/>
      <c r="R19" s="103"/>
      <c r="S19" s="103"/>
      <c r="T19" s="103"/>
      <c r="U19" s="103"/>
      <c r="V19" s="103"/>
    </row>
    <row r="20" spans="1:22" x14ac:dyDescent="0.3">
      <c r="A20" s="103"/>
      <c r="B20" s="103"/>
      <c r="C20" s="105" t="s">
        <v>174</v>
      </c>
      <c r="D20" s="189"/>
      <c r="E20" s="193"/>
      <c r="F20" s="194"/>
      <c r="G20" s="193"/>
      <c r="H20" s="198"/>
      <c r="I20" s="103"/>
      <c r="J20" s="103"/>
      <c r="K20" s="103"/>
      <c r="L20" s="103"/>
      <c r="M20" s="103"/>
      <c r="N20" s="103"/>
      <c r="O20" s="103"/>
      <c r="P20" s="103"/>
      <c r="Q20" s="103"/>
      <c r="R20" s="103"/>
      <c r="S20" s="103"/>
      <c r="T20" s="103"/>
      <c r="U20" s="103"/>
      <c r="V20" s="103"/>
    </row>
    <row r="21" spans="1:22" ht="15" customHeight="1" x14ac:dyDescent="0.3">
      <c r="A21" s="103"/>
      <c r="B21" s="103"/>
      <c r="C21" s="105" t="s">
        <v>175</v>
      </c>
      <c r="D21" s="189"/>
      <c r="E21" s="193"/>
      <c r="F21" s="194"/>
      <c r="G21" s="193"/>
      <c r="H21" s="198"/>
      <c r="I21" s="103"/>
      <c r="J21" s="103"/>
      <c r="K21" s="103"/>
      <c r="L21" s="103"/>
      <c r="M21" s="103"/>
      <c r="N21" s="103"/>
      <c r="O21" s="103"/>
      <c r="P21" s="103"/>
      <c r="Q21" s="103"/>
      <c r="R21" s="103"/>
      <c r="S21" s="103"/>
      <c r="T21" s="103"/>
      <c r="U21" s="103"/>
      <c r="V21" s="103"/>
    </row>
    <row r="22" spans="1:22" ht="28.8" x14ac:dyDescent="0.3">
      <c r="A22" s="103"/>
      <c r="B22" s="103"/>
      <c r="C22" s="105" t="s">
        <v>176</v>
      </c>
      <c r="D22" s="189"/>
      <c r="E22" s="193"/>
      <c r="F22" s="194"/>
      <c r="G22" s="193"/>
      <c r="H22" s="198"/>
      <c r="I22" s="103"/>
      <c r="J22" s="103"/>
      <c r="K22" s="103"/>
      <c r="L22" s="103"/>
      <c r="M22" s="103"/>
      <c r="N22" s="103"/>
      <c r="O22" s="103"/>
      <c r="P22" s="103"/>
      <c r="Q22" s="103"/>
      <c r="R22" s="103"/>
      <c r="S22" s="103"/>
      <c r="T22" s="103"/>
      <c r="U22" s="103"/>
      <c r="V22" s="103"/>
    </row>
    <row r="23" spans="1:22" ht="15" customHeight="1" x14ac:dyDescent="0.3">
      <c r="A23" s="103"/>
      <c r="B23" s="103"/>
      <c r="C23" s="105" t="s">
        <v>177</v>
      </c>
      <c r="D23" s="189"/>
      <c r="E23" s="193"/>
      <c r="F23" s="194"/>
      <c r="G23" s="193"/>
      <c r="H23" s="198"/>
      <c r="I23" s="103"/>
      <c r="J23" s="103"/>
      <c r="K23" s="103"/>
      <c r="L23" s="103"/>
      <c r="M23" s="103"/>
      <c r="N23" s="103"/>
      <c r="O23" s="103"/>
      <c r="P23" s="103"/>
      <c r="Q23" s="103"/>
      <c r="R23" s="103"/>
      <c r="S23" s="103"/>
      <c r="T23" s="103"/>
      <c r="U23" s="103"/>
      <c r="V23" s="103"/>
    </row>
    <row r="24" spans="1:22" ht="15" customHeight="1" thickBot="1" x14ac:dyDescent="0.35">
      <c r="A24" s="103"/>
      <c r="B24" s="103"/>
      <c r="C24" s="106" t="s">
        <v>178</v>
      </c>
      <c r="D24" s="202"/>
      <c r="E24" s="240"/>
      <c r="F24" s="241"/>
      <c r="G24" s="240"/>
      <c r="H24" s="246"/>
      <c r="I24" s="103"/>
      <c r="J24" s="103"/>
      <c r="K24" s="103"/>
      <c r="L24" s="103"/>
      <c r="M24" s="103"/>
      <c r="N24" s="103"/>
      <c r="O24" s="103"/>
      <c r="P24" s="103"/>
      <c r="Q24" s="103"/>
      <c r="R24" s="103"/>
      <c r="S24" s="103"/>
      <c r="T24" s="103"/>
      <c r="U24" s="103"/>
      <c r="V24" s="103"/>
    </row>
    <row r="25" spans="1:22" ht="15" customHeight="1" x14ac:dyDescent="0.3">
      <c r="A25" s="103"/>
      <c r="B25" s="103"/>
      <c r="C25" s="200" t="s">
        <v>155</v>
      </c>
      <c r="D25" s="192">
        <v>799</v>
      </c>
      <c r="E25" s="191" t="s">
        <v>156</v>
      </c>
      <c r="F25" s="192"/>
      <c r="G25" s="191">
        <f>D25*12</f>
        <v>9588</v>
      </c>
      <c r="H25" s="197"/>
      <c r="I25" s="103"/>
      <c r="J25" s="103"/>
      <c r="K25" s="103"/>
      <c r="L25" s="103"/>
      <c r="M25" s="103"/>
      <c r="N25" s="103"/>
      <c r="O25" s="103"/>
      <c r="P25" s="103"/>
      <c r="Q25" s="103"/>
      <c r="R25" s="103"/>
      <c r="S25" s="103"/>
      <c r="T25" s="103"/>
      <c r="U25" s="103"/>
      <c r="V25" s="103"/>
    </row>
    <row r="26" spans="1:22" ht="13.8" customHeight="1" thickBot="1" x14ac:dyDescent="0.35">
      <c r="A26" s="103"/>
      <c r="B26" s="103"/>
      <c r="C26" s="201"/>
      <c r="D26" s="194"/>
      <c r="E26" s="193"/>
      <c r="F26" s="194"/>
      <c r="G26" s="193"/>
      <c r="H26" s="198"/>
      <c r="I26" s="103"/>
      <c r="J26" s="103"/>
      <c r="K26" s="103"/>
      <c r="L26" s="103"/>
      <c r="M26" s="103"/>
      <c r="N26" s="103"/>
      <c r="O26" s="103"/>
      <c r="P26" s="103"/>
      <c r="Q26" s="103"/>
      <c r="R26" s="103"/>
      <c r="S26" s="103"/>
      <c r="T26" s="103"/>
      <c r="U26" s="103"/>
      <c r="V26" s="103"/>
    </row>
    <row r="27" spans="1:22" ht="13.8" customHeight="1" x14ac:dyDescent="0.3">
      <c r="A27" s="103"/>
      <c r="B27" s="103"/>
      <c r="C27" s="104" t="s">
        <v>187</v>
      </c>
      <c r="D27" s="194"/>
      <c r="E27" s="193"/>
      <c r="F27" s="194"/>
      <c r="G27" s="193"/>
      <c r="H27" s="198"/>
      <c r="I27" s="103"/>
      <c r="J27" s="103"/>
      <c r="K27" s="103"/>
      <c r="L27" s="103"/>
      <c r="M27" s="103"/>
      <c r="N27" s="103"/>
      <c r="O27" s="103"/>
      <c r="P27" s="103"/>
      <c r="Q27" s="103"/>
      <c r="R27" s="103"/>
      <c r="S27" s="103"/>
      <c r="T27" s="103"/>
      <c r="U27" s="103"/>
      <c r="V27" s="103"/>
    </row>
    <row r="28" spans="1:22" x14ac:dyDescent="0.3">
      <c r="A28" s="103"/>
      <c r="B28" s="103"/>
      <c r="C28" s="105" t="s">
        <v>180</v>
      </c>
      <c r="D28" s="194"/>
      <c r="E28" s="193"/>
      <c r="F28" s="194"/>
      <c r="G28" s="193"/>
      <c r="H28" s="198"/>
      <c r="I28" s="103"/>
      <c r="J28" s="103"/>
      <c r="K28" s="103"/>
      <c r="L28" s="103"/>
      <c r="M28" s="103"/>
      <c r="N28" s="103"/>
      <c r="O28" s="103"/>
      <c r="P28" s="103"/>
      <c r="Q28" s="103"/>
      <c r="R28" s="103"/>
      <c r="S28" s="103"/>
      <c r="T28" s="103"/>
      <c r="U28" s="103"/>
      <c r="V28" s="103"/>
    </row>
    <row r="29" spans="1:22" x14ac:dyDescent="0.3">
      <c r="A29" s="103"/>
      <c r="B29" s="103"/>
      <c r="C29" s="105" t="s">
        <v>181</v>
      </c>
      <c r="D29" s="194"/>
      <c r="E29" s="193"/>
      <c r="F29" s="194"/>
      <c r="G29" s="193"/>
      <c r="H29" s="198"/>
      <c r="I29" s="103"/>
      <c r="J29" s="103"/>
      <c r="K29" s="103"/>
      <c r="L29" s="103"/>
      <c r="M29" s="103"/>
      <c r="N29" s="103"/>
      <c r="O29" s="103"/>
      <c r="P29" s="103"/>
      <c r="Q29" s="103"/>
      <c r="R29" s="103"/>
      <c r="S29" s="103"/>
      <c r="T29" s="103"/>
      <c r="U29" s="103"/>
      <c r="V29" s="103"/>
    </row>
    <row r="30" spans="1:22" ht="28.8" x14ac:dyDescent="0.3">
      <c r="A30" s="103"/>
      <c r="B30" s="103"/>
      <c r="C30" s="105" t="s">
        <v>182</v>
      </c>
      <c r="D30" s="194"/>
      <c r="E30" s="193"/>
      <c r="F30" s="194"/>
      <c r="G30" s="193"/>
      <c r="H30" s="198"/>
      <c r="I30" s="103"/>
      <c r="J30" s="103"/>
      <c r="K30" s="103"/>
      <c r="L30" s="103"/>
      <c r="M30" s="103"/>
      <c r="N30" s="103"/>
      <c r="O30" s="103"/>
      <c r="P30" s="103"/>
      <c r="Q30" s="103"/>
      <c r="R30" s="103"/>
      <c r="S30" s="103"/>
      <c r="T30" s="103"/>
      <c r="U30" s="103"/>
      <c r="V30" s="103"/>
    </row>
    <row r="31" spans="1:22" x14ac:dyDescent="0.3">
      <c r="A31" s="103"/>
      <c r="B31" s="103"/>
      <c r="C31" s="105" t="s">
        <v>183</v>
      </c>
      <c r="D31" s="194"/>
      <c r="E31" s="193"/>
      <c r="F31" s="194"/>
      <c r="G31" s="193"/>
      <c r="H31" s="198"/>
      <c r="I31" s="103"/>
      <c r="J31" s="103"/>
      <c r="K31" s="103"/>
      <c r="L31" s="103"/>
      <c r="M31" s="103"/>
      <c r="N31" s="103"/>
      <c r="O31" s="103"/>
      <c r="P31" s="103"/>
      <c r="Q31" s="103"/>
      <c r="R31" s="103"/>
      <c r="S31" s="103"/>
      <c r="T31" s="103"/>
      <c r="U31" s="103"/>
      <c r="V31" s="103"/>
    </row>
    <row r="32" spans="1:22" x14ac:dyDescent="0.3">
      <c r="A32" s="103"/>
      <c r="B32" s="103"/>
      <c r="C32" s="105" t="s">
        <v>184</v>
      </c>
      <c r="D32" s="194"/>
      <c r="E32" s="193"/>
      <c r="F32" s="194"/>
      <c r="G32" s="193"/>
      <c r="H32" s="198"/>
      <c r="I32" s="103"/>
      <c r="J32" s="103"/>
      <c r="K32" s="103"/>
      <c r="L32" s="103"/>
      <c r="M32" s="103"/>
      <c r="N32" s="103"/>
      <c r="O32" s="103"/>
      <c r="P32" s="103"/>
      <c r="Q32" s="103"/>
      <c r="R32" s="103"/>
      <c r="S32" s="103"/>
      <c r="T32" s="103"/>
      <c r="U32" s="103"/>
      <c r="V32" s="103"/>
    </row>
    <row r="33" spans="1:22" x14ac:dyDescent="0.3">
      <c r="A33" s="103"/>
      <c r="B33" s="103"/>
      <c r="C33" s="105" t="s">
        <v>185</v>
      </c>
      <c r="D33" s="194"/>
      <c r="E33" s="193"/>
      <c r="F33" s="194"/>
      <c r="G33" s="193"/>
      <c r="H33" s="198"/>
      <c r="I33" s="103"/>
      <c r="J33" s="103"/>
      <c r="K33" s="103"/>
      <c r="L33" s="103"/>
      <c r="M33" s="103"/>
      <c r="N33" s="103"/>
      <c r="O33" s="103"/>
      <c r="P33" s="103"/>
      <c r="Q33" s="103"/>
      <c r="R33" s="103"/>
      <c r="S33" s="103"/>
      <c r="T33" s="103"/>
      <c r="U33" s="103"/>
      <c r="V33" s="103"/>
    </row>
    <row r="34" spans="1:22" ht="33.6" customHeight="1" thickBot="1" x14ac:dyDescent="0.35">
      <c r="A34" s="103"/>
      <c r="B34" s="103"/>
      <c r="C34" s="106" t="s">
        <v>186</v>
      </c>
      <c r="D34" s="241"/>
      <c r="E34" s="240"/>
      <c r="F34" s="241"/>
      <c r="G34" s="240"/>
      <c r="H34" s="246"/>
      <c r="I34" s="103"/>
      <c r="J34" s="103"/>
      <c r="K34" s="103"/>
      <c r="L34" s="103"/>
      <c r="M34" s="103"/>
      <c r="N34" s="103"/>
      <c r="O34" s="103"/>
      <c r="P34" s="103"/>
      <c r="Q34" s="103"/>
      <c r="R34" s="103"/>
      <c r="S34" s="103"/>
      <c r="T34" s="103"/>
      <c r="U34" s="103"/>
      <c r="V34" s="103"/>
    </row>
    <row r="35" spans="1:22" x14ac:dyDescent="0.3">
      <c r="A35" s="103"/>
      <c r="B35" s="103"/>
      <c r="C35" s="200" t="s">
        <v>157</v>
      </c>
      <c r="D35" s="188">
        <v>99</v>
      </c>
      <c r="E35" s="191" t="s">
        <v>156</v>
      </c>
      <c r="F35" s="192"/>
      <c r="G35" s="191">
        <f>D35*12</f>
        <v>1188</v>
      </c>
      <c r="H35" s="197"/>
      <c r="I35" s="103"/>
      <c r="J35" s="103"/>
      <c r="K35" s="103"/>
      <c r="L35" s="103"/>
      <c r="M35" s="103"/>
      <c r="N35" s="103"/>
      <c r="O35" s="103"/>
      <c r="P35" s="103"/>
      <c r="Q35" s="103"/>
      <c r="R35" s="103"/>
      <c r="S35" s="103"/>
      <c r="T35" s="103"/>
      <c r="U35" s="103"/>
      <c r="V35" s="103"/>
    </row>
    <row r="36" spans="1:22" ht="15" thickBot="1" x14ac:dyDescent="0.35">
      <c r="A36" s="103"/>
      <c r="B36" s="103"/>
      <c r="C36" s="201"/>
      <c r="D36" s="189"/>
      <c r="E36" s="193"/>
      <c r="F36" s="194"/>
      <c r="G36" s="193"/>
      <c r="H36" s="198"/>
      <c r="I36" s="103"/>
      <c r="J36" s="103"/>
      <c r="K36" s="103"/>
      <c r="L36" s="103"/>
      <c r="M36" s="103"/>
      <c r="N36" s="103"/>
      <c r="O36" s="103"/>
      <c r="P36" s="103"/>
      <c r="Q36" s="103"/>
      <c r="R36" s="103"/>
      <c r="S36" s="103"/>
      <c r="T36" s="103"/>
      <c r="U36" s="103"/>
      <c r="V36" s="103"/>
    </row>
    <row r="37" spans="1:22" x14ac:dyDescent="0.3">
      <c r="A37" s="103"/>
      <c r="B37" s="103"/>
      <c r="C37" s="107" t="s">
        <v>188</v>
      </c>
      <c r="D37" s="189"/>
      <c r="E37" s="193"/>
      <c r="F37" s="194"/>
      <c r="G37" s="193"/>
      <c r="H37" s="198"/>
      <c r="I37" s="103"/>
      <c r="J37" s="103"/>
      <c r="K37" s="103"/>
      <c r="L37" s="103"/>
      <c r="M37" s="103"/>
      <c r="N37" s="103"/>
      <c r="O37" s="103"/>
      <c r="P37" s="103"/>
      <c r="Q37" s="103"/>
      <c r="R37" s="103"/>
      <c r="S37" s="103"/>
      <c r="T37" s="103"/>
      <c r="U37" s="103"/>
      <c r="V37" s="103"/>
    </row>
    <row r="38" spans="1:22" x14ac:dyDescent="0.3">
      <c r="A38" s="103"/>
      <c r="B38" s="103"/>
      <c r="C38" s="108" t="s">
        <v>189</v>
      </c>
      <c r="D38" s="189"/>
      <c r="E38" s="193"/>
      <c r="F38" s="194"/>
      <c r="G38" s="193"/>
      <c r="H38" s="198"/>
      <c r="I38" s="103"/>
      <c r="J38" s="103"/>
      <c r="K38" s="103"/>
      <c r="L38" s="103"/>
      <c r="M38" s="103"/>
      <c r="N38" s="103"/>
      <c r="O38" s="103"/>
      <c r="P38" s="103"/>
      <c r="Q38" s="103"/>
      <c r="R38" s="103"/>
      <c r="S38" s="103"/>
      <c r="T38" s="103"/>
      <c r="U38" s="103"/>
      <c r="V38" s="103"/>
    </row>
    <row r="39" spans="1:22" x14ac:dyDescent="0.3">
      <c r="A39" s="103"/>
      <c r="B39" s="103"/>
      <c r="C39" s="108" t="s">
        <v>190</v>
      </c>
      <c r="D39" s="189"/>
      <c r="E39" s="193"/>
      <c r="F39" s="194"/>
      <c r="G39" s="193"/>
      <c r="H39" s="198"/>
      <c r="I39" s="103"/>
      <c r="J39" s="103"/>
      <c r="K39" s="103"/>
      <c r="L39" s="103"/>
      <c r="M39" s="103"/>
      <c r="N39" s="103"/>
      <c r="O39" s="103"/>
      <c r="P39" s="103"/>
      <c r="Q39" s="103"/>
      <c r="R39" s="103"/>
      <c r="S39" s="103"/>
      <c r="T39" s="103"/>
      <c r="U39" s="103"/>
      <c r="V39" s="103"/>
    </row>
    <row r="40" spans="1:22" x14ac:dyDescent="0.3">
      <c r="A40" s="103"/>
      <c r="B40" s="103"/>
      <c r="C40" s="108" t="s">
        <v>191</v>
      </c>
      <c r="D40" s="189"/>
      <c r="E40" s="193"/>
      <c r="F40" s="194"/>
      <c r="G40" s="193"/>
      <c r="H40" s="198"/>
      <c r="I40" s="103"/>
      <c r="J40" s="103"/>
      <c r="K40" s="103"/>
      <c r="L40" s="103"/>
      <c r="M40" s="103"/>
      <c r="N40" s="103"/>
      <c r="O40" s="103"/>
      <c r="P40" s="103"/>
      <c r="Q40" s="103"/>
      <c r="R40" s="103"/>
      <c r="S40" s="103"/>
      <c r="T40" s="103"/>
      <c r="U40" s="103"/>
      <c r="V40" s="103"/>
    </row>
    <row r="41" spans="1:22" x14ac:dyDescent="0.3">
      <c r="A41" s="103"/>
      <c r="B41" s="103"/>
      <c r="C41" s="108" t="s">
        <v>192</v>
      </c>
      <c r="D41" s="189"/>
      <c r="E41" s="193"/>
      <c r="F41" s="194"/>
      <c r="G41" s="193"/>
      <c r="H41" s="198"/>
      <c r="I41" s="103"/>
      <c r="J41" s="103"/>
      <c r="K41" s="103"/>
      <c r="L41" s="103"/>
      <c r="M41" s="103"/>
      <c r="N41" s="103"/>
      <c r="O41" s="103"/>
      <c r="P41" s="103"/>
      <c r="Q41" s="103"/>
      <c r="R41" s="103"/>
      <c r="S41" s="103"/>
      <c r="T41" s="103"/>
      <c r="U41" s="103"/>
      <c r="V41" s="103"/>
    </row>
    <row r="42" spans="1:22" x14ac:dyDescent="0.3">
      <c r="A42" s="103"/>
      <c r="B42" s="103"/>
      <c r="C42" s="108" t="s">
        <v>193</v>
      </c>
      <c r="D42" s="189"/>
      <c r="E42" s="193"/>
      <c r="F42" s="194"/>
      <c r="G42" s="193"/>
      <c r="H42" s="198"/>
      <c r="I42" s="103"/>
      <c r="J42" s="103"/>
      <c r="K42" s="103"/>
      <c r="L42" s="103"/>
      <c r="M42" s="103"/>
      <c r="N42" s="103"/>
      <c r="O42" s="103"/>
      <c r="P42" s="103"/>
      <c r="Q42" s="103"/>
      <c r="R42" s="103"/>
      <c r="S42" s="103"/>
      <c r="T42" s="103"/>
      <c r="U42" s="103"/>
      <c r="V42" s="103"/>
    </row>
    <row r="43" spans="1:22" x14ac:dyDescent="0.3">
      <c r="A43" s="103"/>
      <c r="B43" s="103"/>
      <c r="C43" s="108" t="s">
        <v>194</v>
      </c>
      <c r="D43" s="189"/>
      <c r="E43" s="193"/>
      <c r="F43" s="194"/>
      <c r="G43" s="193"/>
      <c r="H43" s="198"/>
      <c r="I43" s="103"/>
      <c r="J43" s="103"/>
      <c r="K43" s="103"/>
      <c r="L43" s="103"/>
      <c r="M43" s="103"/>
      <c r="N43" s="103"/>
      <c r="O43" s="103"/>
      <c r="P43" s="103"/>
      <c r="Q43" s="103"/>
      <c r="R43" s="103"/>
      <c r="S43" s="103"/>
      <c r="T43" s="103"/>
      <c r="U43" s="103"/>
      <c r="V43" s="103"/>
    </row>
    <row r="44" spans="1:22" x14ac:dyDescent="0.3">
      <c r="A44" s="103"/>
      <c r="B44" s="103"/>
      <c r="C44" s="108" t="s">
        <v>195</v>
      </c>
      <c r="D44" s="189"/>
      <c r="E44" s="193"/>
      <c r="F44" s="194"/>
      <c r="G44" s="193"/>
      <c r="H44" s="198"/>
      <c r="I44" s="103"/>
      <c r="J44" s="103"/>
      <c r="K44" s="103"/>
      <c r="L44" s="103"/>
      <c r="M44" s="103"/>
      <c r="N44" s="103"/>
      <c r="O44" s="103"/>
      <c r="P44" s="103"/>
      <c r="Q44" s="103"/>
      <c r="R44" s="103"/>
      <c r="S44" s="103"/>
      <c r="T44" s="103"/>
      <c r="U44" s="103"/>
      <c r="V44" s="103"/>
    </row>
    <row r="45" spans="1:22" ht="15" thickBot="1" x14ac:dyDescent="0.35">
      <c r="A45" s="103"/>
      <c r="B45" s="103"/>
      <c r="C45" s="109" t="s">
        <v>196</v>
      </c>
      <c r="D45" s="190"/>
      <c r="E45" s="195"/>
      <c r="F45" s="196"/>
      <c r="G45" s="195"/>
      <c r="H45" s="199"/>
      <c r="I45" s="103"/>
      <c r="J45" s="103"/>
      <c r="K45" s="103"/>
      <c r="L45" s="103"/>
      <c r="M45" s="103"/>
      <c r="N45" s="103"/>
      <c r="O45" s="103"/>
      <c r="P45" s="103"/>
      <c r="Q45" s="103"/>
      <c r="R45" s="103"/>
      <c r="S45" s="103"/>
      <c r="T45" s="103"/>
      <c r="U45" s="103"/>
      <c r="V45" s="103"/>
    </row>
    <row r="46" spans="1:22" ht="15.6" x14ac:dyDescent="0.3">
      <c r="A46" s="103"/>
      <c r="B46" s="103"/>
      <c r="C46" s="233" t="s">
        <v>158</v>
      </c>
      <c r="D46" s="234"/>
      <c r="E46" s="234"/>
      <c r="F46" s="235"/>
      <c r="G46" s="236">
        <f>SUM(G18:H45)</f>
        <v>15775</v>
      </c>
      <c r="H46" s="237"/>
      <c r="I46" s="103"/>
      <c r="J46" s="103"/>
      <c r="K46" s="103"/>
      <c r="L46" s="103"/>
      <c r="M46" s="103"/>
      <c r="N46" s="103"/>
      <c r="O46" s="103"/>
      <c r="P46" s="103"/>
      <c r="Q46" s="103"/>
      <c r="R46" s="103"/>
      <c r="S46" s="103"/>
      <c r="T46" s="103"/>
      <c r="U46" s="103"/>
      <c r="V46" s="103"/>
    </row>
    <row r="47" spans="1:22" ht="15" thickBot="1" x14ac:dyDescent="0.35">
      <c r="A47" s="103"/>
      <c r="B47" s="103"/>
      <c r="C47" s="230" t="s">
        <v>159</v>
      </c>
      <c r="D47" s="231"/>
      <c r="E47" s="231"/>
      <c r="F47" s="231"/>
      <c r="G47" s="231"/>
      <c r="H47" s="232"/>
      <c r="I47" s="103"/>
      <c r="J47" s="103"/>
      <c r="K47" s="103"/>
      <c r="L47" s="103"/>
      <c r="M47" s="103"/>
      <c r="N47" s="103"/>
      <c r="O47" s="103"/>
      <c r="P47" s="103"/>
      <c r="Q47" s="103"/>
      <c r="R47" s="103"/>
      <c r="S47" s="103"/>
      <c r="T47" s="103"/>
      <c r="U47" s="103"/>
      <c r="V47" s="103"/>
    </row>
    <row r="48" spans="1:22" x14ac:dyDescent="0.3">
      <c r="A48" s="103"/>
      <c r="B48" s="103"/>
      <c r="C48" s="200" t="s">
        <v>160</v>
      </c>
      <c r="D48" s="188">
        <v>12992.72</v>
      </c>
      <c r="E48" s="203" t="s">
        <v>161</v>
      </c>
      <c r="F48" s="204"/>
      <c r="G48" s="209">
        <f>D48</f>
        <v>12992.72</v>
      </c>
      <c r="H48" s="210"/>
      <c r="I48" s="103"/>
      <c r="J48" s="103"/>
      <c r="K48" s="103"/>
      <c r="L48" s="103"/>
      <c r="M48" s="103"/>
      <c r="N48" s="103"/>
      <c r="O48" s="103"/>
      <c r="P48" s="103"/>
      <c r="Q48" s="103"/>
      <c r="R48" s="103"/>
      <c r="S48" s="103"/>
      <c r="T48" s="103"/>
      <c r="U48" s="103"/>
      <c r="V48" s="103"/>
    </row>
    <row r="49" spans="1:22" ht="15" thickBot="1" x14ac:dyDescent="0.35">
      <c r="A49" s="103"/>
      <c r="B49" s="103"/>
      <c r="C49" s="201"/>
      <c r="D49" s="189"/>
      <c r="E49" s="205"/>
      <c r="F49" s="206"/>
      <c r="G49" s="211"/>
      <c r="H49" s="212"/>
      <c r="I49" s="103"/>
      <c r="J49" s="103"/>
      <c r="K49" s="103"/>
      <c r="L49" s="103"/>
      <c r="M49" s="103"/>
      <c r="N49" s="103"/>
      <c r="O49" s="103"/>
      <c r="P49" s="103"/>
      <c r="Q49" s="103"/>
      <c r="R49" s="103"/>
      <c r="S49" s="103"/>
      <c r="T49" s="103"/>
      <c r="U49" s="103"/>
      <c r="V49" s="103"/>
    </row>
    <row r="50" spans="1:22" x14ac:dyDescent="0.3">
      <c r="A50" s="103"/>
      <c r="B50" s="103"/>
      <c r="C50" s="113" t="s">
        <v>198</v>
      </c>
      <c r="D50" s="189"/>
      <c r="E50" s="205"/>
      <c r="F50" s="206"/>
      <c r="G50" s="211"/>
      <c r="H50" s="212"/>
      <c r="I50" s="103"/>
      <c r="J50" s="103"/>
      <c r="K50" s="103"/>
      <c r="L50" s="103"/>
      <c r="M50" s="103"/>
      <c r="N50" s="103"/>
      <c r="O50" s="103"/>
      <c r="P50" s="103"/>
      <c r="Q50" s="103"/>
      <c r="R50" s="103"/>
      <c r="S50" s="103"/>
      <c r="T50" s="103"/>
      <c r="U50" s="103"/>
      <c r="V50" s="103"/>
    </row>
    <row r="51" spans="1:22" ht="28.8" x14ac:dyDescent="0.3">
      <c r="A51" s="103"/>
      <c r="B51" s="103"/>
      <c r="C51" s="112" t="s">
        <v>199</v>
      </c>
      <c r="D51" s="189"/>
      <c r="E51" s="205"/>
      <c r="F51" s="206"/>
      <c r="G51" s="211"/>
      <c r="H51" s="212"/>
      <c r="I51" s="103"/>
      <c r="J51" s="103"/>
      <c r="K51" s="103"/>
      <c r="L51" s="103"/>
      <c r="M51" s="103"/>
      <c r="N51" s="103"/>
      <c r="O51" s="103"/>
      <c r="P51" s="103"/>
      <c r="Q51" s="103"/>
      <c r="R51" s="103"/>
      <c r="S51" s="103"/>
      <c r="T51" s="103"/>
      <c r="U51" s="103"/>
      <c r="V51" s="103"/>
    </row>
    <row r="52" spans="1:22" x14ac:dyDescent="0.3">
      <c r="A52" s="103"/>
      <c r="B52" s="103"/>
      <c r="C52" s="112" t="s">
        <v>200</v>
      </c>
      <c r="D52" s="189"/>
      <c r="E52" s="205"/>
      <c r="F52" s="206"/>
      <c r="G52" s="211"/>
      <c r="H52" s="212"/>
      <c r="I52" s="103"/>
      <c r="J52" s="103"/>
      <c r="K52" s="103"/>
      <c r="L52" s="103"/>
      <c r="M52" s="103"/>
      <c r="N52" s="103"/>
      <c r="O52" s="103"/>
      <c r="P52" s="103"/>
      <c r="Q52" s="103"/>
      <c r="R52" s="103"/>
      <c r="S52" s="103"/>
      <c r="T52" s="103"/>
      <c r="U52" s="103"/>
      <c r="V52" s="103"/>
    </row>
    <row r="53" spans="1:22" ht="28.8" x14ac:dyDescent="0.3">
      <c r="A53" s="103"/>
      <c r="B53" s="103"/>
      <c r="C53" s="112" t="s">
        <v>201</v>
      </c>
      <c r="D53" s="189"/>
      <c r="E53" s="205"/>
      <c r="F53" s="206"/>
      <c r="G53" s="211"/>
      <c r="H53" s="212"/>
      <c r="I53" s="103"/>
      <c r="J53" s="103"/>
      <c r="K53" s="103"/>
      <c r="L53" s="103"/>
      <c r="M53" s="103"/>
      <c r="N53" s="103"/>
      <c r="O53" s="103"/>
      <c r="P53" s="103"/>
      <c r="Q53" s="103"/>
      <c r="R53" s="103"/>
      <c r="S53" s="103"/>
      <c r="T53" s="103"/>
      <c r="U53" s="103"/>
      <c r="V53" s="103"/>
    </row>
    <row r="54" spans="1:22" x14ac:dyDescent="0.3">
      <c r="A54" s="103"/>
      <c r="B54" s="103"/>
      <c r="C54" s="112" t="s">
        <v>202</v>
      </c>
      <c r="D54" s="189"/>
      <c r="E54" s="205"/>
      <c r="F54" s="206"/>
      <c r="G54" s="211"/>
      <c r="H54" s="212"/>
      <c r="I54" s="103"/>
      <c r="J54" s="103"/>
      <c r="K54" s="103"/>
      <c r="L54" s="103"/>
      <c r="M54" s="103"/>
      <c r="N54" s="103"/>
      <c r="O54" s="103"/>
      <c r="P54" s="103"/>
      <c r="Q54" s="103"/>
      <c r="R54" s="103"/>
      <c r="S54" s="103"/>
      <c r="T54" s="103"/>
      <c r="U54" s="103"/>
      <c r="V54" s="103"/>
    </row>
    <row r="55" spans="1:22" x14ac:dyDescent="0.3">
      <c r="A55" s="103"/>
      <c r="B55" s="103"/>
      <c r="C55" s="112" t="s">
        <v>203</v>
      </c>
      <c r="D55" s="189"/>
      <c r="E55" s="205"/>
      <c r="F55" s="206"/>
      <c r="G55" s="211"/>
      <c r="H55" s="212"/>
      <c r="I55" s="103"/>
      <c r="J55" s="103"/>
      <c r="K55" s="103"/>
      <c r="L55" s="103"/>
      <c r="M55" s="103"/>
      <c r="N55" s="103"/>
      <c r="O55" s="103"/>
      <c r="P55" s="103"/>
      <c r="Q55" s="103"/>
      <c r="R55" s="103"/>
      <c r="S55" s="103"/>
      <c r="T55" s="103"/>
      <c r="U55" s="103"/>
      <c r="V55" s="103"/>
    </row>
    <row r="56" spans="1:22" ht="102" customHeight="1" thickBot="1" x14ac:dyDescent="0.35">
      <c r="A56" s="103"/>
      <c r="B56" s="103"/>
      <c r="C56" s="133" t="s">
        <v>204</v>
      </c>
      <c r="D56" s="202"/>
      <c r="E56" s="207"/>
      <c r="F56" s="208"/>
      <c r="G56" s="213"/>
      <c r="H56" s="214"/>
      <c r="I56" s="103"/>
      <c r="J56" s="103"/>
      <c r="K56" s="103"/>
      <c r="L56" s="103"/>
      <c r="M56" s="103"/>
      <c r="N56" s="103"/>
      <c r="O56" s="103"/>
      <c r="P56" s="103"/>
      <c r="Q56" s="103"/>
      <c r="R56" s="103"/>
      <c r="S56" s="103"/>
      <c r="T56" s="103"/>
      <c r="U56" s="103"/>
      <c r="V56" s="103"/>
    </row>
    <row r="57" spans="1:22" ht="15" thickBot="1" x14ac:dyDescent="0.35">
      <c r="A57" s="103"/>
      <c r="B57" s="103"/>
      <c r="C57" s="277" t="s">
        <v>231</v>
      </c>
      <c r="D57" s="278"/>
      <c r="E57" s="278"/>
      <c r="F57" s="278"/>
      <c r="G57" s="278"/>
      <c r="H57" s="279"/>
      <c r="I57" s="103"/>
      <c r="J57" s="103"/>
      <c r="K57" s="103"/>
      <c r="L57" s="103"/>
      <c r="M57" s="103"/>
      <c r="N57" s="103"/>
      <c r="O57" s="103"/>
      <c r="P57" s="103"/>
      <c r="Q57" s="103"/>
      <c r="R57" s="103"/>
      <c r="S57" s="103"/>
      <c r="T57" s="103"/>
      <c r="U57" s="103"/>
      <c r="V57" s="103"/>
    </row>
    <row r="58" spans="1:22" ht="26.4" customHeight="1" x14ac:dyDescent="0.3">
      <c r="A58" s="103"/>
      <c r="B58" s="103"/>
      <c r="C58" s="138"/>
      <c r="D58" s="276" t="s">
        <v>212</v>
      </c>
      <c r="E58" s="276"/>
      <c r="F58" s="281" t="s">
        <v>238</v>
      </c>
      <c r="G58" s="281"/>
      <c r="H58" s="282"/>
      <c r="I58" s="103"/>
      <c r="J58" s="103"/>
      <c r="K58" s="103"/>
      <c r="L58" s="103"/>
      <c r="M58" s="103"/>
      <c r="N58" s="103"/>
      <c r="O58" s="103"/>
      <c r="P58" s="103"/>
      <c r="Q58" s="103"/>
      <c r="R58" s="103"/>
      <c r="S58" s="103"/>
      <c r="T58" s="103"/>
      <c r="U58" s="103"/>
      <c r="V58" s="103"/>
    </row>
    <row r="59" spans="1:22" x14ac:dyDescent="0.3">
      <c r="A59" s="103"/>
      <c r="B59" s="103"/>
      <c r="C59" s="118" t="s">
        <v>232</v>
      </c>
      <c r="D59" s="280">
        <f>'LAPTOP DV'!D5</f>
        <v>35000</v>
      </c>
      <c r="E59" s="280"/>
      <c r="F59" s="283">
        <f>'LAPTOP DV'!E5</f>
        <v>14612.5</v>
      </c>
      <c r="G59" s="284"/>
      <c r="H59" s="285"/>
      <c r="I59" s="103"/>
      <c r="J59" s="103"/>
      <c r="K59" s="103"/>
      <c r="L59" s="103"/>
      <c r="M59" s="103"/>
      <c r="N59" s="103"/>
      <c r="O59" s="103"/>
      <c r="P59" s="103"/>
      <c r="Q59" s="103"/>
      <c r="R59" s="103"/>
      <c r="S59" s="103"/>
      <c r="T59" s="103"/>
      <c r="U59" s="103"/>
      <c r="V59" s="103"/>
    </row>
    <row r="60" spans="1:22" x14ac:dyDescent="0.3">
      <c r="A60" s="103"/>
      <c r="B60" s="103"/>
      <c r="C60" s="118" t="s">
        <v>233</v>
      </c>
      <c r="D60" s="280">
        <f>'LAPTOP DV'!D6</f>
        <v>21500</v>
      </c>
      <c r="E60" s="280"/>
      <c r="F60" s="283">
        <f>'LAPTOP DV'!E6</f>
        <v>8976.25</v>
      </c>
      <c r="G60" s="284"/>
      <c r="H60" s="285"/>
      <c r="I60" s="103"/>
      <c r="J60" s="103"/>
      <c r="K60" s="103"/>
      <c r="L60" s="103"/>
      <c r="M60" s="103"/>
      <c r="N60" s="103"/>
      <c r="O60" s="103"/>
      <c r="P60" s="103"/>
      <c r="Q60" s="103"/>
      <c r="R60" s="103"/>
      <c r="S60" s="103"/>
      <c r="T60" s="103"/>
      <c r="U60" s="103"/>
      <c r="V60" s="103"/>
    </row>
    <row r="61" spans="1:22" x14ac:dyDescent="0.3">
      <c r="A61" s="103"/>
      <c r="B61" s="103"/>
      <c r="C61" s="118" t="s">
        <v>234</v>
      </c>
      <c r="D61" s="280">
        <f>'LAPTOP DV'!D7</f>
        <v>26250</v>
      </c>
      <c r="E61" s="280"/>
      <c r="F61" s="283">
        <f>'LAPTOP DV'!E7</f>
        <v>10959.375</v>
      </c>
      <c r="G61" s="284"/>
      <c r="H61" s="285"/>
      <c r="I61" s="103"/>
      <c r="J61" s="103"/>
      <c r="K61" s="103"/>
      <c r="L61" s="103"/>
      <c r="M61" s="103"/>
      <c r="N61" s="103"/>
      <c r="O61" s="103"/>
      <c r="P61" s="103"/>
      <c r="Q61" s="103"/>
      <c r="R61" s="103"/>
      <c r="S61" s="103"/>
      <c r="T61" s="103"/>
      <c r="U61" s="103"/>
      <c r="V61" s="103"/>
    </row>
    <row r="62" spans="1:22" x14ac:dyDescent="0.3">
      <c r="A62" s="103"/>
      <c r="B62" s="103"/>
      <c r="C62" s="118" t="s">
        <v>235</v>
      </c>
      <c r="D62" s="280">
        <f>'LAPTOP DV'!D8</f>
        <v>12500</v>
      </c>
      <c r="E62" s="280"/>
      <c r="F62" s="283">
        <f>'LAPTOP DV'!E8</f>
        <v>5218.75</v>
      </c>
      <c r="G62" s="284"/>
      <c r="H62" s="285"/>
      <c r="I62" s="103"/>
      <c r="J62" s="103"/>
      <c r="K62" s="103"/>
      <c r="L62" s="103"/>
      <c r="M62" s="103"/>
      <c r="N62" s="103"/>
      <c r="O62" s="103"/>
      <c r="P62" s="103"/>
      <c r="Q62" s="103"/>
      <c r="R62" s="103"/>
      <c r="S62" s="103"/>
      <c r="T62" s="103"/>
      <c r="U62" s="103"/>
      <c r="V62" s="103"/>
    </row>
    <row r="63" spans="1:22" x14ac:dyDescent="0.3">
      <c r="A63" s="103"/>
      <c r="B63" s="103"/>
      <c r="C63" s="118" t="s">
        <v>236</v>
      </c>
      <c r="D63" s="280">
        <f>'LAPTOP DV'!D9</f>
        <v>11750</v>
      </c>
      <c r="E63" s="280"/>
      <c r="F63" s="283">
        <f>'LAPTOP DV'!E9</f>
        <v>4905.625</v>
      </c>
      <c r="G63" s="284"/>
      <c r="H63" s="285"/>
      <c r="I63" s="103"/>
      <c r="J63" s="103"/>
      <c r="K63" s="103"/>
      <c r="L63" s="103"/>
      <c r="M63" s="103"/>
      <c r="N63" s="103"/>
      <c r="O63" s="103"/>
      <c r="P63" s="103"/>
      <c r="Q63" s="103"/>
      <c r="R63" s="103"/>
      <c r="S63" s="103"/>
      <c r="T63" s="103"/>
      <c r="U63" s="103"/>
      <c r="V63" s="103"/>
    </row>
    <row r="64" spans="1:22" x14ac:dyDescent="0.3">
      <c r="A64" s="103"/>
      <c r="B64" s="103"/>
      <c r="C64" s="118" t="s">
        <v>237</v>
      </c>
      <c r="D64" s="280">
        <f>'LAPTOP DV'!D10</f>
        <v>17500</v>
      </c>
      <c r="E64" s="280"/>
      <c r="F64" s="283">
        <f>'LAPTOP DV'!E10</f>
        <v>7306.25</v>
      </c>
      <c r="G64" s="284"/>
      <c r="H64" s="285"/>
      <c r="I64" s="103"/>
      <c r="J64" s="103"/>
      <c r="K64" s="103"/>
      <c r="L64" s="103"/>
      <c r="M64" s="103"/>
      <c r="N64" s="103"/>
      <c r="O64" s="103"/>
      <c r="P64" s="103"/>
      <c r="Q64" s="103"/>
      <c r="R64" s="103"/>
      <c r="S64" s="103"/>
      <c r="T64" s="103"/>
      <c r="U64" s="103"/>
      <c r="V64" s="103"/>
    </row>
    <row r="65" spans="1:22" ht="15.6" x14ac:dyDescent="0.3">
      <c r="A65" s="103"/>
      <c r="B65" s="103"/>
      <c r="C65" s="233" t="s">
        <v>231</v>
      </c>
      <c r="D65" s="234"/>
      <c r="E65" s="234"/>
      <c r="F65" s="235"/>
      <c r="G65" s="236">
        <f>SUM(F59:H64)</f>
        <v>51978.75</v>
      </c>
      <c r="H65" s="237"/>
      <c r="I65" s="103"/>
      <c r="J65" s="103"/>
      <c r="K65" s="103"/>
      <c r="L65" s="103"/>
      <c r="M65" s="103"/>
      <c r="N65" s="103"/>
      <c r="O65" s="103"/>
      <c r="P65" s="103"/>
      <c r="Q65" s="103"/>
      <c r="R65" s="103"/>
      <c r="S65" s="103"/>
      <c r="T65" s="103"/>
      <c r="U65" s="103"/>
      <c r="V65" s="103"/>
    </row>
    <row r="66" spans="1:22" ht="15" thickBot="1" x14ac:dyDescent="0.35">
      <c r="A66" s="103"/>
      <c r="B66" s="103"/>
      <c r="C66" s="215" t="s">
        <v>162</v>
      </c>
      <c r="D66" s="216"/>
      <c r="E66" s="216"/>
      <c r="F66" s="216"/>
      <c r="G66" s="216"/>
      <c r="H66" s="217"/>
      <c r="I66" s="103"/>
      <c r="J66" s="103"/>
      <c r="K66" s="103"/>
      <c r="L66" s="103"/>
      <c r="M66" s="103"/>
      <c r="N66" s="103"/>
      <c r="O66" s="103"/>
      <c r="P66" s="103"/>
      <c r="Q66" s="103"/>
      <c r="R66" s="103"/>
      <c r="S66" s="103"/>
      <c r="T66" s="103"/>
      <c r="U66" s="103"/>
      <c r="V66" s="103"/>
    </row>
    <row r="67" spans="1:22" x14ac:dyDescent="0.3">
      <c r="A67" s="103"/>
      <c r="B67" s="103"/>
      <c r="C67" s="110" t="s">
        <v>163</v>
      </c>
      <c r="D67" s="218" t="s">
        <v>164</v>
      </c>
      <c r="E67" s="219"/>
      <c r="F67" s="219"/>
      <c r="G67" s="219"/>
      <c r="H67" s="220"/>
      <c r="I67" s="103"/>
      <c r="J67" s="103"/>
      <c r="K67" s="103"/>
      <c r="L67" s="103"/>
      <c r="M67" s="103"/>
      <c r="N67" s="103"/>
      <c r="O67" s="103"/>
      <c r="P67" s="103"/>
      <c r="Q67" s="103"/>
      <c r="R67" s="103"/>
      <c r="S67" s="103"/>
      <c r="T67" s="103"/>
      <c r="U67" s="103"/>
      <c r="V67" s="103"/>
    </row>
    <row r="68" spans="1:22" x14ac:dyDescent="0.3">
      <c r="A68" s="103"/>
      <c r="B68" s="103"/>
      <c r="C68" s="108" t="s">
        <v>165</v>
      </c>
      <c r="D68" s="221"/>
      <c r="E68" s="222"/>
      <c r="F68" s="222"/>
      <c r="G68" s="222"/>
      <c r="H68" s="223"/>
      <c r="I68" s="103"/>
      <c r="J68" s="103"/>
      <c r="K68" s="103"/>
      <c r="L68" s="103"/>
      <c r="M68" s="103"/>
      <c r="N68" s="103"/>
      <c r="O68" s="103"/>
      <c r="P68" s="103"/>
      <c r="Q68" s="103"/>
      <c r="R68" s="103"/>
      <c r="S68" s="103"/>
      <c r="T68" s="103"/>
      <c r="U68" s="103"/>
      <c r="V68" s="103"/>
    </row>
    <row r="69" spans="1:22" x14ac:dyDescent="0.3">
      <c r="A69" s="103"/>
      <c r="B69" s="103"/>
      <c r="C69" s="111" t="s">
        <v>172</v>
      </c>
      <c r="D69" s="224"/>
      <c r="E69" s="225"/>
      <c r="F69" s="225"/>
      <c r="G69" s="225"/>
      <c r="H69" s="226"/>
      <c r="I69" s="103"/>
      <c r="J69" s="103"/>
      <c r="K69" s="103"/>
      <c r="L69" s="103"/>
      <c r="M69" s="103"/>
      <c r="N69" s="103"/>
      <c r="O69" s="103"/>
      <c r="P69" s="103"/>
      <c r="Q69" s="103"/>
      <c r="R69" s="103"/>
      <c r="S69" s="103"/>
      <c r="T69" s="103"/>
      <c r="U69" s="103"/>
      <c r="V69" s="103"/>
    </row>
    <row r="70" spans="1:22" x14ac:dyDescent="0.3">
      <c r="A70" s="103"/>
      <c r="B70" s="103"/>
      <c r="C70" s="111" t="s">
        <v>197</v>
      </c>
      <c r="D70" s="224"/>
      <c r="E70" s="225"/>
      <c r="F70" s="225"/>
      <c r="G70" s="225"/>
      <c r="H70" s="226"/>
      <c r="I70" s="103"/>
      <c r="J70" s="103"/>
      <c r="K70" s="103"/>
      <c r="L70" s="103"/>
      <c r="M70" s="103"/>
      <c r="N70" s="103"/>
      <c r="O70" s="103"/>
      <c r="P70" s="103"/>
      <c r="Q70" s="103"/>
      <c r="R70" s="103"/>
      <c r="S70" s="103"/>
      <c r="T70" s="103"/>
      <c r="U70" s="103"/>
      <c r="V70" s="103"/>
    </row>
    <row r="71" spans="1:22" ht="14.4" customHeight="1" thickBot="1" x14ac:dyDescent="0.35">
      <c r="A71" s="103"/>
      <c r="B71" s="103"/>
      <c r="C71" s="109" t="s">
        <v>173</v>
      </c>
      <c r="D71" s="227"/>
      <c r="E71" s="228"/>
      <c r="F71" s="228"/>
      <c r="G71" s="228"/>
      <c r="H71" s="229"/>
      <c r="I71" s="103"/>
      <c r="J71" s="103"/>
      <c r="K71" s="103"/>
      <c r="L71" s="103"/>
      <c r="M71" s="103"/>
      <c r="N71" s="103"/>
      <c r="O71" s="103"/>
      <c r="P71" s="103"/>
      <c r="Q71" s="103"/>
      <c r="R71" s="103"/>
      <c r="S71" s="103"/>
      <c r="T71" s="103"/>
      <c r="U71" s="103"/>
      <c r="V71" s="103"/>
    </row>
    <row r="72" spans="1:22" ht="31.2" customHeight="1" thickBot="1" x14ac:dyDescent="0.35">
      <c r="A72" s="103"/>
      <c r="B72" s="103"/>
      <c r="C72" s="176" t="s">
        <v>166</v>
      </c>
      <c r="D72" s="177"/>
      <c r="E72" s="178"/>
      <c r="F72" s="182">
        <f>SUM(G16,G46,G48,G65)</f>
        <v>1059002.44</v>
      </c>
      <c r="G72" s="183"/>
      <c r="H72" s="184"/>
      <c r="I72" s="103"/>
      <c r="J72" s="103"/>
      <c r="K72" s="103"/>
      <c r="L72" s="103"/>
      <c r="M72" s="103"/>
      <c r="N72" s="103"/>
      <c r="O72" s="103"/>
      <c r="P72" s="103"/>
      <c r="Q72" s="103"/>
      <c r="R72" s="103"/>
      <c r="S72" s="103"/>
      <c r="T72" s="103"/>
      <c r="U72" s="103"/>
      <c r="V72" s="103"/>
    </row>
    <row r="73" spans="1:22" ht="30" customHeight="1" thickBot="1" x14ac:dyDescent="0.35">
      <c r="A73" s="103"/>
      <c r="B73" s="103"/>
      <c r="C73" s="179" t="s">
        <v>158</v>
      </c>
      <c r="D73" s="180"/>
      <c r="E73" s="181"/>
      <c r="F73" s="185">
        <f>G46</f>
        <v>15775</v>
      </c>
      <c r="G73" s="186"/>
      <c r="H73" s="187"/>
      <c r="I73" s="103"/>
      <c r="J73" s="103"/>
      <c r="K73" s="103"/>
      <c r="L73" s="103"/>
      <c r="M73" s="103"/>
      <c r="N73" s="103"/>
      <c r="O73" s="103"/>
      <c r="P73" s="103"/>
      <c r="Q73" s="103"/>
      <c r="R73" s="103"/>
      <c r="S73" s="103"/>
      <c r="T73" s="103"/>
      <c r="U73" s="103"/>
      <c r="V73" s="103"/>
    </row>
    <row r="74" spans="1:22" x14ac:dyDescent="0.3">
      <c r="A74" s="103"/>
      <c r="B74" s="103"/>
      <c r="C74" s="103"/>
      <c r="D74" s="103"/>
      <c r="E74" s="103"/>
      <c r="F74" s="103"/>
      <c r="G74" s="103"/>
      <c r="H74" s="103"/>
      <c r="I74" s="103"/>
      <c r="J74" s="103"/>
      <c r="K74" s="103"/>
      <c r="L74" s="103"/>
      <c r="M74" s="103"/>
      <c r="N74" s="103"/>
      <c r="O74" s="103"/>
      <c r="P74" s="103"/>
      <c r="Q74" s="103"/>
      <c r="R74" s="103"/>
      <c r="S74" s="103"/>
      <c r="T74" s="103"/>
      <c r="U74" s="103"/>
      <c r="V74" s="103"/>
    </row>
    <row r="75" spans="1:22" x14ac:dyDescent="0.3">
      <c r="A75" s="103"/>
      <c r="B75" s="103"/>
      <c r="C75" s="103"/>
      <c r="D75" s="103"/>
      <c r="E75" s="103"/>
      <c r="F75" s="103"/>
      <c r="G75" s="103"/>
      <c r="H75" s="103"/>
      <c r="I75" s="103"/>
      <c r="J75" s="103"/>
      <c r="K75" s="103"/>
      <c r="L75" s="103"/>
      <c r="M75" s="103"/>
      <c r="N75" s="103"/>
      <c r="O75" s="103"/>
      <c r="P75" s="103"/>
      <c r="Q75" s="103"/>
      <c r="R75" s="103"/>
      <c r="S75" s="103"/>
      <c r="T75" s="103"/>
      <c r="U75" s="103"/>
      <c r="V75" s="103"/>
    </row>
    <row r="76" spans="1:22" x14ac:dyDescent="0.3">
      <c r="A76" s="103"/>
      <c r="B76" s="103"/>
      <c r="C76" s="103"/>
      <c r="D76" s="103"/>
      <c r="E76" s="103"/>
      <c r="F76" s="103"/>
      <c r="G76" s="103"/>
      <c r="H76" s="103"/>
      <c r="I76" s="103"/>
      <c r="J76" s="103"/>
      <c r="K76" s="103"/>
      <c r="L76" s="103"/>
      <c r="M76" s="103"/>
      <c r="N76" s="103"/>
      <c r="O76" s="103"/>
      <c r="P76" s="103"/>
      <c r="Q76" s="103"/>
      <c r="R76" s="103"/>
      <c r="S76" s="103"/>
      <c r="T76" s="103"/>
      <c r="U76" s="103"/>
      <c r="V76" s="103"/>
    </row>
    <row r="77" spans="1:22" x14ac:dyDescent="0.3">
      <c r="A77" s="103"/>
      <c r="B77" s="103"/>
      <c r="C77" s="103"/>
      <c r="D77" s="103"/>
      <c r="E77" s="103"/>
      <c r="F77" s="103"/>
      <c r="G77" s="103"/>
      <c r="H77" s="103"/>
      <c r="I77" s="103"/>
      <c r="J77" s="103"/>
      <c r="K77" s="103"/>
      <c r="L77" s="103"/>
      <c r="M77" s="103"/>
      <c r="N77" s="103"/>
      <c r="O77" s="103"/>
      <c r="P77" s="103"/>
      <c r="Q77" s="103"/>
      <c r="R77" s="103"/>
      <c r="S77" s="103"/>
      <c r="T77" s="103"/>
      <c r="U77" s="103"/>
      <c r="V77" s="103"/>
    </row>
    <row r="78" spans="1:22" x14ac:dyDescent="0.3">
      <c r="A78" s="103"/>
      <c r="B78" s="103"/>
      <c r="C78" s="103"/>
      <c r="D78" s="103"/>
      <c r="E78" s="103"/>
      <c r="F78" s="103"/>
      <c r="G78" s="103"/>
      <c r="H78" s="103"/>
      <c r="I78" s="103"/>
      <c r="J78" s="103"/>
      <c r="K78" s="103"/>
      <c r="L78" s="103"/>
      <c r="M78" s="103"/>
      <c r="N78" s="103"/>
      <c r="O78" s="103"/>
      <c r="P78" s="103"/>
      <c r="Q78" s="103"/>
      <c r="R78" s="103"/>
      <c r="S78" s="103"/>
      <c r="T78" s="103"/>
      <c r="U78" s="103"/>
      <c r="V78" s="103"/>
    </row>
  </sheetData>
  <mergeCells count="68">
    <mergeCell ref="F61:H61"/>
    <mergeCell ref="F62:H62"/>
    <mergeCell ref="F63:H63"/>
    <mergeCell ref="F64:H64"/>
    <mergeCell ref="C65:F65"/>
    <mergeCell ref="G65:H65"/>
    <mergeCell ref="D61:E61"/>
    <mergeCell ref="D62:E62"/>
    <mergeCell ref="D63:E63"/>
    <mergeCell ref="D64:E64"/>
    <mergeCell ref="D58:E58"/>
    <mergeCell ref="C57:H57"/>
    <mergeCell ref="D59:E59"/>
    <mergeCell ref="D60:E60"/>
    <mergeCell ref="F58:H58"/>
    <mergeCell ref="F59:H59"/>
    <mergeCell ref="F60:H60"/>
    <mergeCell ref="C7:C8"/>
    <mergeCell ref="F7:F8"/>
    <mergeCell ref="G7:H8"/>
    <mergeCell ref="G15:H15"/>
    <mergeCell ref="D15:E15"/>
    <mergeCell ref="G9:H9"/>
    <mergeCell ref="G10:H10"/>
    <mergeCell ref="G11:H11"/>
    <mergeCell ref="G12:H12"/>
    <mergeCell ref="G14:H14"/>
    <mergeCell ref="D13:E13"/>
    <mergeCell ref="D14:E14"/>
    <mergeCell ref="G13:H13"/>
    <mergeCell ref="D7:E8"/>
    <mergeCell ref="D9:E9"/>
    <mergeCell ref="D10:E10"/>
    <mergeCell ref="C3:H3"/>
    <mergeCell ref="C4:F4"/>
    <mergeCell ref="G4:H4"/>
    <mergeCell ref="C5:H5"/>
    <mergeCell ref="C6:H6"/>
    <mergeCell ref="C35:C36"/>
    <mergeCell ref="C17:H17"/>
    <mergeCell ref="C16:F16"/>
    <mergeCell ref="G16:H16"/>
    <mergeCell ref="G18:H24"/>
    <mergeCell ref="C25:C26"/>
    <mergeCell ref="D25:D34"/>
    <mergeCell ref="E25:F34"/>
    <mergeCell ref="G25:H34"/>
    <mergeCell ref="D11:E11"/>
    <mergeCell ref="D12:E12"/>
    <mergeCell ref="C18:C19"/>
    <mergeCell ref="D18:D24"/>
    <mergeCell ref="E18:F24"/>
    <mergeCell ref="C72:E72"/>
    <mergeCell ref="C73:E73"/>
    <mergeCell ref="F72:H72"/>
    <mergeCell ref="F73:H73"/>
    <mergeCell ref="D35:D45"/>
    <mergeCell ref="E35:F45"/>
    <mergeCell ref="G35:H45"/>
    <mergeCell ref="C48:C49"/>
    <mergeCell ref="D48:D56"/>
    <mergeCell ref="E48:F56"/>
    <mergeCell ref="G48:H56"/>
    <mergeCell ref="C66:H66"/>
    <mergeCell ref="D67:H71"/>
    <mergeCell ref="C47:H47"/>
    <mergeCell ref="C46:F46"/>
    <mergeCell ref="G46:H4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3AB6E-3884-4EFA-8008-C2DD88F35BDE}">
  <dimension ref="A1:B32"/>
  <sheetViews>
    <sheetView topLeftCell="A2" zoomScale="70" zoomScaleNormal="70" workbookViewId="0">
      <selection activeCell="I14" sqref="I14"/>
    </sheetView>
  </sheetViews>
  <sheetFormatPr defaultRowHeight="14.4" x14ac:dyDescent="0.3"/>
  <cols>
    <col min="1" max="1" width="47.33203125" customWidth="1"/>
    <col min="2" max="2" width="22.44140625" customWidth="1"/>
  </cols>
  <sheetData>
    <row r="1" spans="1:2" ht="36.6" customHeight="1" thickTop="1" thickBot="1" x14ac:dyDescent="0.35">
      <c r="A1" s="315" t="s">
        <v>239</v>
      </c>
      <c r="B1" s="316"/>
    </row>
    <row r="2" spans="1:2" ht="16.2" thickTop="1" x14ac:dyDescent="0.3">
      <c r="A2" s="300" t="s">
        <v>240</v>
      </c>
      <c r="B2" s="312"/>
    </row>
    <row r="3" spans="1:2" ht="15.6" x14ac:dyDescent="0.3">
      <c r="A3" s="299"/>
      <c r="B3" s="313" t="s">
        <v>241</v>
      </c>
    </row>
    <row r="4" spans="1:2" ht="15.6" x14ac:dyDescent="0.3">
      <c r="A4" s="299"/>
      <c r="B4" s="313" t="s">
        <v>242</v>
      </c>
    </row>
    <row r="5" spans="1:2" ht="16.2" thickBot="1" x14ac:dyDescent="0.35">
      <c r="A5" s="301"/>
      <c r="B5" s="314"/>
    </row>
    <row r="6" spans="1:2" ht="16.8" thickTop="1" thickBot="1" x14ac:dyDescent="0.35">
      <c r="A6" s="302" t="s">
        <v>243</v>
      </c>
      <c r="B6" s="303" t="s">
        <v>244</v>
      </c>
    </row>
    <row r="7" spans="1:2" ht="31.2" x14ac:dyDescent="0.3">
      <c r="A7" s="304" t="s">
        <v>245</v>
      </c>
      <c r="B7" s="305"/>
    </row>
    <row r="8" spans="1:2" ht="15.6" x14ac:dyDescent="0.3">
      <c r="A8" s="306" t="s">
        <v>246</v>
      </c>
      <c r="B8" s="305" t="s">
        <v>251</v>
      </c>
    </row>
    <row r="9" spans="1:2" ht="15.6" x14ac:dyDescent="0.3">
      <c r="A9" s="306" t="s">
        <v>247</v>
      </c>
      <c r="B9" s="305" t="s">
        <v>252</v>
      </c>
    </row>
    <row r="10" spans="1:2" ht="15.6" x14ac:dyDescent="0.3">
      <c r="A10" s="306" t="s">
        <v>248</v>
      </c>
      <c r="B10" s="305" t="s">
        <v>253</v>
      </c>
    </row>
    <row r="11" spans="1:2" ht="31.2" x14ac:dyDescent="0.3">
      <c r="A11" s="306" t="s">
        <v>249</v>
      </c>
      <c r="B11" s="305" t="s">
        <v>254</v>
      </c>
    </row>
    <row r="12" spans="1:2" ht="31.8" thickBot="1" x14ac:dyDescent="0.35">
      <c r="A12" s="307" t="s">
        <v>250</v>
      </c>
      <c r="B12" s="303" t="s">
        <v>255</v>
      </c>
    </row>
    <row r="13" spans="1:2" ht="15.6" x14ac:dyDescent="0.3">
      <c r="A13" s="304" t="s">
        <v>256</v>
      </c>
      <c r="B13" s="305"/>
    </row>
    <row r="14" spans="1:2" ht="15.6" x14ac:dyDescent="0.3">
      <c r="A14" s="306" t="s">
        <v>257</v>
      </c>
      <c r="B14" s="305" t="s">
        <v>261</v>
      </c>
    </row>
    <row r="15" spans="1:2" ht="15.6" x14ac:dyDescent="0.3">
      <c r="A15" s="306" t="s">
        <v>258</v>
      </c>
      <c r="B15" s="305" t="s">
        <v>262</v>
      </c>
    </row>
    <row r="16" spans="1:2" ht="15.6" x14ac:dyDescent="0.3">
      <c r="A16" s="306" t="s">
        <v>259</v>
      </c>
      <c r="B16" s="305" t="s">
        <v>263</v>
      </c>
    </row>
    <row r="17" spans="1:2" ht="16.2" thickBot="1" x14ac:dyDescent="0.35">
      <c r="A17" s="307" t="s">
        <v>260</v>
      </c>
      <c r="B17" s="303" t="s">
        <v>264</v>
      </c>
    </row>
    <row r="18" spans="1:2" ht="15.6" x14ac:dyDescent="0.3">
      <c r="A18" s="304" t="s">
        <v>265</v>
      </c>
      <c r="B18" s="305"/>
    </row>
    <row r="19" spans="1:2" ht="15.6" x14ac:dyDescent="0.3">
      <c r="A19" s="306" t="s">
        <v>266</v>
      </c>
      <c r="B19" s="308">
        <v>45265</v>
      </c>
    </row>
    <row r="20" spans="1:2" ht="15.6" x14ac:dyDescent="0.3">
      <c r="A20" s="306" t="s">
        <v>267</v>
      </c>
      <c r="B20" s="308">
        <v>45266</v>
      </c>
    </row>
    <row r="21" spans="1:2" ht="15.6" x14ac:dyDescent="0.3">
      <c r="A21" s="306" t="s">
        <v>268</v>
      </c>
      <c r="B21" s="308">
        <v>45115</v>
      </c>
    </row>
    <row r="22" spans="1:2" ht="15.6" x14ac:dyDescent="0.3">
      <c r="A22" s="306" t="s">
        <v>269</v>
      </c>
      <c r="B22" s="305" t="s">
        <v>272</v>
      </c>
    </row>
    <row r="23" spans="1:2" ht="15.6" x14ac:dyDescent="0.3">
      <c r="A23" s="306" t="s">
        <v>270</v>
      </c>
      <c r="B23" s="305" t="s">
        <v>273</v>
      </c>
    </row>
    <row r="24" spans="1:2" ht="16.2" thickBot="1" x14ac:dyDescent="0.35">
      <c r="A24" s="307" t="s">
        <v>271</v>
      </c>
      <c r="B24" s="309">
        <v>45026</v>
      </c>
    </row>
    <row r="25" spans="1:2" ht="15.6" x14ac:dyDescent="0.3">
      <c r="A25" s="304" t="s">
        <v>274</v>
      </c>
      <c r="B25" s="305"/>
    </row>
    <row r="26" spans="1:2" ht="16.2" thickBot="1" x14ac:dyDescent="0.35">
      <c r="A26" s="307" t="s">
        <v>275</v>
      </c>
      <c r="B26" s="303" t="s">
        <v>276</v>
      </c>
    </row>
    <row r="27" spans="1:2" ht="15.6" x14ac:dyDescent="0.3">
      <c r="A27" s="304" t="s">
        <v>277</v>
      </c>
      <c r="B27" s="305"/>
    </row>
    <row r="28" spans="1:2" ht="15.6" x14ac:dyDescent="0.3">
      <c r="A28" s="306" t="s">
        <v>278</v>
      </c>
      <c r="B28" s="308">
        <v>44968</v>
      </c>
    </row>
    <row r="29" spans="1:2" ht="31.8" thickBot="1" x14ac:dyDescent="0.35">
      <c r="A29" s="307" t="s">
        <v>279</v>
      </c>
      <c r="B29" s="303" t="s">
        <v>280</v>
      </c>
    </row>
    <row r="30" spans="1:2" ht="15.6" x14ac:dyDescent="0.3">
      <c r="A30" s="304" t="s">
        <v>281</v>
      </c>
      <c r="B30" s="305"/>
    </row>
    <row r="31" spans="1:2" ht="16.2" thickBot="1" x14ac:dyDescent="0.35">
      <c r="A31" s="310" t="s">
        <v>282</v>
      </c>
      <c r="B31" s="311" t="s">
        <v>283</v>
      </c>
    </row>
    <row r="32" spans="1:2" ht="15" thickTop="1" x14ac:dyDescent="0.3"/>
  </sheetData>
  <mergeCells count="2">
    <mergeCell ref="A1:B1"/>
    <mergeCell ref="A2:A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F489F-0014-4D23-AF88-CF804D581CAE}">
  <dimension ref="B1:C9"/>
  <sheetViews>
    <sheetView workbookViewId="0">
      <selection activeCell="F18" sqref="F18"/>
    </sheetView>
  </sheetViews>
  <sheetFormatPr defaultRowHeight="14.4" x14ac:dyDescent="0.3"/>
  <cols>
    <col min="2" max="2" width="39.6640625" bestFit="1" customWidth="1"/>
    <col min="3" max="3" width="14.33203125" bestFit="1" customWidth="1"/>
  </cols>
  <sheetData>
    <row r="1" spans="2:3" ht="15" thickBot="1" x14ac:dyDescent="0.35"/>
    <row r="2" spans="2:3" x14ac:dyDescent="0.3">
      <c r="B2" s="142" t="s">
        <v>215</v>
      </c>
      <c r="C2" s="290"/>
    </row>
    <row r="3" spans="2:3" x14ac:dyDescent="0.3">
      <c r="B3" s="291" t="s">
        <v>216</v>
      </c>
      <c r="C3" s="294">
        <v>70000</v>
      </c>
    </row>
    <row r="4" spans="2:3" x14ac:dyDescent="0.3">
      <c r="B4" s="292"/>
      <c r="C4" s="295"/>
    </row>
    <row r="5" spans="2:3" x14ac:dyDescent="0.3">
      <c r="B5" s="293"/>
      <c r="C5" s="296"/>
    </row>
    <row r="6" spans="2:3" x14ac:dyDescent="0.3">
      <c r="B6" s="297" t="s">
        <v>217</v>
      </c>
      <c r="C6" s="298">
        <v>50</v>
      </c>
    </row>
    <row r="7" spans="2:3" x14ac:dyDescent="0.3">
      <c r="B7" s="297"/>
      <c r="C7" s="298"/>
    </row>
    <row r="8" spans="2:3" x14ac:dyDescent="0.3">
      <c r="B8" s="286" t="s">
        <v>218</v>
      </c>
      <c r="C8" s="288">
        <f>C3*C6</f>
        <v>3500000</v>
      </c>
    </row>
    <row r="9" spans="2:3" ht="15" thickBot="1" x14ac:dyDescent="0.35">
      <c r="B9" s="287"/>
      <c r="C9" s="289"/>
    </row>
  </sheetData>
  <mergeCells count="7">
    <mergeCell ref="B8:B9"/>
    <mergeCell ref="C8:C9"/>
    <mergeCell ref="B2:C2"/>
    <mergeCell ref="B3:B5"/>
    <mergeCell ref="C3:C5"/>
    <mergeCell ref="B6:B7"/>
    <mergeCell ref="C6: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BC819-2D3B-4356-8830-07749C7CCD85}">
  <dimension ref="A1:Q28"/>
  <sheetViews>
    <sheetView tabSelected="1" workbookViewId="0">
      <selection activeCell="I13" sqref="I13"/>
    </sheetView>
  </sheetViews>
  <sheetFormatPr defaultRowHeight="14.4" x14ac:dyDescent="0.3"/>
  <cols>
    <col min="4" max="4" width="23.33203125" bestFit="1" customWidth="1"/>
    <col min="5" max="11" width="14" bestFit="1" customWidth="1"/>
  </cols>
  <sheetData>
    <row r="1" spans="1:17" x14ac:dyDescent="0.3">
      <c r="A1" s="103"/>
      <c r="B1" s="103"/>
      <c r="C1" s="103"/>
      <c r="D1" s="103"/>
      <c r="E1" s="103"/>
      <c r="F1" s="103"/>
      <c r="G1" s="103"/>
      <c r="H1" s="103"/>
      <c r="I1" s="103"/>
      <c r="J1" s="103"/>
      <c r="K1" s="103"/>
      <c r="L1" s="103"/>
      <c r="M1" s="103"/>
      <c r="N1" s="103"/>
      <c r="O1" s="103"/>
      <c r="P1" s="103"/>
      <c r="Q1" s="103"/>
    </row>
    <row r="2" spans="1:17" x14ac:dyDescent="0.3">
      <c r="A2" s="103"/>
      <c r="B2" s="103"/>
      <c r="C2" s="103"/>
      <c r="D2" s="103"/>
      <c r="E2" s="103"/>
      <c r="F2" s="103"/>
      <c r="G2" s="103"/>
      <c r="H2" s="103"/>
      <c r="I2" s="103"/>
      <c r="J2" s="103"/>
      <c r="K2" s="103"/>
      <c r="L2" s="103"/>
      <c r="M2" s="103"/>
      <c r="N2" s="103"/>
      <c r="O2" s="103"/>
      <c r="P2" s="103"/>
      <c r="Q2" s="103"/>
    </row>
    <row r="3" spans="1:17" x14ac:dyDescent="0.3">
      <c r="A3" s="103"/>
      <c r="B3" s="103"/>
      <c r="C3" s="103"/>
      <c r="D3" s="103"/>
      <c r="E3" s="103"/>
      <c r="F3" s="103"/>
      <c r="G3" s="103"/>
      <c r="H3" s="103"/>
      <c r="I3" s="103"/>
      <c r="J3" s="103"/>
      <c r="K3" s="103"/>
      <c r="L3" s="103"/>
      <c r="M3" s="103"/>
      <c r="N3" s="103"/>
      <c r="O3" s="103"/>
      <c r="P3" s="103"/>
      <c r="Q3" s="103"/>
    </row>
    <row r="4" spans="1:17" x14ac:dyDescent="0.3">
      <c r="A4" s="103"/>
      <c r="B4" s="103"/>
      <c r="C4" s="103"/>
      <c r="D4" t="s">
        <v>219</v>
      </c>
      <c r="E4">
        <v>1.1000000000000001</v>
      </c>
      <c r="L4" s="103"/>
      <c r="M4" s="103"/>
      <c r="N4" s="103"/>
      <c r="O4" s="103"/>
      <c r="P4" s="103"/>
      <c r="Q4" s="103"/>
    </row>
    <row r="5" spans="1:17" ht="15" thickBot="1" x14ac:dyDescent="0.35">
      <c r="A5" s="103"/>
      <c r="B5" s="103"/>
      <c r="C5" s="103"/>
      <c r="L5" s="103"/>
      <c r="M5" s="103"/>
      <c r="N5" s="103"/>
      <c r="O5" s="103"/>
      <c r="P5" s="103"/>
      <c r="Q5" s="103"/>
    </row>
    <row r="6" spans="1:17" ht="15" thickBot="1" x14ac:dyDescent="0.35">
      <c r="A6" s="103"/>
      <c r="B6" s="103"/>
      <c r="C6" s="103"/>
      <c r="D6" s="317" t="s">
        <v>220</v>
      </c>
      <c r="E6" s="318" t="s">
        <v>221</v>
      </c>
      <c r="F6" s="318" t="s">
        <v>222</v>
      </c>
      <c r="G6" s="319" t="s">
        <v>223</v>
      </c>
      <c r="H6" s="318" t="s">
        <v>224</v>
      </c>
      <c r="I6" s="319" t="s">
        <v>225</v>
      </c>
      <c r="J6" s="319" t="s">
        <v>226</v>
      </c>
      <c r="K6" s="319" t="s">
        <v>227</v>
      </c>
      <c r="L6" s="103"/>
      <c r="M6" s="103"/>
      <c r="N6" s="103"/>
      <c r="O6" s="103"/>
      <c r="P6" s="103"/>
      <c r="Q6" s="103"/>
    </row>
    <row r="7" spans="1:17" x14ac:dyDescent="0.3">
      <c r="A7" s="103"/>
      <c r="B7" s="103"/>
      <c r="C7" s="103"/>
      <c r="D7" s="320" t="s">
        <v>228</v>
      </c>
      <c r="E7" s="321">
        <f>BENEFIT!C8</f>
        <v>3500000</v>
      </c>
      <c r="F7" s="321">
        <f>E7*$E$4</f>
        <v>3850000.0000000005</v>
      </c>
      <c r="G7" s="321">
        <f t="shared" ref="G7:K7" si="0">F7*$E$4</f>
        <v>4235000.0000000009</v>
      </c>
      <c r="H7" s="321">
        <f t="shared" si="0"/>
        <v>4658500.0000000019</v>
      </c>
      <c r="I7" s="321">
        <f t="shared" si="0"/>
        <v>5124350.0000000028</v>
      </c>
      <c r="J7" s="321">
        <f t="shared" si="0"/>
        <v>5636785.0000000037</v>
      </c>
      <c r="K7" s="321">
        <f t="shared" si="0"/>
        <v>6200463.5000000047</v>
      </c>
      <c r="L7" s="103"/>
      <c r="M7" s="103"/>
      <c r="N7" s="103"/>
      <c r="O7" s="103"/>
      <c r="P7" s="103"/>
      <c r="Q7" s="103"/>
    </row>
    <row r="8" spans="1:17" x14ac:dyDescent="0.3">
      <c r="A8" s="103"/>
      <c r="B8" s="103"/>
      <c r="C8" s="103"/>
      <c r="D8" s="322" t="s">
        <v>229</v>
      </c>
      <c r="E8" s="323">
        <f>COSTING!F72</f>
        <v>1059002.44</v>
      </c>
      <c r="F8" s="323">
        <f>COSTING!$F$73</f>
        <v>15775</v>
      </c>
      <c r="G8" s="323">
        <f>COSTING!$F$73</f>
        <v>15775</v>
      </c>
      <c r="H8" s="323">
        <f>COSTING!$F$73 + COSTING!G48</f>
        <v>28767.72</v>
      </c>
      <c r="I8" s="323">
        <f>COSTING!$F$73</f>
        <v>15775</v>
      </c>
      <c r="J8" s="323">
        <f>COSTING!$F$73</f>
        <v>15775</v>
      </c>
      <c r="K8" s="323">
        <f>COSTING!$F$73 + COSTING!G48</f>
        <v>28767.72</v>
      </c>
      <c r="L8" s="103"/>
      <c r="M8" s="103"/>
      <c r="N8" s="103"/>
      <c r="O8" s="103"/>
      <c r="P8" s="103"/>
      <c r="Q8" s="103"/>
    </row>
    <row r="9" spans="1:17" ht="15" thickBot="1" x14ac:dyDescent="0.35">
      <c r="A9" s="103"/>
      <c r="B9" s="103"/>
      <c r="C9" s="103"/>
      <c r="D9" s="324" t="s">
        <v>230</v>
      </c>
      <c r="E9" s="134">
        <f>E7-E8</f>
        <v>2440997.56</v>
      </c>
      <c r="F9" s="135">
        <f>(F7-F8)+E9</f>
        <v>6275222.5600000005</v>
      </c>
      <c r="G9" s="135">
        <f>G7-G8</f>
        <v>4219225.0000000009</v>
      </c>
      <c r="H9" s="135">
        <f>H7-H8</f>
        <v>4629732.2800000021</v>
      </c>
      <c r="I9" s="135">
        <f>I7-I8</f>
        <v>5108575.0000000028</v>
      </c>
      <c r="J9" s="135">
        <f>J7-J8</f>
        <v>5621010.0000000037</v>
      </c>
      <c r="K9" s="135">
        <f>K7-K8</f>
        <v>6171695.7800000049</v>
      </c>
      <c r="L9" s="103"/>
      <c r="M9" s="103"/>
      <c r="N9" s="103"/>
      <c r="O9" s="103"/>
      <c r="P9" s="103"/>
      <c r="Q9" s="103"/>
    </row>
    <row r="10" spans="1:17" x14ac:dyDescent="0.3">
      <c r="A10" s="103"/>
      <c r="B10" s="103"/>
      <c r="C10" s="103"/>
      <c r="D10" s="103"/>
      <c r="E10" s="103"/>
      <c r="F10" s="136"/>
      <c r="G10" s="136"/>
      <c r="H10" s="136"/>
      <c r="I10" s="137"/>
      <c r="J10" s="137"/>
      <c r="K10" s="103"/>
      <c r="L10" s="103"/>
      <c r="M10" s="103"/>
      <c r="N10" s="103"/>
      <c r="O10" s="103"/>
      <c r="P10" s="103"/>
      <c r="Q10" s="103"/>
    </row>
    <row r="11" spans="1:17" x14ac:dyDescent="0.3">
      <c r="A11" s="103"/>
      <c r="B11" s="103"/>
      <c r="C11" s="103"/>
      <c r="D11" s="103"/>
      <c r="E11" s="103"/>
      <c r="F11" s="103"/>
      <c r="G11" s="103"/>
      <c r="H11" s="103"/>
      <c r="I11" s="103"/>
      <c r="J11" s="103"/>
      <c r="K11" s="103"/>
      <c r="L11" s="103"/>
      <c r="M11" s="103"/>
      <c r="N11" s="103"/>
      <c r="O11" s="103"/>
      <c r="P11" s="103"/>
      <c r="Q11" s="103"/>
    </row>
    <row r="12" spans="1:17" x14ac:dyDescent="0.3">
      <c r="A12" s="103"/>
      <c r="B12" s="103"/>
      <c r="C12" s="103"/>
      <c r="D12" s="103"/>
      <c r="E12" s="103"/>
      <c r="F12" s="103"/>
      <c r="G12" s="103"/>
      <c r="H12" s="103"/>
      <c r="I12" s="103"/>
      <c r="J12" s="103"/>
      <c r="K12" s="103"/>
      <c r="L12" s="103"/>
      <c r="M12" s="103"/>
      <c r="N12" s="103"/>
      <c r="O12" s="103"/>
      <c r="P12" s="103"/>
      <c r="Q12" s="103"/>
    </row>
    <row r="13" spans="1:17" x14ac:dyDescent="0.3">
      <c r="A13" s="103"/>
      <c r="B13" s="103"/>
      <c r="C13" s="103"/>
      <c r="D13" s="103"/>
      <c r="E13" s="103"/>
      <c r="F13" s="103"/>
      <c r="G13" s="103"/>
      <c r="H13" s="103"/>
      <c r="I13" s="103"/>
      <c r="J13" s="103"/>
      <c r="K13" s="103"/>
      <c r="L13" s="103"/>
      <c r="M13" s="103"/>
      <c r="N13" s="103"/>
      <c r="O13" s="103"/>
      <c r="P13" s="103"/>
      <c r="Q13" s="103"/>
    </row>
    <row r="14" spans="1:17" x14ac:dyDescent="0.3">
      <c r="A14" s="103"/>
      <c r="B14" s="103"/>
      <c r="C14" s="103"/>
      <c r="D14" s="103"/>
      <c r="E14" s="103"/>
      <c r="F14" s="103"/>
      <c r="G14" s="103"/>
      <c r="H14" s="103"/>
      <c r="I14" s="103"/>
      <c r="J14" s="103"/>
      <c r="K14" s="103"/>
      <c r="L14" s="103"/>
      <c r="M14" s="103"/>
      <c r="N14" s="103"/>
      <c r="O14" s="103"/>
      <c r="P14" s="103"/>
      <c r="Q14" s="103"/>
    </row>
    <row r="15" spans="1:17" x14ac:dyDescent="0.3">
      <c r="A15" s="103"/>
      <c r="B15" s="103"/>
      <c r="C15" s="103"/>
      <c r="D15" s="103"/>
      <c r="E15" s="103"/>
      <c r="F15" s="103"/>
      <c r="G15" s="103"/>
      <c r="H15" s="103"/>
      <c r="I15" s="103"/>
      <c r="J15" s="103"/>
      <c r="K15" s="103"/>
      <c r="L15" s="103"/>
      <c r="M15" s="103"/>
      <c r="N15" s="103"/>
      <c r="O15" s="103"/>
      <c r="P15" s="103"/>
      <c r="Q15" s="103"/>
    </row>
    <row r="16" spans="1:17" x14ac:dyDescent="0.3">
      <c r="A16" s="103"/>
      <c r="B16" s="103"/>
      <c r="C16" s="103"/>
      <c r="D16" s="103"/>
      <c r="E16" s="103"/>
      <c r="F16" s="103"/>
      <c r="G16" s="103"/>
      <c r="H16" s="103"/>
      <c r="I16" s="103"/>
      <c r="J16" s="103"/>
      <c r="K16" s="103"/>
      <c r="L16" s="103"/>
      <c r="M16" s="103"/>
      <c r="N16" s="103"/>
      <c r="O16" s="103"/>
      <c r="P16" s="103"/>
      <c r="Q16" s="103"/>
    </row>
    <row r="17" spans="1:17" x14ac:dyDescent="0.3">
      <c r="A17" s="103"/>
      <c r="B17" s="103"/>
      <c r="C17" s="103"/>
      <c r="D17" s="103"/>
      <c r="E17" s="103"/>
      <c r="F17" s="103"/>
      <c r="G17" s="103"/>
      <c r="H17" s="103"/>
      <c r="I17" s="103"/>
      <c r="J17" s="103"/>
      <c r="K17" s="103"/>
      <c r="L17" s="103"/>
      <c r="M17" s="103"/>
      <c r="N17" s="103"/>
      <c r="O17" s="103"/>
      <c r="P17" s="103"/>
      <c r="Q17" s="103"/>
    </row>
    <row r="18" spans="1:17" x14ac:dyDescent="0.3">
      <c r="A18" s="103"/>
      <c r="B18" s="103"/>
      <c r="C18" s="103"/>
      <c r="D18" s="103"/>
      <c r="E18" s="103"/>
      <c r="F18" s="103"/>
      <c r="G18" s="103"/>
      <c r="H18" s="103"/>
      <c r="I18" s="103"/>
      <c r="J18" s="103"/>
      <c r="K18" s="103"/>
      <c r="L18" s="103"/>
      <c r="M18" s="103"/>
      <c r="N18" s="103"/>
      <c r="O18" s="103"/>
      <c r="P18" s="103"/>
      <c r="Q18" s="103"/>
    </row>
    <row r="19" spans="1:17" x14ac:dyDescent="0.3">
      <c r="A19" s="103"/>
      <c r="B19" s="103"/>
      <c r="C19" s="103"/>
      <c r="D19" s="103"/>
      <c r="E19" s="103"/>
      <c r="F19" s="103"/>
      <c r="G19" s="103"/>
      <c r="H19" s="103"/>
      <c r="I19" s="103"/>
      <c r="J19" s="103"/>
      <c r="K19" s="103"/>
      <c r="L19" s="103"/>
      <c r="M19" s="103"/>
      <c r="N19" s="103"/>
      <c r="O19" s="103"/>
      <c r="P19" s="103"/>
      <c r="Q19" s="103"/>
    </row>
    <row r="20" spans="1:17" x14ac:dyDescent="0.3">
      <c r="A20" s="103"/>
      <c r="B20" s="103"/>
      <c r="C20" s="103"/>
      <c r="D20" s="103"/>
      <c r="E20" s="103"/>
      <c r="F20" s="103"/>
      <c r="G20" s="103"/>
      <c r="H20" s="103"/>
      <c r="I20" s="103"/>
      <c r="J20" s="103"/>
      <c r="K20" s="103"/>
      <c r="L20" s="103"/>
      <c r="M20" s="103"/>
      <c r="N20" s="103"/>
      <c r="O20" s="103"/>
      <c r="P20" s="103"/>
      <c r="Q20" s="103"/>
    </row>
    <row r="21" spans="1:17" x14ac:dyDescent="0.3">
      <c r="A21" s="103"/>
      <c r="B21" s="103"/>
      <c r="C21" s="103"/>
      <c r="D21" s="103"/>
      <c r="E21" s="103"/>
      <c r="F21" s="103"/>
      <c r="G21" s="103"/>
      <c r="H21" s="103"/>
      <c r="I21" s="103"/>
      <c r="J21" s="103"/>
      <c r="K21" s="103"/>
      <c r="L21" s="103"/>
      <c r="M21" s="103"/>
      <c r="N21" s="103"/>
      <c r="O21" s="103"/>
      <c r="P21" s="103"/>
      <c r="Q21" s="103"/>
    </row>
    <row r="22" spans="1:17" x14ac:dyDescent="0.3">
      <c r="A22" s="103"/>
      <c r="B22" s="103"/>
      <c r="C22" s="103"/>
      <c r="D22" s="103"/>
      <c r="E22" s="103"/>
      <c r="F22" s="103"/>
      <c r="G22" s="103"/>
      <c r="H22" s="103"/>
      <c r="I22" s="103"/>
      <c r="J22" s="103"/>
      <c r="K22" s="103"/>
      <c r="L22" s="103"/>
      <c r="M22" s="103"/>
      <c r="N22" s="103"/>
      <c r="O22" s="103"/>
      <c r="P22" s="103"/>
      <c r="Q22" s="103"/>
    </row>
    <row r="23" spans="1:17" x14ac:dyDescent="0.3">
      <c r="A23" s="103"/>
      <c r="B23" s="103"/>
      <c r="C23" s="103"/>
      <c r="D23" s="103"/>
      <c r="E23" s="103"/>
      <c r="F23" s="103"/>
      <c r="G23" s="103"/>
      <c r="H23" s="103"/>
      <c r="I23" s="103"/>
      <c r="J23" s="103"/>
      <c r="K23" s="103"/>
      <c r="L23" s="103"/>
      <c r="M23" s="103"/>
      <c r="N23" s="103"/>
      <c r="O23" s="103"/>
      <c r="P23" s="103"/>
      <c r="Q23" s="103"/>
    </row>
    <row r="24" spans="1:17" x14ac:dyDescent="0.3">
      <c r="A24" s="103"/>
      <c r="B24" s="103"/>
      <c r="C24" s="103"/>
      <c r="D24" s="103"/>
      <c r="E24" s="103"/>
      <c r="F24" s="103"/>
      <c r="G24" s="103"/>
      <c r="H24" s="103"/>
      <c r="I24" s="103"/>
      <c r="J24" s="103"/>
      <c r="K24" s="103"/>
      <c r="L24" s="103"/>
      <c r="M24" s="103"/>
      <c r="N24" s="103"/>
      <c r="O24" s="103"/>
      <c r="P24" s="103"/>
      <c r="Q24" s="103"/>
    </row>
    <row r="25" spans="1:17" x14ac:dyDescent="0.3">
      <c r="A25" s="103"/>
      <c r="B25" s="103"/>
      <c r="C25" s="103"/>
      <c r="D25" s="103"/>
      <c r="E25" s="103"/>
      <c r="F25" s="103"/>
      <c r="G25" s="103"/>
      <c r="H25" s="103"/>
      <c r="I25" s="103"/>
      <c r="J25" s="103"/>
      <c r="K25" s="103"/>
      <c r="L25" s="103"/>
      <c r="M25" s="103"/>
      <c r="N25" s="103"/>
      <c r="O25" s="103"/>
      <c r="P25" s="103"/>
      <c r="Q25" s="103"/>
    </row>
    <row r="26" spans="1:17" x14ac:dyDescent="0.3">
      <c r="A26" s="103"/>
      <c r="B26" s="103"/>
      <c r="C26" s="103"/>
      <c r="D26" s="103"/>
      <c r="E26" s="103"/>
      <c r="F26" s="103"/>
      <c r="G26" s="103"/>
      <c r="H26" s="103"/>
      <c r="I26" s="103"/>
      <c r="J26" s="103"/>
      <c r="K26" s="103"/>
      <c r="L26" s="103"/>
      <c r="M26" s="103"/>
      <c r="N26" s="103"/>
      <c r="O26" s="103"/>
      <c r="P26" s="103"/>
      <c r="Q26" s="103"/>
    </row>
    <row r="27" spans="1:17" x14ac:dyDescent="0.3">
      <c r="A27" s="103"/>
      <c r="B27" s="103"/>
      <c r="C27" s="103"/>
      <c r="D27" s="103"/>
      <c r="E27" s="103"/>
      <c r="F27" s="103"/>
      <c r="G27" s="103"/>
      <c r="H27" s="103"/>
      <c r="I27" s="103"/>
      <c r="J27" s="103"/>
      <c r="K27" s="103"/>
      <c r="L27" s="103"/>
      <c r="M27" s="103"/>
      <c r="N27" s="103"/>
      <c r="O27" s="103"/>
      <c r="P27" s="103"/>
      <c r="Q27" s="103"/>
    </row>
    <row r="28" spans="1:17" x14ac:dyDescent="0.3">
      <c r="A28" s="103"/>
      <c r="B28" s="103"/>
      <c r="C28" s="103"/>
      <c r="D28" s="103"/>
      <c r="E28" s="103"/>
      <c r="F28" s="103"/>
      <c r="G28" s="103"/>
      <c r="H28" s="103"/>
      <c r="I28" s="103"/>
      <c r="J28" s="103"/>
      <c r="K28" s="103"/>
      <c r="L28" s="103"/>
      <c r="M28" s="103"/>
      <c r="N28" s="103"/>
      <c r="O28" s="103"/>
      <c r="P28" s="103"/>
      <c r="Q28" s="10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8E5C03F786D684AB79627F2BAF5AB3A" ma:contentTypeVersion="12" ma:contentTypeDescription="Create a new document." ma:contentTypeScope="" ma:versionID="6753d19c26ced2570449d2cfe2fd38cd">
  <xsd:schema xmlns:xsd="http://www.w3.org/2001/XMLSchema" xmlns:xs="http://www.w3.org/2001/XMLSchema" xmlns:p="http://schemas.microsoft.com/office/2006/metadata/properties" xmlns:ns2="31aac78f-6ed8-4134-ac7e-47c186d487c3" xmlns:ns3="0d803109-e11b-45d4-a4e8-5bf0740163af" targetNamespace="http://schemas.microsoft.com/office/2006/metadata/properties" ma:root="true" ma:fieldsID="59531f12ec9f3761682ad3919ac9365f" ns2:_="" ns3:_="">
    <xsd:import namespace="31aac78f-6ed8-4134-ac7e-47c186d487c3"/>
    <xsd:import namespace="0d803109-e11b-45d4-a4e8-5bf0740163a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aac78f-6ed8-4134-ac7e-47c186d487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af8b06a-778d-4447-b55c-f8813fb4c88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d803109-e11b-45d4-a4e8-5bf0740163af"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835bd3df-41c7-4e11-89b6-40f217b9c11a}" ma:internalName="TaxCatchAll" ma:showField="CatchAllData" ma:web="0d803109-e11b-45d4-a4e8-5bf0740163af">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AA40007-3708-419C-8B29-18464606CE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aac78f-6ed8-4134-ac7e-47c186d487c3"/>
    <ds:schemaRef ds:uri="0d803109-e11b-45d4-a4e8-5bf0740163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D053A56-6C9A-45B5-9863-CDB559089D4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HOURLY RATE</vt:lpstr>
      <vt:lpstr>LAPTOP DV</vt:lpstr>
      <vt:lpstr>BUDGET SUMMARY</vt:lpstr>
      <vt:lpstr>COSTING</vt:lpstr>
      <vt:lpstr>Sheet1</vt:lpstr>
      <vt:lpstr>BENEFIT</vt:lpstr>
      <vt:lpstr>COST-BENEFIT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Jakerson Bermudo</dc:creator>
  <cp:keywords/>
  <dc:description/>
  <cp:lastModifiedBy>Jakerson Bermudo</cp:lastModifiedBy>
  <cp:revision/>
  <dcterms:created xsi:type="dcterms:W3CDTF">2023-06-11T11:55:59Z</dcterms:created>
  <dcterms:modified xsi:type="dcterms:W3CDTF">2023-06-20T03:36:44Z</dcterms:modified>
  <cp:category/>
  <cp:contentStatus/>
</cp:coreProperties>
</file>