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antonia_cristi_niwa_co_nz/Documents/Files-AC/Drafts/WIP/TAN1802-1901-L&amp;O/V6/"/>
    </mc:Choice>
  </mc:AlternateContent>
  <xr:revisionPtr revIDLastSave="0" documentId="8_{29EB11B0-BA60-4DCF-9195-2A441513CF34}" xr6:coauthVersionLast="47" xr6:coauthVersionMax="47" xr10:uidLastSave="{00000000-0000-0000-0000-000000000000}"/>
  <bookViews>
    <workbookView xWindow="-28920" yWindow="-120" windowWidth="29040" windowHeight="15840" xr2:uid="{A3EA0AF0-C4A0-47EB-9DF2-2917CC813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8" i="1" l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K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K87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K52" i="1"/>
  <c r="V51" i="1"/>
  <c r="U51" i="1"/>
  <c r="T51" i="1"/>
  <c r="S51" i="1"/>
  <c r="R51" i="1"/>
  <c r="Q51" i="1"/>
  <c r="P51" i="1"/>
  <c r="O51" i="1"/>
  <c r="N51" i="1"/>
  <c r="M51" i="1"/>
  <c r="K51" i="1"/>
  <c r="L49" i="1"/>
  <c r="L51" i="1" s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V44" i="1"/>
  <c r="U44" i="1"/>
  <c r="T44" i="1"/>
  <c r="S44" i="1"/>
  <c r="R44" i="1"/>
  <c r="Q44" i="1"/>
  <c r="P44" i="1"/>
  <c r="O44" i="1"/>
  <c r="N44" i="1"/>
  <c r="M44" i="1"/>
  <c r="L44" i="1"/>
  <c r="K44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Z11" i="1"/>
  <c r="Z40" i="1" s="1"/>
  <c r="Y11" i="1"/>
  <c r="Y41" i="1" s="1"/>
  <c r="X11" i="1"/>
  <c r="X41" i="1" s="1"/>
  <c r="W11" i="1"/>
  <c r="W41" i="1" s="1"/>
  <c r="V11" i="1"/>
  <c r="V40" i="1" s="1"/>
  <c r="U11" i="1"/>
  <c r="U41" i="1" s="1"/>
  <c r="T11" i="1"/>
  <c r="T41" i="1" s="1"/>
  <c r="S11" i="1"/>
  <c r="S40" i="1" s="1"/>
  <c r="R11" i="1"/>
  <c r="R41" i="1" s="1"/>
  <c r="Q11" i="1"/>
  <c r="Q41" i="1" s="1"/>
  <c r="P11" i="1"/>
  <c r="P41" i="1" s="1"/>
  <c r="O11" i="1"/>
  <c r="O41" i="1" s="1"/>
  <c r="N11" i="1"/>
  <c r="N40" i="1" s="1"/>
  <c r="M11" i="1"/>
  <c r="M41" i="1" s="1"/>
  <c r="L11" i="1"/>
  <c r="L41" i="1" s="1"/>
  <c r="K11" i="1"/>
  <c r="K40" i="1" s="1"/>
  <c r="K41" i="1" l="1"/>
  <c r="L40" i="1"/>
  <c r="T40" i="1"/>
  <c r="M40" i="1"/>
  <c r="U40" i="1"/>
  <c r="L52" i="1"/>
  <c r="L87" i="1"/>
  <c r="L88" i="1"/>
  <c r="Z41" i="1"/>
  <c r="S41" i="1"/>
  <c r="V41" i="1"/>
  <c r="R40" i="1"/>
  <c r="N41" i="1"/>
  <c r="O40" i="1"/>
  <c r="P40" i="1"/>
  <c r="X40" i="1"/>
  <c r="W40" i="1"/>
  <c r="Q40" i="1"/>
  <c r="Y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Antonia Cristi</author>
  </authors>
  <commentList>
    <comment ref="U2" authorId="0" shapeId="0" xr:uid="{540221D5-E9DA-4035-A82B-3BE250BF466A}">
      <text>
        <r>
          <rPr>
            <b/>
            <sz val="9"/>
            <color indexed="81"/>
            <rFont val="Tahoma"/>
            <charset val="1"/>
          </rPr>
          <t>Antonia Cristi:</t>
        </r>
        <r>
          <rPr>
            <sz val="9"/>
            <color indexed="81"/>
            <rFont val="Tahoma"/>
            <charset val="1"/>
          </rPr>
          <t xml:space="preserve">
Updated (03/08/2022)</t>
        </r>
      </text>
    </comment>
  </commentList>
</comments>
</file>

<file path=xl/sharedStrings.xml><?xml version="1.0" encoding="utf-8"?>
<sst xmlns="http://schemas.openxmlformats.org/spreadsheetml/2006/main" count="226" uniqueCount="55">
  <si>
    <t>Cruise</t>
  </si>
  <si>
    <t>CTD</t>
  </si>
  <si>
    <t>U cast</t>
  </si>
  <si>
    <t>Region</t>
  </si>
  <si>
    <t>Date (d/m/y)</t>
  </si>
  <si>
    <t>Sub-region</t>
  </si>
  <si>
    <t>DNA samples</t>
  </si>
  <si>
    <t>Latitude</t>
  </si>
  <si>
    <t>Longitud</t>
  </si>
  <si>
    <t>Depth</t>
  </si>
  <si>
    <t>Depth of the sea floor (m)</t>
  </si>
  <si>
    <r>
      <t>Temperature (C</t>
    </r>
    <r>
      <rPr>
        <b/>
        <sz val="11"/>
        <color theme="1"/>
        <rFont val="Calibri"/>
        <family val="2"/>
      </rPr>
      <t>°)</t>
    </r>
  </si>
  <si>
    <t>Salinity (psu)</t>
  </si>
  <si>
    <t>Oxygen (CTD)</t>
  </si>
  <si>
    <t>Fluorescence</t>
  </si>
  <si>
    <t>Transmision</t>
  </si>
  <si>
    <r>
      <t>DRP (</t>
    </r>
    <r>
      <rPr>
        <b/>
        <sz val="10"/>
        <color indexed="8"/>
        <rFont val="Calibri"/>
        <family val="2"/>
      </rPr>
      <t>µmol/L</t>
    </r>
    <r>
      <rPr>
        <b/>
        <sz val="10"/>
        <color indexed="8"/>
        <rFont val="Arial"/>
        <family val="2"/>
      </rPr>
      <t>)</t>
    </r>
  </si>
  <si>
    <t>NH4 (µmol/L)</t>
  </si>
  <si>
    <t>NO3 (µmol/L)</t>
  </si>
  <si>
    <t>DRSi (µmol/L)</t>
  </si>
  <si>
    <t>Zeu (m)</t>
  </si>
  <si>
    <t>MLD (m)</t>
  </si>
  <si>
    <t>Chla &lt; 2 µm  (% )</t>
  </si>
  <si>
    <t>Chla 2-20 µm (%)</t>
  </si>
  <si>
    <t>Chla &gt; 20 µm  (%)</t>
  </si>
  <si>
    <t>Integrated Chla (mg/m2)</t>
  </si>
  <si>
    <t>TAN1802</t>
  </si>
  <si>
    <t>PFZ</t>
  </si>
  <si>
    <t>yes</t>
  </si>
  <si>
    <t>sACC</t>
  </si>
  <si>
    <t>no</t>
  </si>
  <si>
    <t xml:space="preserve">Average sACC </t>
  </si>
  <si>
    <t>SD</t>
  </si>
  <si>
    <t>RSR</t>
  </si>
  <si>
    <t xml:space="preserve">Oceanic </t>
  </si>
  <si>
    <t>Average Oceanic</t>
  </si>
  <si>
    <t>Cape Adare</t>
  </si>
  <si>
    <t>Average Cape Adare</t>
  </si>
  <si>
    <t>Iselin bank</t>
  </si>
  <si>
    <t xml:space="preserve">Average Iselin bank </t>
  </si>
  <si>
    <t>Average RSR</t>
  </si>
  <si>
    <t>SD RSR</t>
  </si>
  <si>
    <t>Average TAN1802</t>
  </si>
  <si>
    <t>SD TAN1802</t>
  </si>
  <si>
    <t>TAN1901</t>
  </si>
  <si>
    <t>SAZ</t>
  </si>
  <si>
    <t>Average SAZ</t>
  </si>
  <si>
    <t>NA</t>
  </si>
  <si>
    <t>Average sACC</t>
  </si>
  <si>
    <t>Average Iselin bank</t>
  </si>
  <si>
    <t>Southeast Shelf</t>
  </si>
  <si>
    <t>Average Southeast shelf</t>
  </si>
  <si>
    <t>Average TAN1901</t>
  </si>
  <si>
    <t>SD TAN1901</t>
  </si>
  <si>
    <t xml:space="preserve">Stations metadata for surface depth (10 to 25m).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</si>
</sst>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indexed="8"/>
      <name val="Arial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top"/>
    </xf>
    <xf numFmtId="0" fontId="6" fillId="0" borderId="0" xfId="0" applyFont="1" applyAlignment="1" applyProtection="1">
      <alignment horizontal="center"/>
      <protection locked="0"/>
    </xf>
    <xf numFmtId="14" fontId="6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>
      <alignment horizontal="left"/>
    </xf>
    <xf numFmtId="164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521D-FE6D-4EC3-99FF-D6758D93DCAB}">
  <dimension ref="A1:AF89"/>
  <sheetViews>
    <sheetView tabSelected="1" workbookViewId="0">
      <selection sqref="A1:Z1"/>
    </sheetView>
  </sheetViews>
  <sheetFormatPr defaultColWidth="9.28515625" defaultRowHeight="15" x14ac:dyDescent="0.25"/>
  <cols>
    <col min="1" max="4" width="9.28515625" style="1"/>
    <col min="5" max="5" width="25.42578125" style="1" bestFit="1" customWidth="1"/>
    <col min="6" max="6" width="16.7109375" style="1" customWidth="1"/>
    <col min="7" max="7" width="10.5703125" style="1" customWidth="1"/>
    <col min="8" max="8" width="11.28515625" style="16" customWidth="1"/>
    <col min="9" max="9" width="13" style="1" customWidth="1"/>
    <col min="10" max="10" width="9.28515625" style="1"/>
    <col min="11" max="11" width="12" style="1" customWidth="1"/>
    <col min="12" max="12" width="14.5703125" style="16" customWidth="1"/>
    <col min="13" max="13" width="10.28515625" style="1" customWidth="1"/>
    <col min="14" max="14" width="10.42578125" style="1" customWidth="1"/>
    <col min="15" max="15" width="12.5703125" style="1" customWidth="1"/>
    <col min="16" max="16" width="11.7109375" style="1" bestFit="1" customWidth="1"/>
    <col min="17" max="25" width="9.28515625" style="1"/>
    <col min="26" max="26" width="12.28515625" style="1" customWidth="1"/>
    <col min="27" max="16384" width="9.28515625" style="1"/>
  </cols>
  <sheetData>
    <row r="1" spans="1:32" x14ac:dyDescent="0.25">
      <c r="A1" s="55" t="s">
        <v>54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32" s="8" customFormat="1" ht="45.75" thickBot="1" x14ac:dyDescent="0.3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5" t="s">
        <v>16</v>
      </c>
      <c r="R2" s="6" t="s">
        <v>17</v>
      </c>
      <c r="S2" s="6" t="s">
        <v>18</v>
      </c>
      <c r="T2" s="6" t="s">
        <v>19</v>
      </c>
      <c r="U2" s="2" t="s">
        <v>20</v>
      </c>
      <c r="V2" s="2" t="s">
        <v>21</v>
      </c>
      <c r="W2" s="7" t="s">
        <v>22</v>
      </c>
      <c r="X2" s="7" t="s">
        <v>23</v>
      </c>
      <c r="Y2" s="7" t="s">
        <v>24</v>
      </c>
      <c r="Z2" s="2" t="s">
        <v>25</v>
      </c>
    </row>
    <row r="3" spans="1:32" ht="15" customHeight="1" x14ac:dyDescent="0.25">
      <c r="A3" s="52" t="s">
        <v>26</v>
      </c>
      <c r="B3" s="9">
        <v>1</v>
      </c>
      <c r="C3" s="9">
        <v>8911</v>
      </c>
      <c r="D3" s="10" t="s">
        <v>27</v>
      </c>
      <c r="E3" s="10">
        <v>43144</v>
      </c>
      <c r="F3" s="10"/>
      <c r="G3" s="10" t="s">
        <v>28</v>
      </c>
      <c r="H3" s="11">
        <v>-58.026000000000003</v>
      </c>
      <c r="I3" s="11">
        <v>174.21200999999999</v>
      </c>
      <c r="J3" s="9">
        <v>25</v>
      </c>
      <c r="K3" s="12">
        <v>5261</v>
      </c>
      <c r="L3" s="11">
        <v>7.3806000000000003</v>
      </c>
      <c r="M3" s="12">
        <v>33.94679</v>
      </c>
      <c r="N3" s="12">
        <v>286.25949000000003</v>
      </c>
      <c r="O3" s="12">
        <v>0.37403999999999998</v>
      </c>
      <c r="P3" s="12">
        <v>95.798550000000006</v>
      </c>
      <c r="Q3" s="12">
        <v>1.2915724895059735</v>
      </c>
      <c r="R3" s="12">
        <v>0.32763532763532766</v>
      </c>
      <c r="S3" s="12">
        <v>20.156695156695157</v>
      </c>
      <c r="T3" s="12">
        <v>2.6780626780626782</v>
      </c>
      <c r="U3" s="13">
        <v>96</v>
      </c>
      <c r="V3" s="12">
        <v>34</v>
      </c>
      <c r="W3" s="12">
        <v>48.414240291176107</v>
      </c>
      <c r="X3" s="12">
        <v>43.356036081650238</v>
      </c>
      <c r="Y3" s="12">
        <v>8.229723627173648</v>
      </c>
      <c r="Z3" s="14">
        <v>10</v>
      </c>
    </row>
    <row r="4" spans="1:32" x14ac:dyDescent="0.25">
      <c r="A4" s="53"/>
      <c r="B4" s="1">
        <v>46</v>
      </c>
      <c r="C4" s="1">
        <v>8956</v>
      </c>
      <c r="D4" s="15" t="s">
        <v>29</v>
      </c>
      <c r="E4" s="15">
        <v>43174</v>
      </c>
      <c r="F4" s="15"/>
      <c r="G4" s="15" t="s">
        <v>30</v>
      </c>
      <c r="H4" s="16">
        <v>-63.241500000000002</v>
      </c>
      <c r="I4" s="16">
        <v>174.42565999999999</v>
      </c>
      <c r="J4" s="1">
        <v>10</v>
      </c>
      <c r="K4" s="17">
        <v>944</v>
      </c>
      <c r="L4" s="16">
        <v>1.8729</v>
      </c>
      <c r="M4" s="17">
        <v>33.968519999999998</v>
      </c>
      <c r="N4" s="17">
        <v>312.44699000000003</v>
      </c>
      <c r="O4" s="17">
        <v>0.42682999999999999</v>
      </c>
      <c r="P4" s="17">
        <v>95.301699999999997</v>
      </c>
      <c r="Q4" s="17">
        <v>1.7759121730707137</v>
      </c>
      <c r="R4" s="17">
        <v>1.0541310541310542</v>
      </c>
      <c r="S4" s="17">
        <v>27.13675213675214</v>
      </c>
      <c r="T4" s="17">
        <v>10.612535612535613</v>
      </c>
      <c r="U4" s="17">
        <v>99</v>
      </c>
      <c r="V4" s="17">
        <v>95</v>
      </c>
      <c r="W4" s="17">
        <v>29.760869919899712</v>
      </c>
      <c r="X4" s="17">
        <v>20.958359098520919</v>
      </c>
      <c r="Y4" s="17">
        <v>49.280770981579373</v>
      </c>
      <c r="Z4" s="18">
        <v>10.387499999999999</v>
      </c>
    </row>
    <row r="5" spans="1:32" x14ac:dyDescent="0.25">
      <c r="A5" s="53"/>
      <c r="B5" s="1">
        <v>45</v>
      </c>
      <c r="C5" s="1">
        <v>8955</v>
      </c>
      <c r="D5" s="15" t="s">
        <v>29</v>
      </c>
      <c r="E5" s="15">
        <v>43172</v>
      </c>
      <c r="F5" s="15"/>
      <c r="G5" s="15" t="s">
        <v>30</v>
      </c>
      <c r="H5" s="16">
        <v>-63.686300000000003</v>
      </c>
      <c r="I5" s="16">
        <v>176.11617000000001</v>
      </c>
      <c r="J5" s="1">
        <v>10</v>
      </c>
      <c r="K5" s="17">
        <v>1411</v>
      </c>
      <c r="L5" s="16">
        <v>1.49105</v>
      </c>
      <c r="M5" s="17">
        <v>33.975830000000002</v>
      </c>
      <c r="N5" s="17">
        <v>318.08801</v>
      </c>
      <c r="O5" s="17">
        <v>0.30107</v>
      </c>
      <c r="P5" s="17">
        <v>94.814250000000001</v>
      </c>
      <c r="Q5" s="17">
        <v>1.7436228608330644</v>
      </c>
      <c r="R5" s="17">
        <v>1.0185185185185186</v>
      </c>
      <c r="S5" s="17">
        <v>26.923076923076923</v>
      </c>
      <c r="T5" s="17">
        <v>20.085470085470085</v>
      </c>
      <c r="U5" s="17">
        <v>90</v>
      </c>
      <c r="V5" s="17">
        <v>85</v>
      </c>
      <c r="W5" s="17">
        <v>25.142804240450577</v>
      </c>
      <c r="X5" s="17">
        <v>17.735588053429868</v>
      </c>
      <c r="Y5" s="17">
        <v>57.121607706119555</v>
      </c>
      <c r="Z5" s="18">
        <v>10.1425</v>
      </c>
    </row>
    <row r="6" spans="1:32" x14ac:dyDescent="0.25">
      <c r="A6" s="53"/>
      <c r="B6" s="1">
        <v>2</v>
      </c>
      <c r="C6" s="1">
        <v>8912</v>
      </c>
      <c r="D6" s="15" t="s">
        <v>29</v>
      </c>
      <c r="E6" s="15">
        <v>43146</v>
      </c>
      <c r="F6" s="15"/>
      <c r="G6" s="15" t="s">
        <v>30</v>
      </c>
      <c r="H6" s="16">
        <v>-64.681799999999996</v>
      </c>
      <c r="I6" s="16">
        <v>170.94649999999999</v>
      </c>
      <c r="J6" s="1">
        <v>25</v>
      </c>
      <c r="K6" s="17">
        <v>2983</v>
      </c>
      <c r="L6" s="16">
        <v>1.1194999999999999</v>
      </c>
      <c r="M6" s="17">
        <v>33.756950000000003</v>
      </c>
      <c r="N6" s="17">
        <v>327.13</v>
      </c>
      <c r="O6" s="17">
        <v>0.33193</v>
      </c>
      <c r="P6" s="17">
        <v>94.032600000000002</v>
      </c>
      <c r="Q6" s="17">
        <v>1.130125928317727</v>
      </c>
      <c r="R6" s="17">
        <v>0.9971509971509972</v>
      </c>
      <c r="S6" s="17">
        <v>20.441595441595442</v>
      </c>
      <c r="T6" s="17">
        <v>42.022792022792025</v>
      </c>
      <c r="U6" s="17">
        <v>78</v>
      </c>
      <c r="V6" s="17">
        <v>55</v>
      </c>
      <c r="W6" s="17">
        <v>26.670121949414167</v>
      </c>
      <c r="X6" s="17">
        <v>27.709217609780946</v>
      </c>
      <c r="Y6" s="17">
        <v>45.620660440804883</v>
      </c>
      <c r="Z6" s="18">
        <v>12.725</v>
      </c>
    </row>
    <row r="7" spans="1:32" x14ac:dyDescent="0.25">
      <c r="A7" s="53"/>
      <c r="B7" s="1">
        <v>44</v>
      </c>
      <c r="C7" s="1">
        <v>8954</v>
      </c>
      <c r="D7" s="15" t="s">
        <v>29</v>
      </c>
      <c r="E7" s="15">
        <v>43171</v>
      </c>
      <c r="G7" s="15" t="s">
        <v>28</v>
      </c>
      <c r="H7" s="16">
        <v>-65.3613</v>
      </c>
      <c r="I7" s="16">
        <v>179.27501000000001</v>
      </c>
      <c r="J7" s="1">
        <v>10</v>
      </c>
      <c r="K7" s="17">
        <v>2488</v>
      </c>
      <c r="L7" s="16">
        <v>1.2547999999999999</v>
      </c>
      <c r="M7" s="17">
        <v>33.99051</v>
      </c>
      <c r="N7" s="17">
        <v>317.98599000000002</v>
      </c>
      <c r="O7" s="17">
        <v>0.22589000000000001</v>
      </c>
      <c r="P7" s="17">
        <v>95.857150000000004</v>
      </c>
      <c r="Q7" s="17">
        <v>1.8404907975460123</v>
      </c>
      <c r="R7" s="17">
        <v>1.1609686609686611</v>
      </c>
      <c r="S7" s="17">
        <v>27.13675213675214</v>
      </c>
      <c r="T7" s="17">
        <v>27.101139601139604</v>
      </c>
      <c r="U7" s="17">
        <v>104</v>
      </c>
      <c r="V7" s="17">
        <v>88</v>
      </c>
      <c r="W7" s="17">
        <v>44.136562116904649</v>
      </c>
      <c r="X7" s="17">
        <v>33.410146622358106</v>
      </c>
      <c r="Y7" s="17">
        <v>22.453291260737252</v>
      </c>
      <c r="Z7" s="18">
        <v>13.64</v>
      </c>
    </row>
    <row r="8" spans="1:32" x14ac:dyDescent="0.25">
      <c r="A8" s="53"/>
      <c r="B8" s="1">
        <v>43</v>
      </c>
      <c r="C8" s="1">
        <v>8953</v>
      </c>
      <c r="D8" s="15" t="s">
        <v>29</v>
      </c>
      <c r="E8" s="15">
        <v>43170</v>
      </c>
      <c r="F8" s="15"/>
      <c r="G8" s="15" t="s">
        <v>30</v>
      </c>
      <c r="H8" s="16">
        <v>-66.308999999999997</v>
      </c>
      <c r="I8" s="16">
        <v>182.11799999999999</v>
      </c>
      <c r="J8" s="1">
        <v>10</v>
      </c>
      <c r="K8" s="17">
        <v>2574</v>
      </c>
      <c r="L8" s="16">
        <v>0.76890000000000003</v>
      </c>
      <c r="M8" s="17">
        <v>33.899859999999997</v>
      </c>
      <c r="N8" s="17">
        <v>319.91350999999997</v>
      </c>
      <c r="O8" s="17">
        <v>0.29611999999999999</v>
      </c>
      <c r="P8" s="17">
        <v>95.301199999999994</v>
      </c>
      <c r="Q8" s="17">
        <v>1.5821762996448177</v>
      </c>
      <c r="R8" s="17">
        <v>1.1467236467236468</v>
      </c>
      <c r="S8" s="17">
        <v>24.002849002849004</v>
      </c>
      <c r="T8" s="17">
        <v>39.529914529914535</v>
      </c>
      <c r="U8" s="17">
        <v>91</v>
      </c>
      <c r="V8" s="17">
        <v>67</v>
      </c>
      <c r="W8" s="17">
        <v>24.694109959907518</v>
      </c>
      <c r="X8" s="17">
        <v>28.183495062937929</v>
      </c>
      <c r="Y8" s="17">
        <v>47.122394977154556</v>
      </c>
      <c r="Z8" s="18">
        <v>8.3975000000000009</v>
      </c>
    </row>
    <row r="9" spans="1:32" x14ac:dyDescent="0.25">
      <c r="A9" s="53"/>
      <c r="B9" s="1">
        <v>40</v>
      </c>
      <c r="C9" s="1">
        <v>8950</v>
      </c>
      <c r="D9" s="15" t="s">
        <v>29</v>
      </c>
      <c r="E9" s="15">
        <v>43167</v>
      </c>
      <c r="F9" s="19"/>
      <c r="G9" s="15" t="s">
        <v>28</v>
      </c>
      <c r="H9" s="16">
        <v>-66.885300000000001</v>
      </c>
      <c r="I9" s="16">
        <v>183.49017000000001</v>
      </c>
      <c r="J9" s="1">
        <v>10</v>
      </c>
      <c r="K9" s="17">
        <v>1602</v>
      </c>
      <c r="L9" s="16">
        <v>0.2591</v>
      </c>
      <c r="M9" s="17">
        <v>33.956009999999999</v>
      </c>
      <c r="N9" s="17">
        <v>321.45299999999997</v>
      </c>
      <c r="O9" s="17">
        <v>0.24861</v>
      </c>
      <c r="P9" s="17">
        <v>95.516800000000003</v>
      </c>
      <c r="Q9" s="17">
        <v>1.614465611882467</v>
      </c>
      <c r="R9" s="17">
        <v>1.1253561253561255</v>
      </c>
      <c r="S9" s="17">
        <v>24.145299145299148</v>
      </c>
      <c r="T9" s="17">
        <v>43.447293447293447</v>
      </c>
      <c r="U9" s="17">
        <v>94</v>
      </c>
      <c r="V9" s="17">
        <v>62</v>
      </c>
      <c r="W9" s="17">
        <v>23.133913959489291</v>
      </c>
      <c r="X9" s="17">
        <v>31.636121654002455</v>
      </c>
      <c r="Y9" s="17">
        <v>45.229964386508257</v>
      </c>
      <c r="Z9" s="18">
        <v>13.52</v>
      </c>
      <c r="AF9" s="4"/>
    </row>
    <row r="10" spans="1:32" x14ac:dyDescent="0.25">
      <c r="A10" s="53"/>
      <c r="B10" s="1">
        <v>41</v>
      </c>
      <c r="C10" s="1">
        <v>8951</v>
      </c>
      <c r="D10" s="15" t="s">
        <v>29</v>
      </c>
      <c r="E10" s="15">
        <v>43168</v>
      </c>
      <c r="G10" s="15" t="s">
        <v>30</v>
      </c>
      <c r="H10" s="16">
        <v>-67.101699999999994</v>
      </c>
      <c r="I10" s="16">
        <v>184.26784000000001</v>
      </c>
      <c r="J10" s="1">
        <v>10</v>
      </c>
      <c r="K10" s="17">
        <v>1681</v>
      </c>
      <c r="L10" s="16">
        <v>-3.8899999999999997E-2</v>
      </c>
      <c r="M10" s="17">
        <v>33.989719999999998</v>
      </c>
      <c r="N10" s="17">
        <v>323.16949</v>
      </c>
      <c r="O10" s="17">
        <v>0.43987999999999999</v>
      </c>
      <c r="P10" s="17">
        <v>95.291600000000003</v>
      </c>
      <c r="Q10" s="17">
        <v>1.323861801743623</v>
      </c>
      <c r="R10" s="17">
        <v>1.0113960113960114</v>
      </c>
      <c r="S10" s="17">
        <v>16.951566951566953</v>
      </c>
      <c r="T10" s="17">
        <v>37.393162393162399</v>
      </c>
      <c r="U10" s="17">
        <v>92</v>
      </c>
      <c r="V10" s="17">
        <v>59</v>
      </c>
      <c r="W10" s="17">
        <v>16.747844484219751</v>
      </c>
      <c r="X10" s="17">
        <v>25.765914591107308</v>
      </c>
      <c r="Y10" s="17">
        <v>57.486240924672934</v>
      </c>
      <c r="Z10" s="18">
        <v>14.254999999999999</v>
      </c>
      <c r="AF10" s="2"/>
    </row>
    <row r="11" spans="1:32" x14ac:dyDescent="0.25">
      <c r="A11" s="53"/>
      <c r="B11" s="50" t="s">
        <v>31</v>
      </c>
      <c r="C11" s="50"/>
      <c r="D11" s="50"/>
      <c r="E11" s="20"/>
      <c r="F11" s="20"/>
      <c r="G11" s="15"/>
      <c r="I11" s="16"/>
      <c r="K11" s="21">
        <f>AVERAGE(K4:K10)</f>
        <v>1954.7142857142858</v>
      </c>
      <c r="L11" s="21">
        <f t="shared" ref="L11:Z11" si="0">AVERAGE(L4:L10)</f>
        <v>0.96104999999999996</v>
      </c>
      <c r="M11" s="21">
        <f t="shared" si="0"/>
        <v>33.933914285714287</v>
      </c>
      <c r="N11" s="21">
        <f t="shared" si="0"/>
        <v>320.02671285714285</v>
      </c>
      <c r="O11" s="21">
        <f t="shared" si="0"/>
        <v>0.32433285714285714</v>
      </c>
      <c r="P11" s="21">
        <f t="shared" si="0"/>
        <v>95.159328571428574</v>
      </c>
      <c r="Q11" s="21">
        <f t="shared" si="0"/>
        <v>1.5729507818626323</v>
      </c>
      <c r="R11" s="21">
        <f t="shared" si="0"/>
        <v>1.0734635734635736</v>
      </c>
      <c r="S11" s="21">
        <f t="shared" si="0"/>
        <v>23.819698819698822</v>
      </c>
      <c r="T11" s="21">
        <f t="shared" si="0"/>
        <v>31.456043956043953</v>
      </c>
      <c r="U11" s="21">
        <f t="shared" si="0"/>
        <v>92.571428571428569</v>
      </c>
      <c r="V11" s="21">
        <f t="shared" si="0"/>
        <v>73</v>
      </c>
      <c r="W11" s="21">
        <f t="shared" si="0"/>
        <v>27.183746661469378</v>
      </c>
      <c r="X11" s="21">
        <f t="shared" si="0"/>
        <v>26.485548956019649</v>
      </c>
      <c r="Y11" s="21">
        <f t="shared" si="0"/>
        <v>46.330704382510973</v>
      </c>
      <c r="Z11" s="22">
        <f t="shared" si="0"/>
        <v>11.866785714285713</v>
      </c>
      <c r="AF11" s="2"/>
    </row>
    <row r="12" spans="1:32" x14ac:dyDescent="0.25">
      <c r="A12" s="53"/>
      <c r="B12" s="50" t="s">
        <v>32</v>
      </c>
      <c r="C12" s="50"/>
      <c r="D12" s="50"/>
      <c r="E12" s="20"/>
      <c r="F12" s="20"/>
      <c r="G12" s="15"/>
      <c r="I12" s="16"/>
      <c r="K12" s="21">
        <f>STDEVA(K4:K10)</f>
        <v>735.04823294931123</v>
      </c>
      <c r="L12" s="21">
        <f t="shared" ref="L12:Z12" si="1">STDEVA(L4:L10)</f>
        <v>0.67741190263630124</v>
      </c>
      <c r="M12" s="21">
        <f t="shared" si="1"/>
        <v>8.3900842835881242E-2</v>
      </c>
      <c r="N12" s="21">
        <f t="shared" si="1"/>
        <v>4.614400709433859</v>
      </c>
      <c r="O12" s="21">
        <f t="shared" si="1"/>
        <v>8.2337310439898309E-2</v>
      </c>
      <c r="P12" s="21">
        <f t="shared" si="1"/>
        <v>0.58612142076616902</v>
      </c>
      <c r="Q12" s="21">
        <f t="shared" si="1"/>
        <v>0.25879454755873754</v>
      </c>
      <c r="R12" s="21">
        <f t="shared" si="1"/>
        <v>6.9264845035073339E-2</v>
      </c>
      <c r="S12" s="21">
        <f t="shared" si="1"/>
        <v>3.8807005042409735</v>
      </c>
      <c r="T12" s="21">
        <f t="shared" si="1"/>
        <v>12.507264373154948</v>
      </c>
      <c r="U12" s="21">
        <f t="shared" si="1"/>
        <v>8.1211071260254251</v>
      </c>
      <c r="V12" s="21">
        <f t="shared" si="1"/>
        <v>15.968719422671311</v>
      </c>
      <c r="W12" s="21">
        <f t="shared" si="1"/>
        <v>8.4653830641703305</v>
      </c>
      <c r="X12" s="21">
        <f t="shared" si="1"/>
        <v>5.5750688344167729</v>
      </c>
      <c r="Y12" s="21">
        <f t="shared" si="1"/>
        <v>11.705169124118989</v>
      </c>
      <c r="Z12" s="22">
        <f t="shared" si="1"/>
        <v>2.2179155540195672</v>
      </c>
      <c r="AF12" s="2"/>
    </row>
    <row r="13" spans="1:32" x14ac:dyDescent="0.25">
      <c r="A13" s="53"/>
      <c r="B13" s="1">
        <v>39</v>
      </c>
      <c r="C13" s="1">
        <v>8949</v>
      </c>
      <c r="D13" s="15" t="s">
        <v>33</v>
      </c>
      <c r="E13" s="15">
        <v>43166</v>
      </c>
      <c r="F13" s="1" t="s">
        <v>34</v>
      </c>
      <c r="G13" s="15" t="s">
        <v>30</v>
      </c>
      <c r="H13" s="16">
        <v>-66.696700000000007</v>
      </c>
      <c r="I13" s="16">
        <v>182.67116999999999</v>
      </c>
      <c r="J13" s="1">
        <v>10</v>
      </c>
      <c r="K13" s="17">
        <v>1324</v>
      </c>
      <c r="L13" s="16">
        <v>-0.21729999999999999</v>
      </c>
      <c r="M13" s="17">
        <v>33.976779999999998</v>
      </c>
      <c r="N13" s="17">
        <v>322.87799000000001</v>
      </c>
      <c r="O13" s="17">
        <v>0.64885000000000004</v>
      </c>
      <c r="P13" s="17">
        <v>94.797849999999997</v>
      </c>
      <c r="Q13" s="17">
        <v>1.7436228608330644</v>
      </c>
      <c r="R13" s="17">
        <v>1.274928774928775</v>
      </c>
      <c r="S13" s="17">
        <v>25</v>
      </c>
      <c r="T13" s="17">
        <v>51.638176638176638</v>
      </c>
      <c r="U13" s="17">
        <v>96</v>
      </c>
      <c r="V13" s="17">
        <v>37</v>
      </c>
      <c r="W13" s="17">
        <v>16.64611729307321</v>
      </c>
      <c r="X13" s="17">
        <v>27.363480481764181</v>
      </c>
      <c r="Y13" s="17">
        <v>55.990402225162605</v>
      </c>
      <c r="Z13" s="18">
        <v>15.05</v>
      </c>
      <c r="AF13" s="2"/>
    </row>
    <row r="14" spans="1:32" x14ac:dyDescent="0.25">
      <c r="A14" s="53"/>
      <c r="B14" s="1">
        <v>42</v>
      </c>
      <c r="C14" s="1">
        <v>8952</v>
      </c>
      <c r="D14" s="15" t="s">
        <v>33</v>
      </c>
      <c r="E14" s="15">
        <v>43169</v>
      </c>
      <c r="F14" s="1" t="s">
        <v>34</v>
      </c>
      <c r="G14" s="15" t="s">
        <v>30</v>
      </c>
      <c r="H14" s="16">
        <v>-67.217200000000005</v>
      </c>
      <c r="I14" s="16">
        <v>184.73949999999999</v>
      </c>
      <c r="J14" s="1">
        <v>10</v>
      </c>
      <c r="K14" s="17">
        <v>1461</v>
      </c>
      <c r="L14" s="16">
        <v>-6.4949999999999994E-2</v>
      </c>
      <c r="M14" s="17">
        <v>33.992010000000001</v>
      </c>
      <c r="N14" s="17">
        <v>322.34649999999999</v>
      </c>
      <c r="O14" s="17">
        <v>0.47137000000000001</v>
      </c>
      <c r="P14" s="17">
        <v>95.468450000000004</v>
      </c>
      <c r="Q14" s="17">
        <v>1.7436228608330644</v>
      </c>
      <c r="R14" s="17">
        <v>0.91880341880341887</v>
      </c>
      <c r="S14" s="17">
        <v>25.284900284900285</v>
      </c>
      <c r="T14" s="17">
        <v>52.706552706552706</v>
      </c>
      <c r="U14" s="17">
        <v>94</v>
      </c>
      <c r="V14" s="17">
        <v>55</v>
      </c>
      <c r="W14" s="17">
        <v>22.729660375463798</v>
      </c>
      <c r="X14" s="17">
        <v>27.832237194445465</v>
      </c>
      <c r="Y14" s="17">
        <v>49.438102430090744</v>
      </c>
      <c r="Z14" s="18">
        <v>15.555</v>
      </c>
      <c r="AF14" s="2"/>
    </row>
    <row r="15" spans="1:32" x14ac:dyDescent="0.25">
      <c r="A15" s="53"/>
      <c r="B15" s="1">
        <v>3</v>
      </c>
      <c r="C15" s="1">
        <v>8913</v>
      </c>
      <c r="D15" s="15" t="s">
        <v>33</v>
      </c>
      <c r="E15" s="15">
        <v>43147</v>
      </c>
      <c r="F15" s="1" t="s">
        <v>34</v>
      </c>
      <c r="G15" s="15" t="s">
        <v>30</v>
      </c>
      <c r="H15" s="16">
        <v>-67.854669999999999</v>
      </c>
      <c r="I15" s="16">
        <v>172.85899000000001</v>
      </c>
      <c r="J15" s="1">
        <v>25</v>
      </c>
      <c r="K15" s="17">
        <v>2983</v>
      </c>
      <c r="L15" s="16">
        <v>-0.4713</v>
      </c>
      <c r="M15" s="17">
        <v>33.872970000000002</v>
      </c>
      <c r="N15" s="17">
        <v>333.84451000000001</v>
      </c>
      <c r="O15" s="17">
        <v>0.19047</v>
      </c>
      <c r="P15" s="17">
        <v>95.719750000000005</v>
      </c>
      <c r="Q15" s="17">
        <v>1.5821762996448177</v>
      </c>
      <c r="R15" s="17">
        <v>0.54131054131054135</v>
      </c>
      <c r="S15" s="17">
        <v>25.427350427350429</v>
      </c>
      <c r="T15" s="17">
        <v>64.458689458689463</v>
      </c>
      <c r="U15" s="17">
        <v>87</v>
      </c>
      <c r="V15" s="17">
        <v>55</v>
      </c>
      <c r="W15" s="17">
        <v>34.022710131456527</v>
      </c>
      <c r="X15" s="17">
        <v>30.533201400025096</v>
      </c>
      <c r="Y15" s="17">
        <v>35.44408846851838</v>
      </c>
      <c r="Z15" s="18">
        <v>11.65</v>
      </c>
      <c r="AF15" s="5"/>
    </row>
    <row r="16" spans="1:32" x14ac:dyDescent="0.25">
      <c r="A16" s="53"/>
      <c r="B16" s="1">
        <v>38</v>
      </c>
      <c r="C16" s="1">
        <v>8948</v>
      </c>
      <c r="D16" s="15" t="s">
        <v>33</v>
      </c>
      <c r="E16" s="15">
        <v>43164</v>
      </c>
      <c r="F16" s="1" t="s">
        <v>34</v>
      </c>
      <c r="G16" s="15" t="s">
        <v>30</v>
      </c>
      <c r="H16" s="16">
        <v>-68.3352</v>
      </c>
      <c r="I16" s="16">
        <v>180.01966999999999</v>
      </c>
      <c r="J16" s="1">
        <v>10</v>
      </c>
      <c r="K16" s="17">
        <v>1032</v>
      </c>
      <c r="L16" s="16">
        <v>-0.42380000000000001</v>
      </c>
      <c r="M16" s="17">
        <v>34.028669999999998</v>
      </c>
      <c r="N16" s="17">
        <v>319.45699999999999</v>
      </c>
      <c r="O16" s="17">
        <v>0.1825</v>
      </c>
      <c r="P16" s="17">
        <v>95.645899999999997</v>
      </c>
      <c r="Q16" s="17">
        <v>1.7436228608330644</v>
      </c>
      <c r="R16" s="17">
        <v>1.0256410256410258</v>
      </c>
      <c r="S16" s="17">
        <v>24.715099715099715</v>
      </c>
      <c r="T16" s="17">
        <v>56.980056980056986</v>
      </c>
      <c r="U16" s="17">
        <v>96</v>
      </c>
      <c r="V16" s="17">
        <v>50</v>
      </c>
      <c r="W16" s="17">
        <v>22.898458477661269</v>
      </c>
      <c r="X16" s="17">
        <v>31.367751339262011</v>
      </c>
      <c r="Y16" s="17">
        <v>45.733790183076714</v>
      </c>
      <c r="Z16" s="18">
        <v>11.275</v>
      </c>
      <c r="AF16" s="6"/>
    </row>
    <row r="17" spans="1:32" ht="15" customHeight="1" x14ac:dyDescent="0.25">
      <c r="A17" s="53"/>
      <c r="B17" s="1">
        <v>37</v>
      </c>
      <c r="C17" s="1">
        <v>8947</v>
      </c>
      <c r="D17" s="15" t="s">
        <v>33</v>
      </c>
      <c r="E17" s="15">
        <v>43163</v>
      </c>
      <c r="F17" s="1" t="s">
        <v>34</v>
      </c>
      <c r="G17" s="15" t="s">
        <v>28</v>
      </c>
      <c r="H17" s="16">
        <v>-68.858000000000004</v>
      </c>
      <c r="I17" s="16">
        <v>181.30283</v>
      </c>
      <c r="J17" s="1">
        <v>10</v>
      </c>
      <c r="K17" s="17">
        <v>2380</v>
      </c>
      <c r="L17" s="16">
        <v>-0.17649999999999999</v>
      </c>
      <c r="M17" s="17">
        <v>34.077330000000003</v>
      </c>
      <c r="N17" s="17">
        <v>313.50150000000002</v>
      </c>
      <c r="O17" s="17">
        <v>0.4148</v>
      </c>
      <c r="P17" s="17">
        <v>94.94</v>
      </c>
      <c r="Q17" s="17">
        <v>1.8404907975460123</v>
      </c>
      <c r="R17" s="17">
        <v>0.63390313390313402</v>
      </c>
      <c r="S17" s="17">
        <v>26.353276353276353</v>
      </c>
      <c r="T17" s="17">
        <v>65.527065527065531</v>
      </c>
      <c r="U17" s="17">
        <v>81</v>
      </c>
      <c r="V17" s="17">
        <v>43</v>
      </c>
      <c r="W17" s="17">
        <v>20.688681764239426</v>
      </c>
      <c r="X17" s="17">
        <v>15.254327568102806</v>
      </c>
      <c r="Y17" s="17">
        <v>64.056990667657786</v>
      </c>
      <c r="Z17" s="18">
        <v>30.78</v>
      </c>
      <c r="AF17" s="6"/>
    </row>
    <row r="18" spans="1:32" x14ac:dyDescent="0.25">
      <c r="A18" s="53"/>
      <c r="B18" s="1">
        <v>36</v>
      </c>
      <c r="C18" s="1">
        <v>8946</v>
      </c>
      <c r="D18" s="15" t="s">
        <v>33</v>
      </c>
      <c r="E18" s="15">
        <v>43162</v>
      </c>
      <c r="F18" s="15" t="s">
        <v>34</v>
      </c>
      <c r="G18" s="15" t="s">
        <v>30</v>
      </c>
      <c r="H18" s="16">
        <v>-69.084299999999999</v>
      </c>
      <c r="I18" s="16">
        <v>181.892</v>
      </c>
      <c r="J18" s="1">
        <v>10</v>
      </c>
      <c r="K18" s="17">
        <v>3299</v>
      </c>
      <c r="L18" s="16">
        <v>-0.39789999999999998</v>
      </c>
      <c r="M18" s="17">
        <v>33.797800000000002</v>
      </c>
      <c r="N18" s="17">
        <v>329.96301</v>
      </c>
      <c r="O18" s="17">
        <v>0.43096000000000001</v>
      </c>
      <c r="P18" s="17">
        <v>94.504649999999998</v>
      </c>
      <c r="Q18" s="17">
        <v>1.7436228608330644</v>
      </c>
      <c r="R18" s="17">
        <v>0.59116809116809121</v>
      </c>
      <c r="S18" s="17">
        <v>24.786324786324787</v>
      </c>
      <c r="T18" s="17">
        <v>56.980056980056986</v>
      </c>
      <c r="U18" s="17">
        <v>93</v>
      </c>
      <c r="V18" s="17">
        <v>28</v>
      </c>
      <c r="W18" s="17">
        <v>19.3043297432353</v>
      </c>
      <c r="X18" s="17">
        <v>18.833492432424681</v>
      </c>
      <c r="Y18" s="17">
        <v>61.862177824340009</v>
      </c>
      <c r="Z18" s="18">
        <v>16.875</v>
      </c>
      <c r="AF18" s="6"/>
    </row>
    <row r="19" spans="1:32" x14ac:dyDescent="0.25">
      <c r="A19" s="53"/>
      <c r="B19" s="1">
        <v>34</v>
      </c>
      <c r="C19" s="1">
        <v>8945</v>
      </c>
      <c r="D19" s="15" t="s">
        <v>33</v>
      </c>
      <c r="E19" s="15">
        <v>43161</v>
      </c>
      <c r="F19" s="1" t="s">
        <v>34</v>
      </c>
      <c r="G19" s="15" t="s">
        <v>28</v>
      </c>
      <c r="H19" s="16">
        <v>-69.516300000000001</v>
      </c>
      <c r="I19" s="16">
        <v>181.58116000000001</v>
      </c>
      <c r="J19" s="1">
        <v>10</v>
      </c>
      <c r="K19" s="17">
        <v>3293</v>
      </c>
      <c r="L19" s="16">
        <v>-0.86719999999999997</v>
      </c>
      <c r="M19" s="17">
        <v>33.556620000000002</v>
      </c>
      <c r="N19" s="17">
        <v>332.70299999999997</v>
      </c>
      <c r="O19" s="17">
        <v>0.21262</v>
      </c>
      <c r="P19" s="17">
        <v>95.4846</v>
      </c>
      <c r="Q19" s="17">
        <v>1.7759121730707137</v>
      </c>
      <c r="R19" s="17">
        <v>0.74074074074074081</v>
      </c>
      <c r="S19" s="17">
        <v>25.427350427350429</v>
      </c>
      <c r="T19" s="17">
        <v>59.82905982905983</v>
      </c>
      <c r="U19" s="17">
        <v>101</v>
      </c>
      <c r="V19" s="17">
        <v>31</v>
      </c>
      <c r="W19" s="17">
        <v>21.34375660798128</v>
      </c>
      <c r="X19" s="17">
        <v>43.716127992250811</v>
      </c>
      <c r="Y19" s="17">
        <v>34.940115399767905</v>
      </c>
      <c r="Z19" s="18">
        <v>14.45</v>
      </c>
      <c r="AF19" s="2"/>
    </row>
    <row r="20" spans="1:32" x14ac:dyDescent="0.25">
      <c r="A20" s="53"/>
      <c r="B20" s="1">
        <v>33</v>
      </c>
      <c r="C20" s="1">
        <v>8944</v>
      </c>
      <c r="D20" s="15" t="s">
        <v>33</v>
      </c>
      <c r="E20" s="15">
        <v>43160</v>
      </c>
      <c r="F20" s="1" t="s">
        <v>34</v>
      </c>
      <c r="G20" s="15" t="s">
        <v>30</v>
      </c>
      <c r="H20" s="16">
        <v>-70.711799999999997</v>
      </c>
      <c r="I20" s="16">
        <v>180.8905</v>
      </c>
      <c r="J20" s="1">
        <v>10</v>
      </c>
      <c r="K20" s="17">
        <v>1900</v>
      </c>
      <c r="L20" s="16">
        <v>-0.84260000000000002</v>
      </c>
      <c r="M20" s="17">
        <v>33.887</v>
      </c>
      <c r="N20" s="17">
        <v>327.50101000000001</v>
      </c>
      <c r="O20" s="17">
        <v>0.39069999999999999</v>
      </c>
      <c r="P20" s="17">
        <v>95.640500000000003</v>
      </c>
      <c r="Q20" s="17">
        <v>1.7436228608330644</v>
      </c>
      <c r="R20" s="17">
        <v>1.0683760683760684</v>
      </c>
      <c r="S20" s="17">
        <v>26.13960113960114</v>
      </c>
      <c r="T20" s="17">
        <v>59.82905982905983</v>
      </c>
      <c r="U20" s="17">
        <v>98</v>
      </c>
      <c r="V20" s="17">
        <v>36</v>
      </c>
      <c r="W20" s="17">
        <v>25.576887204586054</v>
      </c>
      <c r="X20" s="17">
        <v>46.122255614827331</v>
      </c>
      <c r="Y20" s="17">
        <v>28.300857180586622</v>
      </c>
      <c r="Z20" s="18">
        <v>13.212499999999999</v>
      </c>
      <c r="AF20" s="2"/>
    </row>
    <row r="21" spans="1:32" x14ac:dyDescent="0.25">
      <c r="A21" s="53"/>
      <c r="B21" s="1">
        <v>31</v>
      </c>
      <c r="C21" s="1">
        <v>8942</v>
      </c>
      <c r="D21" s="15" t="s">
        <v>33</v>
      </c>
      <c r="E21" s="15">
        <v>43158</v>
      </c>
      <c r="F21" s="1" t="s">
        <v>34</v>
      </c>
      <c r="G21" s="15" t="s">
        <v>30</v>
      </c>
      <c r="H21" s="16">
        <v>-70.9542</v>
      </c>
      <c r="I21" s="16">
        <v>179.25333000000001</v>
      </c>
      <c r="J21" s="1">
        <v>10</v>
      </c>
      <c r="K21" s="17">
        <v>1257</v>
      </c>
      <c r="L21" s="16">
        <v>-1.0599499999999999</v>
      </c>
      <c r="M21" s="17">
        <v>33.960169999999998</v>
      </c>
      <c r="N21" s="17">
        <v>326.31698999999998</v>
      </c>
      <c r="O21" s="17">
        <v>0.36889</v>
      </c>
      <c r="P21" s="17">
        <v>94.859899999999996</v>
      </c>
      <c r="Q21" s="17">
        <v>1.808201485308363</v>
      </c>
      <c r="R21" s="17">
        <v>0.66951566951566954</v>
      </c>
      <c r="S21" s="17">
        <v>27.635327635327638</v>
      </c>
      <c r="T21" s="17">
        <v>65.17094017094017</v>
      </c>
      <c r="U21" s="17">
        <v>99</v>
      </c>
      <c r="V21" s="17">
        <v>45</v>
      </c>
      <c r="W21" s="17">
        <v>33.484560138825238</v>
      </c>
      <c r="X21" s="17">
        <v>41.001502210806407</v>
      </c>
      <c r="Y21" s="17">
        <v>25.513937650368355</v>
      </c>
      <c r="Z21" s="18">
        <v>18.650000000000002</v>
      </c>
    </row>
    <row r="22" spans="1:32" x14ac:dyDescent="0.25">
      <c r="A22" s="53"/>
      <c r="B22" s="1">
        <v>32</v>
      </c>
      <c r="C22" s="1">
        <v>8943</v>
      </c>
      <c r="D22" s="15" t="s">
        <v>33</v>
      </c>
      <c r="E22" s="15">
        <v>43159</v>
      </c>
      <c r="F22" s="1" t="s">
        <v>34</v>
      </c>
      <c r="G22" s="15" t="s">
        <v>28</v>
      </c>
      <c r="H22" s="16">
        <v>-70.980699999999999</v>
      </c>
      <c r="I22" s="16">
        <v>179.80916999999999</v>
      </c>
      <c r="J22" s="1">
        <v>10</v>
      </c>
      <c r="K22" s="17">
        <v>1136</v>
      </c>
      <c r="L22" s="16">
        <v>-1.0365</v>
      </c>
      <c r="M22" s="17">
        <v>33.956629999999997</v>
      </c>
      <c r="N22" s="17">
        <v>326.61300999999997</v>
      </c>
      <c r="O22" s="17">
        <v>0.28239999999999998</v>
      </c>
      <c r="P22" s="17">
        <v>94.738799999999998</v>
      </c>
      <c r="Q22" s="17">
        <v>1.808201485308363</v>
      </c>
      <c r="R22" s="17">
        <v>0.64102564102564108</v>
      </c>
      <c r="S22" s="17">
        <v>27.564102564102566</v>
      </c>
      <c r="T22" s="17">
        <v>65.527065527065531</v>
      </c>
      <c r="U22" s="17">
        <v>98</v>
      </c>
      <c r="V22" s="17">
        <v>41</v>
      </c>
      <c r="W22" s="17">
        <v>22.466627669786032</v>
      </c>
      <c r="X22" s="17">
        <v>52.862653340673013</v>
      </c>
      <c r="Y22" s="17">
        <v>24.670718989540948</v>
      </c>
      <c r="Z22" s="18">
        <v>19.899999999999999</v>
      </c>
    </row>
    <row r="23" spans="1:32" x14ac:dyDescent="0.25">
      <c r="A23" s="53"/>
      <c r="B23" s="49" t="s">
        <v>35</v>
      </c>
      <c r="C23" s="49"/>
      <c r="D23" s="49"/>
      <c r="E23" s="23"/>
      <c r="F23" s="20"/>
      <c r="G23" s="24"/>
      <c r="H23" s="25"/>
      <c r="I23" s="25"/>
      <c r="J23" s="20"/>
      <c r="K23" s="26">
        <f>AVERAGE(K13:K22)</f>
        <v>2006.5</v>
      </c>
      <c r="L23" s="26">
        <f t="shared" ref="L23:Z23" si="2">AVERAGE(L13:L22)</f>
        <v>-0.55579999999999996</v>
      </c>
      <c r="M23" s="26">
        <f t="shared" si="2"/>
        <v>33.910598000000007</v>
      </c>
      <c r="N23" s="26">
        <f t="shared" si="2"/>
        <v>325.512452</v>
      </c>
      <c r="O23" s="26">
        <f t="shared" si="2"/>
        <v>0.3593559999999999</v>
      </c>
      <c r="P23" s="26">
        <f t="shared" si="2"/>
        <v>95.180039999999991</v>
      </c>
      <c r="Q23" s="26">
        <f t="shared" si="2"/>
        <v>1.7533096545043592</v>
      </c>
      <c r="R23" s="26">
        <f t="shared" si="2"/>
        <v>0.8105413105413104</v>
      </c>
      <c r="S23" s="26">
        <f t="shared" si="2"/>
        <v>25.833333333333336</v>
      </c>
      <c r="T23" s="26">
        <f t="shared" si="2"/>
        <v>59.864672364672359</v>
      </c>
      <c r="U23" s="26">
        <f t="shared" si="2"/>
        <v>94.3</v>
      </c>
      <c r="V23" s="26">
        <f t="shared" si="2"/>
        <v>42.1</v>
      </c>
      <c r="W23" s="26">
        <f t="shared" si="2"/>
        <v>23.916178940630815</v>
      </c>
      <c r="X23" s="26">
        <f t="shared" si="2"/>
        <v>33.488702957458187</v>
      </c>
      <c r="Y23" s="26">
        <f t="shared" si="2"/>
        <v>42.595118101911005</v>
      </c>
      <c r="Z23" s="27">
        <f t="shared" si="2"/>
        <v>16.739750000000001</v>
      </c>
    </row>
    <row r="24" spans="1:32" x14ac:dyDescent="0.25">
      <c r="A24" s="53"/>
      <c r="B24" s="49" t="s">
        <v>32</v>
      </c>
      <c r="C24" s="49"/>
      <c r="D24" s="49"/>
      <c r="E24" s="23"/>
      <c r="F24" s="20"/>
      <c r="G24" s="24"/>
      <c r="H24" s="25"/>
      <c r="I24" s="25"/>
      <c r="J24" s="20"/>
      <c r="K24" s="26">
        <f>STDEVA(K13:K22)</f>
        <v>910.59092535195703</v>
      </c>
      <c r="L24" s="26">
        <f t="shared" ref="L24:Z24" si="3">STDEVA(L13:L22)</f>
        <v>0.36717314035751591</v>
      </c>
      <c r="M24" s="26">
        <f t="shared" si="3"/>
        <v>0.14806957874969068</v>
      </c>
      <c r="N24" s="26">
        <f t="shared" si="3"/>
        <v>6.1881842495513562</v>
      </c>
      <c r="O24" s="26">
        <f t="shared" si="3"/>
        <v>0.14639468381361717</v>
      </c>
      <c r="P24" s="26">
        <f t="shared" si="3"/>
        <v>0.45378597059749781</v>
      </c>
      <c r="Q24" s="26">
        <f t="shared" si="3"/>
        <v>6.9835876428837929E-2</v>
      </c>
      <c r="R24" s="26">
        <f t="shared" si="3"/>
        <v>0.24617740352495801</v>
      </c>
      <c r="S24" s="26">
        <f t="shared" si="3"/>
        <v>1.0686662051962237</v>
      </c>
      <c r="T24" s="26">
        <f t="shared" si="3"/>
        <v>5.259333724814133</v>
      </c>
      <c r="U24" s="26">
        <f t="shared" si="3"/>
        <v>6.0745370193949757</v>
      </c>
      <c r="V24" s="26">
        <f t="shared" si="3"/>
        <v>9.374314789774127</v>
      </c>
      <c r="W24" s="26">
        <f t="shared" si="3"/>
        <v>5.6975205874137957</v>
      </c>
      <c r="X24" s="26">
        <f t="shared" si="3"/>
        <v>12.138158397575898</v>
      </c>
      <c r="Y24" s="26">
        <f t="shared" si="3"/>
        <v>14.888682852345411</v>
      </c>
      <c r="Z24" s="27">
        <f t="shared" si="3"/>
        <v>5.661718728295611</v>
      </c>
    </row>
    <row r="25" spans="1:32" x14ac:dyDescent="0.25">
      <c r="A25" s="53"/>
      <c r="B25" s="1">
        <v>4</v>
      </c>
      <c r="C25" s="1">
        <v>8914</v>
      </c>
      <c r="D25" s="15" t="s">
        <v>33</v>
      </c>
      <c r="E25" s="15">
        <v>43148</v>
      </c>
      <c r="F25" s="28" t="s">
        <v>36</v>
      </c>
      <c r="G25" s="15" t="s">
        <v>30</v>
      </c>
      <c r="H25" s="16">
        <v>-71.431200000000004</v>
      </c>
      <c r="I25" s="16">
        <v>172.50765999999999</v>
      </c>
      <c r="J25" s="1">
        <v>10</v>
      </c>
      <c r="K25" s="17">
        <v>2025</v>
      </c>
      <c r="L25" s="16">
        <v>-0.87829999999999997</v>
      </c>
      <c r="M25" s="17">
        <v>34.143889999999999</v>
      </c>
      <c r="N25" s="17">
        <v>325.24700999999999</v>
      </c>
      <c r="O25" s="17">
        <v>0.59450999999999998</v>
      </c>
      <c r="P25" s="17">
        <v>94.566000000000003</v>
      </c>
      <c r="Q25" s="17">
        <v>1.808201485308363</v>
      </c>
      <c r="R25" s="17">
        <v>0.37037037037037041</v>
      </c>
      <c r="S25" s="17">
        <v>28.632478632478634</v>
      </c>
      <c r="T25" s="17">
        <v>74.074074074074076</v>
      </c>
      <c r="U25" s="17">
        <v>87</v>
      </c>
      <c r="V25" s="17">
        <v>59</v>
      </c>
      <c r="W25" s="17">
        <v>31.532197010685987</v>
      </c>
      <c r="X25" s="17">
        <v>41.377091099995198</v>
      </c>
      <c r="Y25" s="17">
        <v>27.090711889318811</v>
      </c>
      <c r="Z25" s="18">
        <v>28.950000000000003</v>
      </c>
    </row>
    <row r="26" spans="1:32" x14ac:dyDescent="0.25">
      <c r="A26" s="53"/>
      <c r="B26" s="1">
        <v>5</v>
      </c>
      <c r="C26" s="1">
        <v>8915</v>
      </c>
      <c r="D26" s="15" t="s">
        <v>33</v>
      </c>
      <c r="E26" s="15">
        <v>43148</v>
      </c>
      <c r="F26" s="28" t="s">
        <v>36</v>
      </c>
      <c r="G26" s="15" t="s">
        <v>30</v>
      </c>
      <c r="H26" s="16">
        <v>-71.4422</v>
      </c>
      <c r="I26" s="16">
        <v>172.38567</v>
      </c>
      <c r="J26" s="1">
        <v>10</v>
      </c>
      <c r="K26" s="17">
        <v>1825</v>
      </c>
      <c r="L26" s="16">
        <v>-0.81759999999999999</v>
      </c>
      <c r="M26" s="17">
        <v>34.149439999999998</v>
      </c>
      <c r="N26" s="17">
        <v>325.8175</v>
      </c>
      <c r="O26" s="17">
        <v>0.87192999999999998</v>
      </c>
      <c r="P26" s="17">
        <v>94.322999999999993</v>
      </c>
      <c r="Q26" s="17">
        <v>1.7436228608330644</v>
      </c>
      <c r="R26" s="17">
        <v>0.36324786324786323</v>
      </c>
      <c r="S26" s="17">
        <v>27.13675213675214</v>
      </c>
      <c r="T26" s="17">
        <v>71.93732193732194</v>
      </c>
      <c r="U26" s="17">
        <v>89</v>
      </c>
      <c r="V26" s="17">
        <v>60</v>
      </c>
      <c r="W26" s="17">
        <v>36.336236539969313</v>
      </c>
      <c r="X26" s="17">
        <v>37.303360706432379</v>
      </c>
      <c r="Y26" s="17">
        <v>26.360402753598311</v>
      </c>
      <c r="Z26" s="18">
        <v>27.725000000000001</v>
      </c>
    </row>
    <row r="27" spans="1:32" x14ac:dyDescent="0.25">
      <c r="A27" s="53"/>
      <c r="B27" s="1">
        <v>9</v>
      </c>
      <c r="C27" s="1">
        <v>8919</v>
      </c>
      <c r="D27" s="15" t="s">
        <v>33</v>
      </c>
      <c r="E27" s="15">
        <v>43149</v>
      </c>
      <c r="F27" s="28" t="s">
        <v>36</v>
      </c>
      <c r="G27" s="15" t="s">
        <v>30</v>
      </c>
      <c r="H27" s="16">
        <v>-71.476200000000006</v>
      </c>
      <c r="I27" s="16">
        <v>172.078</v>
      </c>
      <c r="J27" s="1">
        <v>10</v>
      </c>
      <c r="K27" s="17">
        <v>1181</v>
      </c>
      <c r="L27" s="16">
        <v>-0.80149999999999999</v>
      </c>
      <c r="M27" s="17">
        <v>34.200830000000003</v>
      </c>
      <c r="N27" s="17">
        <v>324.40798999999998</v>
      </c>
      <c r="O27" s="17">
        <v>0.83050999999999997</v>
      </c>
      <c r="P27" s="17">
        <v>94.456400000000002</v>
      </c>
      <c r="Q27" s="17">
        <v>1.8727801097836616</v>
      </c>
      <c r="R27" s="17">
        <v>0.46296296296296297</v>
      </c>
      <c r="S27" s="17">
        <v>28.774928774928778</v>
      </c>
      <c r="T27" s="17">
        <v>76.566951566951573</v>
      </c>
      <c r="U27" s="17">
        <v>89</v>
      </c>
      <c r="V27" s="17">
        <v>58</v>
      </c>
      <c r="W27" s="17">
        <v>33.181811210749125</v>
      </c>
      <c r="X27" s="17">
        <v>23.060718215964645</v>
      </c>
      <c r="Y27" s="17">
        <v>43.757470573286234</v>
      </c>
      <c r="Z27" s="18">
        <v>32.424999999999997</v>
      </c>
    </row>
    <row r="28" spans="1:32" x14ac:dyDescent="0.25">
      <c r="A28" s="53"/>
      <c r="B28" s="1">
        <v>13</v>
      </c>
      <c r="C28" s="1">
        <v>8923</v>
      </c>
      <c r="D28" s="15" t="s">
        <v>33</v>
      </c>
      <c r="E28" s="15">
        <v>43150</v>
      </c>
      <c r="F28" s="28" t="s">
        <v>36</v>
      </c>
      <c r="G28" s="15" t="s">
        <v>30</v>
      </c>
      <c r="H28" s="16">
        <v>-71.510499999999993</v>
      </c>
      <c r="I28" s="16">
        <v>171.75533999999999</v>
      </c>
      <c r="J28" s="1">
        <v>10</v>
      </c>
      <c r="K28" s="17">
        <v>546</v>
      </c>
      <c r="L28" s="16">
        <v>-0.70860000000000001</v>
      </c>
      <c r="M28" s="17">
        <v>34.268740000000001</v>
      </c>
      <c r="N28" s="17">
        <v>309.5145</v>
      </c>
      <c r="O28" s="17">
        <v>0.53363000000000005</v>
      </c>
      <c r="P28" s="17">
        <v>94.858699999999999</v>
      </c>
      <c r="Q28" s="17">
        <v>1.9696480464966097</v>
      </c>
      <c r="R28" s="17">
        <v>0.32051282051282054</v>
      </c>
      <c r="S28" s="17">
        <v>29.415954415954417</v>
      </c>
      <c r="T28" s="17">
        <v>78.703703703703709</v>
      </c>
      <c r="U28" s="17">
        <v>93</v>
      </c>
      <c r="V28" s="17">
        <v>49</v>
      </c>
      <c r="W28" s="17">
        <v>27.781790942803546</v>
      </c>
      <c r="X28" s="17">
        <v>28.798197928515869</v>
      </c>
      <c r="Y28" s="17">
        <v>43.420011128680599</v>
      </c>
      <c r="Z28" s="18">
        <v>32.25</v>
      </c>
    </row>
    <row r="29" spans="1:32" x14ac:dyDescent="0.25">
      <c r="A29" s="53"/>
      <c r="B29" s="1">
        <v>15</v>
      </c>
      <c r="C29" s="1">
        <v>8925</v>
      </c>
      <c r="D29" s="15" t="s">
        <v>33</v>
      </c>
      <c r="E29" s="15">
        <v>43149</v>
      </c>
      <c r="F29" s="28" t="s">
        <v>36</v>
      </c>
      <c r="G29" s="15" t="s">
        <v>30</v>
      </c>
      <c r="H29" s="16">
        <v>-71.524199999999993</v>
      </c>
      <c r="I29" s="16">
        <v>171.61884000000001</v>
      </c>
      <c r="J29" s="1">
        <v>10</v>
      </c>
      <c r="K29" s="17">
        <v>481</v>
      </c>
      <c r="L29" s="16">
        <v>-0.75509999999999999</v>
      </c>
      <c r="M29" s="17">
        <v>34.31541</v>
      </c>
      <c r="N29" s="17">
        <v>293.84750000000003</v>
      </c>
      <c r="O29" s="17">
        <v>0.40872999999999998</v>
      </c>
      <c r="P29" s="17">
        <v>95.622100000000003</v>
      </c>
      <c r="Q29" s="17">
        <v>1.8727801097836616</v>
      </c>
      <c r="R29" s="17">
        <v>0.34188034188034189</v>
      </c>
      <c r="S29" s="17">
        <v>27.70655270655271</v>
      </c>
      <c r="T29" s="17">
        <v>75.498575498575505</v>
      </c>
      <c r="U29" s="17">
        <v>94</v>
      </c>
      <c r="V29" s="17">
        <v>38</v>
      </c>
      <c r="W29" s="17">
        <v>24.220626402053707</v>
      </c>
      <c r="X29" s="17">
        <v>25.66423989621585</v>
      </c>
      <c r="Y29" s="17">
        <v>50.115133701730429</v>
      </c>
      <c r="Z29" s="18">
        <v>37.024999999999999</v>
      </c>
    </row>
    <row r="30" spans="1:32" x14ac:dyDescent="0.25">
      <c r="A30" s="53"/>
      <c r="B30" s="49" t="s">
        <v>37</v>
      </c>
      <c r="C30" s="49"/>
      <c r="D30" s="49"/>
      <c r="E30" s="23"/>
      <c r="F30" s="29"/>
      <c r="G30" s="24"/>
      <c r="H30" s="25"/>
      <c r="I30" s="25"/>
      <c r="J30" s="20"/>
      <c r="K30" s="26">
        <f>AVERAGE(K25:K29)</f>
        <v>1211.5999999999999</v>
      </c>
      <c r="L30" s="25">
        <f>AVERAGE(L25:L29)</f>
        <v>-0.79222000000000004</v>
      </c>
      <c r="M30" s="26">
        <f t="shared" ref="M30:T30" si="4">AVERAGE(M25:M29)</f>
        <v>34.215661999999995</v>
      </c>
      <c r="N30" s="26">
        <f t="shared" si="4"/>
        <v>315.76689999999996</v>
      </c>
      <c r="O30" s="26">
        <f t="shared" si="4"/>
        <v>0.64786199999999994</v>
      </c>
      <c r="P30" s="26">
        <f t="shared" si="4"/>
        <v>94.765240000000006</v>
      </c>
      <c r="Q30" s="26">
        <f t="shared" si="4"/>
        <v>1.8534065224410721</v>
      </c>
      <c r="R30" s="26">
        <f t="shared" si="4"/>
        <v>0.37179487179487181</v>
      </c>
      <c r="S30" s="26">
        <f t="shared" si="4"/>
        <v>28.333333333333336</v>
      </c>
      <c r="T30" s="26">
        <f t="shared" si="4"/>
        <v>75.356125356125361</v>
      </c>
      <c r="U30" s="26">
        <f>AVERAGE(U25:U29)</f>
        <v>90.4</v>
      </c>
      <c r="V30" s="26">
        <f>AVERAGE(V25:V29)</f>
        <v>52.8</v>
      </c>
      <c r="W30" s="26">
        <f t="shared" ref="W30:Z30" si="5">AVERAGE(W25:W29)</f>
        <v>30.610532421252337</v>
      </c>
      <c r="X30" s="26">
        <f t="shared" si="5"/>
        <v>31.240721569424789</v>
      </c>
      <c r="Y30" s="26">
        <f t="shared" si="5"/>
        <v>38.148746009322871</v>
      </c>
      <c r="Z30" s="27">
        <f t="shared" si="5"/>
        <v>31.675000000000001</v>
      </c>
      <c r="AA30" s="17"/>
      <c r="AB30" s="17"/>
      <c r="AC30" s="17"/>
    </row>
    <row r="31" spans="1:32" x14ac:dyDescent="0.25">
      <c r="A31" s="53"/>
      <c r="B31" s="49" t="s">
        <v>32</v>
      </c>
      <c r="C31" s="49"/>
      <c r="D31" s="49"/>
      <c r="E31" s="23"/>
      <c r="F31" s="29"/>
      <c r="G31" s="24"/>
      <c r="H31" s="25"/>
      <c r="I31" s="25"/>
      <c r="J31" s="20"/>
      <c r="K31" s="26">
        <f>STDEVA(K25:K29)</f>
        <v>709.86181753916026</v>
      </c>
      <c r="L31" s="25">
        <f t="shared" ref="L31:Z31" si="6">STDEVA(L25:L29)</f>
        <v>6.4246066027423027E-2</v>
      </c>
      <c r="M31" s="26">
        <f t="shared" si="6"/>
        <v>7.503915491261938E-2</v>
      </c>
      <c r="N31" s="26">
        <f t="shared" si="6"/>
        <v>14.009890118057656</v>
      </c>
      <c r="O31" s="26">
        <f t="shared" si="6"/>
        <v>0.19789281169360376</v>
      </c>
      <c r="P31" s="26">
        <f t="shared" si="6"/>
        <v>0.51807305758937339</v>
      </c>
      <c r="Q31" s="26">
        <f t="shared" si="6"/>
        <v>8.4200224800809131E-2</v>
      </c>
      <c r="R31" s="26">
        <f t="shared" si="6"/>
        <v>5.4569747320165479E-2</v>
      </c>
      <c r="S31" s="26">
        <f t="shared" si="6"/>
        <v>0.90570737088386422</v>
      </c>
      <c r="T31" s="26">
        <f t="shared" si="6"/>
        <v>2.5507129030584035</v>
      </c>
      <c r="U31" s="26">
        <f>STDEVA(U25:U29)</f>
        <v>2.9664793948382648</v>
      </c>
      <c r="V31" s="26">
        <f t="shared" si="6"/>
        <v>9.3648278147545145</v>
      </c>
      <c r="W31" s="26">
        <f t="shared" si="6"/>
        <v>4.7190387042784359</v>
      </c>
      <c r="X31" s="26">
        <f t="shared" si="6"/>
        <v>7.8018764572458057</v>
      </c>
      <c r="Y31" s="26">
        <f t="shared" si="6"/>
        <v>10.766657059086734</v>
      </c>
      <c r="Z31" s="27">
        <f t="shared" si="6"/>
        <v>3.624353390606379</v>
      </c>
    </row>
    <row r="32" spans="1:32" x14ac:dyDescent="0.25">
      <c r="A32" s="53"/>
      <c r="B32" s="1">
        <v>30</v>
      </c>
      <c r="C32" s="1">
        <v>8941</v>
      </c>
      <c r="D32" s="15" t="s">
        <v>33</v>
      </c>
      <c r="E32" s="15">
        <v>43157</v>
      </c>
      <c r="F32" s="1" t="s">
        <v>38</v>
      </c>
      <c r="G32" s="15" t="s">
        <v>28</v>
      </c>
      <c r="H32" s="16">
        <v>-71.299300000000002</v>
      </c>
      <c r="I32" s="16">
        <v>181.96184</v>
      </c>
      <c r="J32" s="1">
        <v>10</v>
      </c>
      <c r="K32" s="17">
        <v>1370</v>
      </c>
      <c r="L32" s="16">
        <v>-0.90190000000000003</v>
      </c>
      <c r="M32" s="17">
        <v>33.801560000000002</v>
      </c>
      <c r="N32" s="17">
        <v>330.84350999999998</v>
      </c>
      <c r="O32" s="17">
        <v>0.18243999999999999</v>
      </c>
      <c r="P32" s="17">
        <v>94.811250000000001</v>
      </c>
      <c r="Q32" s="17">
        <v>1.6790442363577656</v>
      </c>
      <c r="R32" s="17">
        <v>0.96153846153846156</v>
      </c>
      <c r="S32" s="17">
        <v>25.712250712250714</v>
      </c>
      <c r="T32" s="17">
        <v>60.541310541310544</v>
      </c>
      <c r="U32" s="17">
        <v>88</v>
      </c>
      <c r="V32" s="17">
        <v>27</v>
      </c>
      <c r="W32" s="17">
        <v>24.741601747804818</v>
      </c>
      <c r="X32" s="17">
        <v>43.526891963730698</v>
      </c>
      <c r="Y32" s="17">
        <v>31.73150628846448</v>
      </c>
      <c r="Z32" s="18">
        <v>26.53</v>
      </c>
    </row>
    <row r="33" spans="1:27" x14ac:dyDescent="0.25">
      <c r="A33" s="53"/>
      <c r="B33" s="1">
        <v>29</v>
      </c>
      <c r="C33" s="1">
        <v>8940</v>
      </c>
      <c r="D33" s="15" t="s">
        <v>33</v>
      </c>
      <c r="E33" s="15">
        <v>43156</v>
      </c>
      <c r="F33" s="1" t="s">
        <v>38</v>
      </c>
      <c r="G33" s="15" t="s">
        <v>30</v>
      </c>
      <c r="H33" s="16">
        <v>-72.184200000000004</v>
      </c>
      <c r="I33" s="16">
        <v>181.52405999999999</v>
      </c>
      <c r="J33" s="1">
        <v>10</v>
      </c>
      <c r="K33" s="17">
        <v>795</v>
      </c>
      <c r="L33" s="16">
        <v>-1.0034000000000001</v>
      </c>
      <c r="M33" s="17">
        <v>34.194029999999998</v>
      </c>
      <c r="N33" s="17">
        <v>320.61450000000002</v>
      </c>
      <c r="O33" s="17">
        <v>0.40327000000000002</v>
      </c>
      <c r="P33" s="17">
        <v>94.875550000000004</v>
      </c>
      <c r="Q33" s="17">
        <v>1.808201485308363</v>
      </c>
      <c r="R33" s="17">
        <v>0.47008547008547008</v>
      </c>
      <c r="S33" s="17">
        <v>28.418803418803421</v>
      </c>
      <c r="T33" s="17">
        <v>69.800569800569804</v>
      </c>
      <c r="U33" s="17">
        <v>86</v>
      </c>
      <c r="V33" s="17">
        <v>92</v>
      </c>
      <c r="W33" s="17">
        <v>19.306810879209618</v>
      </c>
      <c r="X33" s="17">
        <v>24.112061586924014</v>
      </c>
      <c r="Y33" s="17">
        <v>56.581127533866365</v>
      </c>
      <c r="Z33" s="18">
        <v>36.150000000000006</v>
      </c>
    </row>
    <row r="34" spans="1:27" x14ac:dyDescent="0.25">
      <c r="A34" s="53"/>
      <c r="B34" s="1">
        <v>28</v>
      </c>
      <c r="C34" s="1">
        <v>8939</v>
      </c>
      <c r="D34" s="15" t="s">
        <v>33</v>
      </c>
      <c r="E34" s="15">
        <v>43155</v>
      </c>
      <c r="F34" s="1" t="s">
        <v>38</v>
      </c>
      <c r="G34" s="15" t="s">
        <v>28</v>
      </c>
      <c r="H34" s="16">
        <v>-72.327500000000001</v>
      </c>
      <c r="I34" s="16">
        <v>181.12933000000001</v>
      </c>
      <c r="J34" s="1">
        <v>10</v>
      </c>
      <c r="K34" s="17">
        <v>852</v>
      </c>
      <c r="L34" s="16">
        <v>-1.0645</v>
      </c>
      <c r="M34" s="17">
        <v>34.196800000000003</v>
      </c>
      <c r="N34" s="17">
        <v>318.69299000000001</v>
      </c>
      <c r="O34" s="17">
        <v>0.28833999999999999</v>
      </c>
      <c r="P34" s="17">
        <v>95.220200000000006</v>
      </c>
      <c r="Q34" s="17">
        <v>1.9373587342589604</v>
      </c>
      <c r="R34" s="17">
        <v>0.55555555555555558</v>
      </c>
      <c r="S34" s="17">
        <v>28.774928774928778</v>
      </c>
      <c r="T34" s="17">
        <v>71.225071225071233</v>
      </c>
      <c r="U34" s="17">
        <v>89</v>
      </c>
      <c r="V34" s="17">
        <v>69</v>
      </c>
      <c r="W34" s="17">
        <v>22.744798922402424</v>
      </c>
      <c r="X34" s="17">
        <v>25.818420398402754</v>
      </c>
      <c r="Y34" s="17">
        <v>51.436780679194818</v>
      </c>
      <c r="Z34" s="18">
        <v>29.8</v>
      </c>
    </row>
    <row r="35" spans="1:27" x14ac:dyDescent="0.25">
      <c r="A35" s="53"/>
      <c r="B35" s="1">
        <v>27</v>
      </c>
      <c r="C35" s="1">
        <v>8938</v>
      </c>
      <c r="D35" s="15" t="s">
        <v>33</v>
      </c>
      <c r="E35" s="15">
        <v>43154</v>
      </c>
      <c r="F35" s="1" t="s">
        <v>38</v>
      </c>
      <c r="G35" s="15" t="s">
        <v>30</v>
      </c>
      <c r="H35" s="16">
        <v>-73.082700000000003</v>
      </c>
      <c r="I35" s="16">
        <v>183.03017</v>
      </c>
      <c r="J35" s="1">
        <v>10</v>
      </c>
      <c r="K35" s="17">
        <v>1037</v>
      </c>
      <c r="L35" s="16">
        <v>-1.3161</v>
      </c>
      <c r="M35" s="17">
        <v>33.948680000000003</v>
      </c>
      <c r="N35" s="17">
        <v>329.28899999999999</v>
      </c>
      <c r="O35" s="17">
        <v>0.63466</v>
      </c>
      <c r="P35" s="17">
        <v>94.021649999999994</v>
      </c>
      <c r="Q35" s="17">
        <v>1.8404907975460123</v>
      </c>
      <c r="R35" s="17">
        <v>0.37749287749287752</v>
      </c>
      <c r="S35" s="17">
        <v>27.849002849002851</v>
      </c>
      <c r="T35" s="17">
        <v>67.307692307692307</v>
      </c>
      <c r="U35" s="17">
        <v>83</v>
      </c>
      <c r="V35" s="17">
        <v>45</v>
      </c>
      <c r="W35" s="17">
        <v>17.341683810828279</v>
      </c>
      <c r="X35" s="17">
        <v>18.203977480979962</v>
      </c>
      <c r="Y35" s="17">
        <v>64.454338708191756</v>
      </c>
      <c r="Z35" s="18">
        <v>30.524999999999999</v>
      </c>
    </row>
    <row r="36" spans="1:27" x14ac:dyDescent="0.25">
      <c r="A36" s="53"/>
      <c r="B36" s="49" t="s">
        <v>39</v>
      </c>
      <c r="C36" s="49"/>
      <c r="D36" s="49"/>
      <c r="E36" s="23"/>
      <c r="F36" s="24"/>
      <c r="G36" s="24"/>
      <c r="H36" s="25"/>
      <c r="I36" s="25"/>
      <c r="J36" s="20"/>
      <c r="K36" s="26">
        <f>AVERAGE(K32:K35)</f>
        <v>1013.5</v>
      </c>
      <c r="L36" s="25">
        <f t="shared" ref="L36:Z36" si="7">AVERAGE(L32:L35)</f>
        <v>-1.071475</v>
      </c>
      <c r="M36" s="26">
        <f t="shared" si="7"/>
        <v>34.035267499999996</v>
      </c>
      <c r="N36" s="26">
        <f t="shared" si="7"/>
        <v>324.86</v>
      </c>
      <c r="O36" s="26">
        <f t="shared" si="7"/>
        <v>0.3771775</v>
      </c>
      <c r="P36" s="26">
        <f t="shared" si="7"/>
        <v>94.732162500000015</v>
      </c>
      <c r="Q36" s="26">
        <f t="shared" si="7"/>
        <v>1.8162738133677752</v>
      </c>
      <c r="R36" s="26">
        <f t="shared" si="7"/>
        <v>0.59116809116809121</v>
      </c>
      <c r="S36" s="26">
        <f t="shared" si="7"/>
        <v>27.688746438746442</v>
      </c>
      <c r="T36" s="26">
        <f t="shared" si="7"/>
        <v>67.21866096866097</v>
      </c>
      <c r="U36" s="26">
        <f>AVERAGE(U32:U35)</f>
        <v>86.5</v>
      </c>
      <c r="V36" s="26">
        <f t="shared" si="7"/>
        <v>58.25</v>
      </c>
      <c r="W36" s="26">
        <f t="shared" si="7"/>
        <v>21.033723840061285</v>
      </c>
      <c r="X36" s="26">
        <f t="shared" si="7"/>
        <v>27.915337857509357</v>
      </c>
      <c r="Y36" s="26">
        <f t="shared" si="7"/>
        <v>51.050938302429351</v>
      </c>
      <c r="Z36" s="27">
        <f t="shared" si="7"/>
        <v>30.751249999999999</v>
      </c>
    </row>
    <row r="37" spans="1:27" x14ac:dyDescent="0.25">
      <c r="A37" s="53"/>
      <c r="B37" s="49" t="s">
        <v>32</v>
      </c>
      <c r="C37" s="49"/>
      <c r="D37" s="49"/>
      <c r="E37" s="23"/>
      <c r="F37" s="24"/>
      <c r="G37" s="24"/>
      <c r="H37" s="25"/>
      <c r="I37" s="25"/>
      <c r="J37" s="20"/>
      <c r="K37" s="26">
        <f>STDEVA(K32:K35)</f>
        <v>259.145390337805</v>
      </c>
      <c r="L37" s="25">
        <f t="shared" ref="L37:Z37" si="8">STDEVA(L32:L35)</f>
        <v>0.17633294974753513</v>
      </c>
      <c r="M37" s="26">
        <f t="shared" si="8"/>
        <v>0.19443496828417026</v>
      </c>
      <c r="N37" s="26">
        <f t="shared" si="8"/>
        <v>6.0957557778670717</v>
      </c>
      <c r="O37" s="26">
        <f t="shared" si="8"/>
        <v>0.19390105008740924</v>
      </c>
      <c r="P37" s="26">
        <f t="shared" si="8"/>
        <v>0.50656471184999829</v>
      </c>
      <c r="Q37" s="26">
        <f t="shared" si="8"/>
        <v>0.10668511248304285</v>
      </c>
      <c r="R37" s="26">
        <f t="shared" si="8"/>
        <v>0.25739759258678974</v>
      </c>
      <c r="S37" s="26">
        <f t="shared" si="8"/>
        <v>1.3717376735912468</v>
      </c>
      <c r="T37" s="26">
        <f t="shared" si="8"/>
        <v>4.7368242409137657</v>
      </c>
      <c r="U37" s="26">
        <f>STDEVA(U32:U35)</f>
        <v>2.6457513110645907</v>
      </c>
      <c r="V37" s="26">
        <f t="shared" si="8"/>
        <v>28.324018076537094</v>
      </c>
      <c r="W37" s="26">
        <f t="shared" si="8"/>
        <v>3.3311421698849562</v>
      </c>
      <c r="X37" s="26">
        <f t="shared" si="8"/>
        <v>10.907078973385511</v>
      </c>
      <c r="Y37" s="26">
        <f t="shared" si="8"/>
        <v>13.947801057928011</v>
      </c>
      <c r="Z37" s="27">
        <f t="shared" si="8"/>
        <v>3.9967286101677524</v>
      </c>
    </row>
    <row r="38" spans="1:27" x14ac:dyDescent="0.25">
      <c r="A38" s="53"/>
      <c r="B38" s="50" t="s">
        <v>40</v>
      </c>
      <c r="C38" s="50"/>
      <c r="D38" s="50"/>
      <c r="E38" s="20"/>
      <c r="F38" s="20"/>
      <c r="G38" s="20"/>
      <c r="H38" s="25"/>
      <c r="I38" s="25"/>
      <c r="J38" s="25"/>
      <c r="K38" s="21">
        <f t="shared" ref="K38:Z38" si="9">AVERAGE(K15:K22,K25:K29,K32:K35)</f>
        <v>1611.2941176470588</v>
      </c>
      <c r="L38" s="30">
        <f t="shared" si="9"/>
        <v>-0.79545588235294129</v>
      </c>
      <c r="M38" s="21">
        <f t="shared" si="9"/>
        <v>34.020974705882345</v>
      </c>
      <c r="N38" s="21">
        <f t="shared" si="9"/>
        <v>322.83379588235289</v>
      </c>
      <c r="O38" s="21">
        <f t="shared" si="9"/>
        <v>0.42478588235294118</v>
      </c>
      <c r="P38" s="21">
        <f t="shared" si="9"/>
        <v>94.958173529411752</v>
      </c>
      <c r="Q38" s="21">
        <f t="shared" si="9"/>
        <v>1.7987046287678776</v>
      </c>
      <c r="R38" s="21">
        <f t="shared" si="9"/>
        <v>0.5961957432545667</v>
      </c>
      <c r="S38" s="21">
        <f t="shared" si="9"/>
        <v>27.086475615887377</v>
      </c>
      <c r="T38" s="21">
        <f t="shared" si="9"/>
        <v>67.056309703368527</v>
      </c>
      <c r="U38" s="21">
        <f t="shared" si="9"/>
        <v>91.235294117647058</v>
      </c>
      <c r="V38" s="21">
        <f t="shared" si="9"/>
        <v>48.588235294117645</v>
      </c>
      <c r="W38" s="21">
        <f t="shared" si="9"/>
        <v>25.704327600251638</v>
      </c>
      <c r="X38" s="21">
        <f t="shared" si="9"/>
        <v>32.209192422090211</v>
      </c>
      <c r="Y38" s="21">
        <f t="shared" si="9"/>
        <v>42.086479977658144</v>
      </c>
      <c r="Z38" s="22">
        <f t="shared" si="9"/>
        <v>24.598382352941172</v>
      </c>
    </row>
    <row r="39" spans="1:27" x14ac:dyDescent="0.25">
      <c r="A39" s="53"/>
      <c r="B39" s="50" t="s">
        <v>41</v>
      </c>
      <c r="C39" s="50"/>
      <c r="D39" s="50"/>
      <c r="E39" s="20"/>
      <c r="F39" s="20"/>
      <c r="G39" s="20"/>
      <c r="H39" s="25"/>
      <c r="I39" s="25"/>
      <c r="J39" s="25"/>
      <c r="K39" s="21">
        <f t="shared" ref="K39:Z39" si="10">STDEVA(K32:K35,K25:K29,K15:K22)</f>
        <v>913.94151650323624</v>
      </c>
      <c r="L39" s="30">
        <f t="shared" si="10"/>
        <v>0.28878842919728459</v>
      </c>
      <c r="M39" s="21">
        <f t="shared" si="10"/>
        <v>0.20041061991938056</v>
      </c>
      <c r="N39" s="21">
        <f t="shared" si="10"/>
        <v>9.9337338583064039</v>
      </c>
      <c r="O39" s="21">
        <f t="shared" si="10"/>
        <v>0.2107484626592451</v>
      </c>
      <c r="P39" s="21">
        <f t="shared" si="10"/>
        <v>0.51800819434808831</v>
      </c>
      <c r="Q39" s="21">
        <f t="shared" si="10"/>
        <v>9.2578521822435714E-2</v>
      </c>
      <c r="R39" s="21">
        <f t="shared" si="10"/>
        <v>0.23752205997585882</v>
      </c>
      <c r="S39" s="21">
        <f t="shared" si="10"/>
        <v>1.5110723897631915</v>
      </c>
      <c r="T39" s="21">
        <f t="shared" si="10"/>
        <v>6.8937681645078452</v>
      </c>
      <c r="U39" s="21">
        <f t="shared" si="10"/>
        <v>5.8366237218608017</v>
      </c>
      <c r="V39" s="21">
        <f t="shared" si="10"/>
        <v>16.309731847617133</v>
      </c>
      <c r="W39" s="21">
        <f t="shared" si="10"/>
        <v>5.9330105191341991</v>
      </c>
      <c r="X39" s="21">
        <f t="shared" si="10"/>
        <v>11.120239042086888</v>
      </c>
      <c r="Y39" s="21">
        <f t="shared" si="10"/>
        <v>14.134531056038506</v>
      </c>
      <c r="Z39" s="22">
        <f t="shared" si="10"/>
        <v>8.7871040514093508</v>
      </c>
    </row>
    <row r="40" spans="1:27" x14ac:dyDescent="0.25">
      <c r="A40" s="53"/>
      <c r="B40" s="50" t="s">
        <v>42</v>
      </c>
      <c r="C40" s="50"/>
      <c r="D40" s="50"/>
      <c r="E40" s="20"/>
      <c r="F40" s="20"/>
      <c r="G40" s="20"/>
      <c r="H40" s="25"/>
      <c r="I40" s="25"/>
      <c r="J40" s="25"/>
      <c r="K40" s="26">
        <f t="shared" ref="K40:Z40" si="11">AVERAGE(K3:K14,K15:K22,K25:K29,K32:K35)</f>
        <v>1786.5780178849518</v>
      </c>
      <c r="L40" s="25">
        <f t="shared" si="11"/>
        <v>6.6945238021941411E-2</v>
      </c>
      <c r="M40" s="26">
        <f t="shared" si="11"/>
        <v>32.821633280294833</v>
      </c>
      <c r="N40" s="26">
        <f t="shared" si="11"/>
        <v>309.80988322643367</v>
      </c>
      <c r="O40" s="26">
        <f t="shared" si="11"/>
        <v>0.39284897129595714</v>
      </c>
      <c r="P40" s="26">
        <f t="shared" si="11"/>
        <v>91.80050172386882</v>
      </c>
      <c r="Q40" s="26">
        <f t="shared" si="11"/>
        <v>1.6620413000926146</v>
      </c>
      <c r="R40" s="26">
        <f t="shared" si="11"/>
        <v>0.7349540892909936</v>
      </c>
      <c r="S40" s="26">
        <f t="shared" si="11"/>
        <v>25.012067999086632</v>
      </c>
      <c r="T40" s="26">
        <f t="shared" si="11"/>
        <v>52.108126655226336</v>
      </c>
      <c r="U40" s="26">
        <f t="shared" si="11"/>
        <v>89.161811575774266</v>
      </c>
      <c r="V40" s="26">
        <f t="shared" si="11"/>
        <v>53.516162738712801</v>
      </c>
      <c r="W40" s="26">
        <f t="shared" si="11"/>
        <v>25.886170466204014</v>
      </c>
      <c r="X40" s="26">
        <f t="shared" si="11"/>
        <v>29.778189152274731</v>
      </c>
      <c r="Y40" s="26">
        <f t="shared" si="11"/>
        <v>41.775144554718004</v>
      </c>
      <c r="Z40" s="27">
        <f t="shared" si="11"/>
        <v>19.169989698907074</v>
      </c>
    </row>
    <row r="41" spans="1:27" ht="15.75" thickBot="1" x14ac:dyDescent="0.3">
      <c r="A41" s="54"/>
      <c r="B41" s="51" t="s">
        <v>43</v>
      </c>
      <c r="C41" s="51"/>
      <c r="D41" s="51"/>
      <c r="E41" s="31"/>
      <c r="F41" s="31"/>
      <c r="G41" s="31"/>
      <c r="H41" s="32"/>
      <c r="I41" s="32"/>
      <c r="J41" s="32"/>
      <c r="K41" s="33">
        <f t="shared" ref="K41:Z41" si="12">STDEVA(K32:K35,K25:K29,K15:K22,K3:K14)</f>
        <v>1049.6968514398316</v>
      </c>
      <c r="L41" s="32">
        <f t="shared" si="12"/>
        <v>1.6592489914105366</v>
      </c>
      <c r="M41" s="33">
        <f t="shared" si="12"/>
        <v>6.2984255543740622</v>
      </c>
      <c r="N41" s="33">
        <f t="shared" si="12"/>
        <v>59.597493648881802</v>
      </c>
      <c r="O41" s="33">
        <f t="shared" si="12"/>
        <v>0.18657473282579465</v>
      </c>
      <c r="P41" s="33">
        <f t="shared" si="12"/>
        <v>17.550538197245224</v>
      </c>
      <c r="Q41" s="33">
        <f t="shared" si="12"/>
        <v>0.32948247275778042</v>
      </c>
      <c r="R41" s="33">
        <f t="shared" si="12"/>
        <v>0.33326858858589742</v>
      </c>
      <c r="S41" s="33">
        <f t="shared" si="12"/>
        <v>4.9338631916854787</v>
      </c>
      <c r="T41" s="33">
        <f t="shared" si="12"/>
        <v>21.482385016339673</v>
      </c>
      <c r="U41" s="33">
        <f t="shared" si="12"/>
        <v>16.681246000872065</v>
      </c>
      <c r="V41" s="33">
        <f t="shared" si="12"/>
        <v>20.090500105757712</v>
      </c>
      <c r="W41" s="33">
        <f t="shared" si="12"/>
        <v>8.2668826261706112</v>
      </c>
      <c r="X41" s="33">
        <f t="shared" si="12"/>
        <v>10.576267852070497</v>
      </c>
      <c r="Y41" s="33">
        <f t="shared" si="12"/>
        <v>15.208774918028048</v>
      </c>
      <c r="Z41" s="34">
        <f t="shared" si="12"/>
        <v>9.6252475960058348</v>
      </c>
    </row>
    <row r="42" spans="1:27" ht="15" customHeight="1" x14ac:dyDescent="0.25">
      <c r="A42" s="52" t="s">
        <v>44</v>
      </c>
      <c r="B42" s="9">
        <v>1</v>
      </c>
      <c r="C42" s="9">
        <v>9201</v>
      </c>
      <c r="D42" s="9" t="s">
        <v>45</v>
      </c>
      <c r="E42" s="10">
        <v>43475</v>
      </c>
      <c r="F42" s="35" t="s">
        <v>45</v>
      </c>
      <c r="G42" s="12" t="s">
        <v>28</v>
      </c>
      <c r="H42" s="11">
        <v>-49.345579999999998</v>
      </c>
      <c r="I42" s="11">
        <v>175.1808</v>
      </c>
      <c r="J42" s="12">
        <v>10</v>
      </c>
      <c r="K42" s="12">
        <v>592</v>
      </c>
      <c r="L42" s="11">
        <v>10.7746</v>
      </c>
      <c r="M42" s="12">
        <v>34.300302092419557</v>
      </c>
      <c r="N42" s="12">
        <v>285.23649999999998</v>
      </c>
      <c r="O42" s="12">
        <v>0.24302000000000001</v>
      </c>
      <c r="P42" s="12">
        <v>90.149000000000001</v>
      </c>
      <c r="Q42" s="36">
        <v>0.94607684856312568</v>
      </c>
      <c r="R42" s="36">
        <v>7.1397972297586751E-2</v>
      </c>
      <c r="S42" s="36">
        <v>14.2081964872198</v>
      </c>
      <c r="T42" s="36">
        <v>0.89015488695032929</v>
      </c>
      <c r="U42" s="12">
        <v>73</v>
      </c>
      <c r="V42" s="35">
        <v>50</v>
      </c>
      <c r="W42" s="12">
        <v>64.140076032055177</v>
      </c>
      <c r="X42" s="12">
        <v>30.082363578735343</v>
      </c>
      <c r="Y42" s="12">
        <v>5.77756038920948</v>
      </c>
      <c r="Z42" s="14">
        <v>53.75</v>
      </c>
    </row>
    <row r="43" spans="1:27" x14ac:dyDescent="0.25">
      <c r="A43" s="53"/>
      <c r="B43" s="1">
        <v>2</v>
      </c>
      <c r="C43" s="1">
        <v>9202</v>
      </c>
      <c r="D43" s="1" t="s">
        <v>45</v>
      </c>
      <c r="E43" s="15">
        <v>43476</v>
      </c>
      <c r="F43" s="37" t="s">
        <v>45</v>
      </c>
      <c r="G43" s="17" t="s">
        <v>28</v>
      </c>
      <c r="H43" s="16">
        <v>-53.301470000000002</v>
      </c>
      <c r="I43" s="16">
        <v>175.4821</v>
      </c>
      <c r="J43" s="17">
        <v>10</v>
      </c>
      <c r="K43" s="17">
        <v>595</v>
      </c>
      <c r="L43" s="16">
        <v>8.3102</v>
      </c>
      <c r="M43" s="17">
        <v>34.143011515616763</v>
      </c>
      <c r="N43" s="17">
        <v>296.92650000000003</v>
      </c>
      <c r="O43" s="17">
        <v>0.17757000000000001</v>
      </c>
      <c r="P43" s="17">
        <v>91.558999999999997</v>
      </c>
      <c r="Q43" s="38">
        <v>1.323861801743623</v>
      </c>
      <c r="R43" s="38">
        <v>0.3141510781093817</v>
      </c>
      <c r="S43" s="38">
        <v>19.777238326431529</v>
      </c>
      <c r="T43" s="38">
        <v>2.7416770518070144</v>
      </c>
      <c r="U43" s="17">
        <v>89</v>
      </c>
      <c r="V43" s="37">
        <v>60</v>
      </c>
      <c r="W43" s="17">
        <v>40.429154562223331</v>
      </c>
      <c r="X43" s="17">
        <v>45.302422884448958</v>
      </c>
      <c r="Y43" s="17">
        <v>14.268422553327715</v>
      </c>
      <c r="Z43" s="18">
        <v>34.159999999999997</v>
      </c>
    </row>
    <row r="44" spans="1:27" s="20" customFormat="1" x14ac:dyDescent="0.25">
      <c r="A44" s="53"/>
      <c r="B44" s="50" t="s">
        <v>46</v>
      </c>
      <c r="C44" s="50"/>
      <c r="D44" s="50"/>
      <c r="F44" s="26"/>
      <c r="G44" s="26"/>
      <c r="H44" s="25"/>
      <c r="I44" s="25"/>
      <c r="J44" s="26"/>
      <c r="K44" s="26">
        <f>AVERAGE(K42:K43)</f>
        <v>593.5</v>
      </c>
      <c r="L44" s="25">
        <f t="shared" ref="L44:V44" si="13">AVERAGE(L42:L43)</f>
        <v>9.5424000000000007</v>
      </c>
      <c r="M44" s="26">
        <f t="shared" si="13"/>
        <v>34.22165680401816</v>
      </c>
      <c r="N44" s="26">
        <f t="shared" si="13"/>
        <v>291.08150000000001</v>
      </c>
      <c r="O44" s="26">
        <f t="shared" si="13"/>
        <v>0.21029500000000001</v>
      </c>
      <c r="P44" s="26">
        <f t="shared" si="13"/>
        <v>90.853999999999999</v>
      </c>
      <c r="Q44" s="26">
        <f t="shared" si="13"/>
        <v>1.1349693251533743</v>
      </c>
      <c r="R44" s="26">
        <f t="shared" si="13"/>
        <v>0.19277452520348423</v>
      </c>
      <c r="S44" s="26">
        <f t="shared" si="13"/>
        <v>16.992717406825665</v>
      </c>
      <c r="T44" s="26">
        <f t="shared" si="13"/>
        <v>1.8159159693786719</v>
      </c>
      <c r="U44" s="26">
        <f>AVERAGE(U42:U43)</f>
        <v>81</v>
      </c>
      <c r="V44" s="26">
        <f t="shared" si="13"/>
        <v>55</v>
      </c>
      <c r="W44" s="26">
        <v>52.284615297139254</v>
      </c>
      <c r="X44" s="26">
        <v>37.692393231592149</v>
      </c>
      <c r="Y44" s="26">
        <v>10.022991471268597</v>
      </c>
      <c r="Z44" s="27">
        <v>43.954999999999998</v>
      </c>
      <c r="AA44" s="1"/>
    </row>
    <row r="45" spans="1:27" s="20" customFormat="1" x14ac:dyDescent="0.25">
      <c r="A45" s="53"/>
      <c r="B45" s="50" t="s">
        <v>32</v>
      </c>
      <c r="C45" s="50"/>
      <c r="D45" s="50"/>
      <c r="F45" s="26"/>
      <c r="G45" s="26"/>
      <c r="H45" s="25"/>
      <c r="I45" s="25"/>
      <c r="J45" s="26"/>
      <c r="K45" s="26">
        <f>STDEVA(K42:K43)</f>
        <v>2.1213203435596424</v>
      </c>
      <c r="L45" s="25">
        <f>STDEVA(L42:L43)</f>
        <v>1.742593951556118</v>
      </c>
      <c r="M45" s="26">
        <f t="shared" ref="M45:Z45" si="14">STDEVA(M42:M43)</f>
        <v>0.11122123347399888</v>
      </c>
      <c r="N45" s="26">
        <f t="shared" si="14"/>
        <v>8.2660782720707804</v>
      </c>
      <c r="O45" s="26">
        <f t="shared" si="14"/>
        <v>4.6280138828659612E-2</v>
      </c>
      <c r="P45" s="26">
        <f t="shared" si="14"/>
        <v>0.99702056147302964</v>
      </c>
      <c r="Q45" s="26">
        <f t="shared" si="14"/>
        <v>0.26713430222417262</v>
      </c>
      <c r="R45" s="26">
        <f t="shared" si="14"/>
        <v>0.17165236727361571</v>
      </c>
      <c r="S45" s="26">
        <f t="shared" si="14"/>
        <v>3.937907249218211</v>
      </c>
      <c r="T45" s="26">
        <f t="shared" si="14"/>
        <v>1.3092238782873586</v>
      </c>
      <c r="U45" s="26">
        <f>STDEVA(U42:U43)</f>
        <v>11.313708498984761</v>
      </c>
      <c r="V45" s="26">
        <f t="shared" si="14"/>
        <v>7.0710678118654755</v>
      </c>
      <c r="W45" s="26">
        <f t="shared" si="14"/>
        <v>16.766153359499796</v>
      </c>
      <c r="X45" s="26">
        <f t="shared" si="14"/>
        <v>10.762207145131534</v>
      </c>
      <c r="Y45" s="26">
        <f t="shared" si="14"/>
        <v>6.003946214368292</v>
      </c>
      <c r="Z45" s="27">
        <f t="shared" si="14"/>
        <v>13.852221843444486</v>
      </c>
      <c r="AA45" s="1"/>
    </row>
    <row r="46" spans="1:27" x14ac:dyDescent="0.25">
      <c r="A46" s="53"/>
      <c r="B46" s="1">
        <v>3</v>
      </c>
      <c r="C46" s="1">
        <v>9203</v>
      </c>
      <c r="D46" s="1" t="s">
        <v>27</v>
      </c>
      <c r="E46" s="15">
        <v>43478</v>
      </c>
      <c r="F46" s="37" t="s">
        <v>27</v>
      </c>
      <c r="G46" s="17" t="s">
        <v>28</v>
      </c>
      <c r="H46" s="16">
        <v>-60.564120000000003</v>
      </c>
      <c r="I46" s="16">
        <v>175.8468</v>
      </c>
      <c r="J46" s="17">
        <v>10</v>
      </c>
      <c r="K46" s="17" t="s">
        <v>47</v>
      </c>
      <c r="L46" s="16">
        <v>4.1485000000000003</v>
      </c>
      <c r="M46" s="17">
        <v>33.822552604125498</v>
      </c>
      <c r="N46" s="17">
        <v>328.79899999999998</v>
      </c>
      <c r="O46" s="17">
        <v>0.17557</v>
      </c>
      <c r="P46" s="17">
        <v>90.566550000000007</v>
      </c>
      <c r="Q46" s="39">
        <v>1.6241524055537617</v>
      </c>
      <c r="R46" s="39">
        <v>0.68542053405683279</v>
      </c>
      <c r="S46" s="39">
        <v>25.631872054833643</v>
      </c>
      <c r="T46" s="40">
        <v>0.5340929321701976</v>
      </c>
      <c r="U46" s="17">
        <v>84</v>
      </c>
      <c r="V46" s="37">
        <v>59</v>
      </c>
      <c r="W46" s="17">
        <v>38.745057370176418</v>
      </c>
      <c r="X46" s="17">
        <v>24.571409765458952</v>
      </c>
      <c r="Y46" s="17">
        <v>36.683532864364643</v>
      </c>
      <c r="Z46" s="18">
        <v>35.5</v>
      </c>
    </row>
    <row r="47" spans="1:27" x14ac:dyDescent="0.25">
      <c r="A47" s="53"/>
      <c r="B47" s="1">
        <v>33</v>
      </c>
      <c r="C47" s="1">
        <v>9233</v>
      </c>
      <c r="D47" s="41" t="s">
        <v>29</v>
      </c>
      <c r="E47" s="42">
        <v>43506</v>
      </c>
      <c r="F47" s="37" t="s">
        <v>29</v>
      </c>
      <c r="G47" s="17" t="s">
        <v>28</v>
      </c>
      <c r="H47" s="16">
        <v>-62.625999999999998</v>
      </c>
      <c r="I47" s="16">
        <v>178.45033333333299</v>
      </c>
      <c r="J47" s="17">
        <v>10</v>
      </c>
      <c r="K47" s="17">
        <v>2177</v>
      </c>
      <c r="L47" s="16">
        <v>1.4536</v>
      </c>
      <c r="M47" s="17">
        <v>33.811393530960061</v>
      </c>
      <c r="N47" s="17">
        <v>323.12099999999998</v>
      </c>
      <c r="O47" s="17">
        <v>0.53173999999999999</v>
      </c>
      <c r="P47" s="17">
        <v>90.2881</v>
      </c>
      <c r="Q47" s="39">
        <v>1.3884404262189216</v>
      </c>
      <c r="R47" s="39">
        <v>0.99243181493645583</v>
      </c>
      <c r="S47" s="39">
        <v>20.134228187919462</v>
      </c>
      <c r="T47" s="40">
        <v>4.5575930211856859</v>
      </c>
      <c r="U47" s="17">
        <v>85</v>
      </c>
      <c r="V47" s="37">
        <v>69</v>
      </c>
      <c r="W47" s="17">
        <v>30.722891566265066</v>
      </c>
      <c r="X47" s="17">
        <v>28.313253012048193</v>
      </c>
      <c r="Y47" s="17">
        <v>40.963855421686745</v>
      </c>
      <c r="Z47" s="18">
        <v>31.97</v>
      </c>
    </row>
    <row r="48" spans="1:27" x14ac:dyDescent="0.25">
      <c r="A48" s="53"/>
      <c r="B48" s="1">
        <v>4</v>
      </c>
      <c r="C48" s="1">
        <v>9204</v>
      </c>
      <c r="D48" s="1" t="s">
        <v>29</v>
      </c>
      <c r="E48" s="15">
        <v>43479</v>
      </c>
      <c r="F48" s="37" t="s">
        <v>29</v>
      </c>
      <c r="G48" s="17" t="s">
        <v>28</v>
      </c>
      <c r="H48" s="16">
        <v>-63.721249999999998</v>
      </c>
      <c r="I48" s="16">
        <v>176.15430000000001</v>
      </c>
      <c r="J48" s="17">
        <v>10</v>
      </c>
      <c r="K48" s="17">
        <v>1250</v>
      </c>
      <c r="L48" s="16">
        <v>3.2208000000000001</v>
      </c>
      <c r="M48" s="17">
        <v>33.902163226285097</v>
      </c>
      <c r="N48" s="17"/>
      <c r="O48" s="17"/>
      <c r="P48" s="17">
        <v>90.566550000000007</v>
      </c>
      <c r="Q48" s="39">
        <v>1.6919599612528253</v>
      </c>
      <c r="R48" s="39">
        <v>7.1397972297586751E-2</v>
      </c>
      <c r="S48" s="39">
        <v>29.273168642010567</v>
      </c>
      <c r="T48" s="40">
        <v>50.204735623998573</v>
      </c>
      <c r="U48" s="17">
        <v>56</v>
      </c>
      <c r="V48" s="37">
        <v>53</v>
      </c>
      <c r="W48" s="17">
        <v>11.303702903465767</v>
      </c>
      <c r="X48" s="17">
        <v>34.813323621013019</v>
      </c>
      <c r="Y48" s="17">
        <v>53.882973475521204</v>
      </c>
      <c r="Z48" s="18">
        <v>84.96</v>
      </c>
    </row>
    <row r="49" spans="1:27" x14ac:dyDescent="0.25">
      <c r="A49" s="53"/>
      <c r="B49" s="1">
        <v>31</v>
      </c>
      <c r="C49" s="1">
        <v>9232</v>
      </c>
      <c r="D49" s="1" t="s">
        <v>29</v>
      </c>
      <c r="E49" s="15">
        <v>43505</v>
      </c>
      <c r="F49" s="37" t="s">
        <v>29</v>
      </c>
      <c r="G49" s="17" t="s">
        <v>28</v>
      </c>
      <c r="H49" s="16">
        <v>-65.206166666666661</v>
      </c>
      <c r="I49" s="16">
        <v>179.25049999999999</v>
      </c>
      <c r="J49" s="17">
        <v>10</v>
      </c>
      <c r="K49" s="17">
        <v>2899</v>
      </c>
      <c r="L49" s="16">
        <f>AVERAGE(L47:L48)</f>
        <v>2.3372000000000002</v>
      </c>
      <c r="M49" s="17">
        <v>33.71585556313071</v>
      </c>
      <c r="N49" s="17">
        <v>341.57799999999997</v>
      </c>
      <c r="O49" s="17">
        <v>0.53671000000000002</v>
      </c>
      <c r="P49" s="17">
        <v>86.316400000000002</v>
      </c>
      <c r="Q49" s="39">
        <v>1.3787536325476268</v>
      </c>
      <c r="R49" s="39">
        <v>0.15707553905469085</v>
      </c>
      <c r="S49" s="39">
        <v>23.418534913608454</v>
      </c>
      <c r="T49" s="40">
        <v>48.780487804878049</v>
      </c>
      <c r="U49" s="17">
        <v>57</v>
      </c>
      <c r="V49" s="37">
        <v>44</v>
      </c>
      <c r="W49" s="17">
        <v>9.021113243761997</v>
      </c>
      <c r="X49" s="17">
        <v>21.689059500959694</v>
      </c>
      <c r="Y49" s="17">
        <v>69.289827255278311</v>
      </c>
      <c r="Z49" s="18">
        <v>68.28</v>
      </c>
    </row>
    <row r="50" spans="1:27" x14ac:dyDescent="0.25">
      <c r="A50" s="53"/>
      <c r="B50" s="1">
        <v>5</v>
      </c>
      <c r="C50" s="1">
        <v>9205</v>
      </c>
      <c r="D50" s="1" t="s">
        <v>29</v>
      </c>
      <c r="E50" s="15">
        <v>43480</v>
      </c>
      <c r="F50" s="37" t="s">
        <v>29</v>
      </c>
      <c r="G50" s="17" t="s">
        <v>28</v>
      </c>
      <c r="H50" s="16">
        <v>-65.875730000000004</v>
      </c>
      <c r="I50" s="16">
        <v>177.9273</v>
      </c>
      <c r="J50" s="17">
        <v>10</v>
      </c>
      <c r="K50" s="17">
        <v>1029</v>
      </c>
      <c r="L50" s="16">
        <v>0.15110000000000001</v>
      </c>
      <c r="M50" s="17">
        <v>33.74543133607245</v>
      </c>
      <c r="N50" s="17">
        <v>363.87</v>
      </c>
      <c r="O50" s="17">
        <v>1.7358</v>
      </c>
      <c r="P50" s="17">
        <v>87.408699999999996</v>
      </c>
      <c r="Q50" s="39">
        <v>1.662899580238941</v>
      </c>
      <c r="R50" s="39">
        <v>7.1397972297586751E-2</v>
      </c>
      <c r="S50" s="39">
        <v>27.631015279166071</v>
      </c>
      <c r="T50" s="40">
        <v>57.682036674381344</v>
      </c>
      <c r="U50" s="17">
        <v>57</v>
      </c>
      <c r="V50" s="37">
        <v>38</v>
      </c>
      <c r="W50" s="17">
        <v>9.6480155506217571</v>
      </c>
      <c r="X50" s="17">
        <v>10.184051237475421</v>
      </c>
      <c r="Y50" s="17">
        <v>80.16793321190282</v>
      </c>
      <c r="Z50" s="18">
        <v>84.96</v>
      </c>
    </row>
    <row r="51" spans="1:27" s="20" customFormat="1" x14ac:dyDescent="0.25">
      <c r="A51" s="53"/>
      <c r="B51" s="50" t="s">
        <v>48</v>
      </c>
      <c r="C51" s="50"/>
      <c r="D51" s="50"/>
      <c r="F51" s="26"/>
      <c r="G51" s="26"/>
      <c r="H51" s="25"/>
      <c r="I51" s="25"/>
      <c r="J51" s="26"/>
      <c r="K51" s="26">
        <f>AVERAGE(K47:K50)</f>
        <v>1838.75</v>
      </c>
      <c r="L51" s="25">
        <f>AVERAGE(L47:L50)</f>
        <v>1.7906750000000002</v>
      </c>
      <c r="M51" s="26">
        <f t="shared" ref="M51:V51" si="15">AVERAGE(M47:M50)</f>
        <v>33.793710914112076</v>
      </c>
      <c r="N51" s="26">
        <f t="shared" si="15"/>
        <v>342.85633333333334</v>
      </c>
      <c r="O51" s="26">
        <f t="shared" si="15"/>
        <v>0.93474999999999986</v>
      </c>
      <c r="P51" s="26">
        <f t="shared" si="15"/>
        <v>88.644937499999997</v>
      </c>
      <c r="Q51" s="26">
        <f t="shared" si="15"/>
        <v>1.5305134000645788</v>
      </c>
      <c r="R51" s="26">
        <f t="shared" si="15"/>
        <v>0.32307582464658008</v>
      </c>
      <c r="S51" s="26">
        <f t="shared" si="15"/>
        <v>25.114236755676139</v>
      </c>
      <c r="T51" s="26">
        <f t="shared" si="15"/>
        <v>40.306213281110914</v>
      </c>
      <c r="U51" s="26">
        <f>AVERAGE(U47:U50)</f>
        <v>63.75</v>
      </c>
      <c r="V51" s="26">
        <f t="shared" si="15"/>
        <v>51</v>
      </c>
      <c r="W51" s="26">
        <v>15.173930816028646</v>
      </c>
      <c r="X51" s="26">
        <v>23.74992184287408</v>
      </c>
      <c r="Y51" s="26">
        <v>61.076147341097268</v>
      </c>
      <c r="Z51" s="27">
        <v>67.54249999999999</v>
      </c>
      <c r="AA51" s="1"/>
    </row>
    <row r="52" spans="1:27" s="20" customFormat="1" x14ac:dyDescent="0.25">
      <c r="A52" s="53"/>
      <c r="B52" s="50" t="s">
        <v>32</v>
      </c>
      <c r="C52" s="50"/>
      <c r="D52" s="50"/>
      <c r="F52" s="26"/>
      <c r="G52" s="26"/>
      <c r="H52" s="25"/>
      <c r="I52" s="25"/>
      <c r="J52" s="26"/>
      <c r="K52" s="26">
        <f>STDEVA(K47:K50)</f>
        <v>864.26553597066834</v>
      </c>
      <c r="L52" s="25">
        <f>STDEVA(L47:L50)</f>
        <v>1.3096784373145438</v>
      </c>
      <c r="M52" s="26">
        <f t="shared" ref="M52:Z52" si="16">STDEVA(M47:M50)</f>
        <v>8.2597320954098705E-2</v>
      </c>
      <c r="N52" s="26">
        <f t="shared" si="16"/>
        <v>20.404554695786278</v>
      </c>
      <c r="O52" s="26">
        <f t="shared" si="16"/>
        <v>0.69373410043041739</v>
      </c>
      <c r="P52" s="26">
        <f t="shared" si="16"/>
        <v>2.108945048033497</v>
      </c>
      <c r="Q52" s="26">
        <f t="shared" si="16"/>
        <v>0.170104722406343</v>
      </c>
      <c r="R52" s="26">
        <f t="shared" si="16"/>
        <v>0.44806138689526764</v>
      </c>
      <c r="S52" s="26">
        <f t="shared" si="16"/>
        <v>4.1354878246542777</v>
      </c>
      <c r="T52" s="26">
        <f t="shared" si="16"/>
        <v>24.150066682856696</v>
      </c>
      <c r="U52" s="26">
        <f>STDEVA(U47:U50)</f>
        <v>14.174507634012077</v>
      </c>
      <c r="V52" s="26">
        <f t="shared" si="16"/>
        <v>13.490737563232042</v>
      </c>
      <c r="W52" s="26">
        <f t="shared" si="16"/>
        <v>10.410599536139818</v>
      </c>
      <c r="X52" s="26">
        <f t="shared" si="16"/>
        <v>10.511943193955219</v>
      </c>
      <c r="Y52" s="26">
        <f t="shared" si="16"/>
        <v>17.206654352132738</v>
      </c>
      <c r="Z52" s="27">
        <f t="shared" si="16"/>
        <v>24.984563734434104</v>
      </c>
      <c r="AA52" s="1"/>
    </row>
    <row r="53" spans="1:27" x14ac:dyDescent="0.25">
      <c r="A53" s="53"/>
      <c r="B53" s="1">
        <v>30</v>
      </c>
      <c r="C53" s="1">
        <v>9230</v>
      </c>
      <c r="D53" s="1" t="s">
        <v>33</v>
      </c>
      <c r="E53" s="15">
        <v>43504</v>
      </c>
      <c r="F53" s="37" t="s">
        <v>34</v>
      </c>
      <c r="G53" s="17" t="s">
        <v>28</v>
      </c>
      <c r="H53" s="16">
        <v>-68.163833333333329</v>
      </c>
      <c r="I53" s="16">
        <v>-179.97579999999999</v>
      </c>
      <c r="J53" s="17">
        <v>10</v>
      </c>
      <c r="K53" s="17">
        <v>2442</v>
      </c>
      <c r="L53" s="16">
        <v>-0.77564999999999995</v>
      </c>
      <c r="M53" s="17">
        <v>33.884309523617269</v>
      </c>
      <c r="N53" s="17">
        <v>339.89100000000002</v>
      </c>
      <c r="O53" s="17">
        <v>9.7689999999999999E-2</v>
      </c>
      <c r="P53" s="17">
        <v>92.2898</v>
      </c>
      <c r="Q53" s="40">
        <v>1.8501775912173071</v>
      </c>
      <c r="R53" s="40">
        <v>0.84249607311152364</v>
      </c>
      <c r="S53" s="40">
        <v>28.48779094673711</v>
      </c>
      <c r="T53" s="40">
        <v>64.447213815203838</v>
      </c>
      <c r="U53" s="17">
        <v>116</v>
      </c>
      <c r="V53" s="37">
        <v>50</v>
      </c>
      <c r="W53" s="17">
        <v>51.851851851851855</v>
      </c>
      <c r="X53" s="17">
        <v>37.037037037037038</v>
      </c>
      <c r="Y53" s="17">
        <v>11.111111111111109</v>
      </c>
      <c r="Z53" s="18">
        <v>25.99</v>
      </c>
    </row>
    <row r="54" spans="1:27" x14ac:dyDescent="0.25">
      <c r="A54" s="53"/>
      <c r="B54" s="1">
        <v>6</v>
      </c>
      <c r="C54" s="1">
        <v>9206</v>
      </c>
      <c r="D54" s="1" t="s">
        <v>33</v>
      </c>
      <c r="E54" s="15">
        <v>43481</v>
      </c>
      <c r="F54" s="37" t="s">
        <v>34</v>
      </c>
      <c r="G54" s="17" t="s">
        <v>28</v>
      </c>
      <c r="H54" s="16">
        <v>-68.335220000000007</v>
      </c>
      <c r="I54" s="16">
        <v>-179.9564</v>
      </c>
      <c r="J54" s="17">
        <v>10</v>
      </c>
      <c r="K54" s="17">
        <v>1040</v>
      </c>
      <c r="L54" s="16">
        <v>-0.89395000000000002</v>
      </c>
      <c r="M54" s="17">
        <v>33.788374285948898</v>
      </c>
      <c r="N54" s="17">
        <v>357.529</v>
      </c>
      <c r="O54" s="17">
        <v>0.119505</v>
      </c>
      <c r="P54" s="17">
        <v>91.709350000000001</v>
      </c>
      <c r="Q54" s="40">
        <v>1.959961252825315</v>
      </c>
      <c r="R54" s="40">
        <v>0.32129087533914036</v>
      </c>
      <c r="S54" s="40">
        <v>30.272740254176782</v>
      </c>
      <c r="T54" s="40">
        <v>65.1593377247641</v>
      </c>
      <c r="U54" s="17">
        <v>106</v>
      </c>
      <c r="V54" s="37">
        <v>36</v>
      </c>
      <c r="W54" s="17">
        <v>47.960635573377317</v>
      </c>
      <c r="X54" s="17">
        <v>31.584887225435111</v>
      </c>
      <c r="Y54" s="17">
        <v>20.454477201187569</v>
      </c>
      <c r="Z54" s="18">
        <v>41.55</v>
      </c>
    </row>
    <row r="55" spans="1:27" x14ac:dyDescent="0.25">
      <c r="A55" s="53"/>
      <c r="B55" s="1">
        <v>29</v>
      </c>
      <c r="C55" s="1">
        <v>9229</v>
      </c>
      <c r="D55" s="1" t="s">
        <v>33</v>
      </c>
      <c r="E55" s="15">
        <v>43503</v>
      </c>
      <c r="F55" s="37" t="s">
        <v>34</v>
      </c>
      <c r="G55" s="17" t="s">
        <v>28</v>
      </c>
      <c r="H55" s="16">
        <v>-68.746679999999998</v>
      </c>
      <c r="I55" s="16">
        <v>-178.84719999999999</v>
      </c>
      <c r="J55" s="17">
        <v>10</v>
      </c>
      <c r="K55" s="17" t="s">
        <v>47</v>
      </c>
      <c r="L55" s="16">
        <v>-0.95940000000000003</v>
      </c>
      <c r="M55" s="17">
        <v>34.130228619910326</v>
      </c>
      <c r="N55" s="17">
        <v>315.64249999999998</v>
      </c>
      <c r="O55" s="17">
        <v>0.21834500000000001</v>
      </c>
      <c r="P55" s="17">
        <v>91.166650000000004</v>
      </c>
      <c r="Q55" s="40">
        <v>1.998708427510494</v>
      </c>
      <c r="R55" s="40">
        <v>0.65686134513779804</v>
      </c>
      <c r="S55" s="40">
        <v>30.201342281879196</v>
      </c>
      <c r="T55" s="40">
        <v>78.689692006409118</v>
      </c>
      <c r="U55" s="17">
        <v>99</v>
      </c>
      <c r="V55" s="37">
        <v>49</v>
      </c>
      <c r="W55" s="17">
        <v>53.965183752417801</v>
      </c>
      <c r="X55" s="17">
        <v>29.400386847195357</v>
      </c>
      <c r="Y55" s="17">
        <v>16.634429400386846</v>
      </c>
      <c r="Z55" s="18">
        <v>31.45</v>
      </c>
    </row>
    <row r="56" spans="1:27" x14ac:dyDescent="0.25">
      <c r="A56" s="53"/>
      <c r="B56" s="1">
        <v>7</v>
      </c>
      <c r="C56" s="1">
        <v>9207</v>
      </c>
      <c r="D56" s="1" t="s">
        <v>33</v>
      </c>
      <c r="E56" s="15">
        <v>43482</v>
      </c>
      <c r="F56" s="37" t="s">
        <v>34</v>
      </c>
      <c r="G56" s="17" t="s">
        <v>28</v>
      </c>
      <c r="H56" s="16">
        <v>-70.847629999999995</v>
      </c>
      <c r="I56" s="16">
        <v>173.92259999999999</v>
      </c>
      <c r="J56" s="17">
        <v>10</v>
      </c>
      <c r="K56" s="17">
        <v>2199</v>
      </c>
      <c r="L56" s="16">
        <v>-0.89080000000000004</v>
      </c>
      <c r="M56" s="17">
        <v>34.048813828678249</v>
      </c>
      <c r="N56" s="17">
        <v>357.19799999999998</v>
      </c>
      <c r="O56" s="17">
        <v>0.27298500000000003</v>
      </c>
      <c r="P56" s="17">
        <v>91.92795000000001</v>
      </c>
      <c r="Q56" s="40">
        <v>1.995479496286729</v>
      </c>
      <c r="R56" s="40">
        <v>7.1397972297586751E-2</v>
      </c>
      <c r="S56" s="40">
        <v>31.772097672426103</v>
      </c>
      <c r="T56" s="40">
        <v>67.2957094534449</v>
      </c>
      <c r="U56" s="17">
        <v>101</v>
      </c>
      <c r="V56" s="37">
        <v>52</v>
      </c>
      <c r="W56" s="17">
        <v>23.168138045447073</v>
      </c>
      <c r="X56" s="17">
        <v>26.955518821098249</v>
      </c>
      <c r="Y56" s="17">
        <v>49.876343133454682</v>
      </c>
      <c r="Z56" s="18">
        <v>50.95</v>
      </c>
    </row>
    <row r="57" spans="1:27" x14ac:dyDescent="0.25">
      <c r="A57" s="53"/>
      <c r="B57" s="1">
        <v>11</v>
      </c>
      <c r="C57" s="1">
        <v>9211</v>
      </c>
      <c r="D57" s="1" t="s">
        <v>33</v>
      </c>
      <c r="E57" s="15">
        <v>43486</v>
      </c>
      <c r="F57" s="37" t="s">
        <v>34</v>
      </c>
      <c r="G57" s="17" t="s">
        <v>28</v>
      </c>
      <c r="H57" s="16">
        <v>-71.296270000000007</v>
      </c>
      <c r="I57" s="16">
        <v>177.89709999999999</v>
      </c>
      <c r="J57" s="17">
        <v>10</v>
      </c>
      <c r="K57" s="17">
        <v>2899</v>
      </c>
      <c r="L57" s="16">
        <v>-0.51165000000000005</v>
      </c>
      <c r="M57" s="17">
        <v>34.036502123616373</v>
      </c>
      <c r="N57" s="17">
        <v>348.81049999999999</v>
      </c>
      <c r="O57" s="17">
        <v>0.33735000000000004</v>
      </c>
      <c r="P57" s="17">
        <v>91.830600000000004</v>
      </c>
      <c r="Q57" s="40">
        <v>2.0632870519857929</v>
      </c>
      <c r="R57" s="40">
        <v>7.1397972297586751E-2</v>
      </c>
      <c r="S57" s="40">
        <v>32.129087533914038</v>
      </c>
      <c r="T57" s="40">
        <v>68.363895317785293</v>
      </c>
      <c r="U57" s="17">
        <v>106</v>
      </c>
      <c r="V57" s="37">
        <v>47</v>
      </c>
      <c r="W57" s="17">
        <v>33.649289099526065</v>
      </c>
      <c r="X57" s="17">
        <v>41.706161137440752</v>
      </c>
      <c r="Y57" s="17">
        <v>24.644549763033172</v>
      </c>
      <c r="Z57" s="18">
        <v>30.07</v>
      </c>
    </row>
    <row r="58" spans="1:27" x14ac:dyDescent="0.25">
      <c r="A58" s="53"/>
      <c r="B58" s="1">
        <v>28</v>
      </c>
      <c r="C58" s="1">
        <v>9228</v>
      </c>
      <c r="D58" s="1" t="s">
        <v>33</v>
      </c>
      <c r="E58" s="15">
        <v>43502</v>
      </c>
      <c r="F58" s="37" t="s">
        <v>34</v>
      </c>
      <c r="G58" s="17" t="s">
        <v>28</v>
      </c>
      <c r="H58" s="16">
        <v>-71.389533333333333</v>
      </c>
      <c r="I58" s="16">
        <v>-172.10485</v>
      </c>
      <c r="J58" s="17">
        <v>10</v>
      </c>
      <c r="K58" s="17">
        <v>4050</v>
      </c>
      <c r="L58" s="16">
        <v>-0.78854999999999997</v>
      </c>
      <c r="M58" s="17">
        <v>33.417803380473295</v>
      </c>
      <c r="N58" s="17">
        <v>341.76749999999998</v>
      </c>
      <c r="O58" s="17">
        <v>0.38995000000000002</v>
      </c>
      <c r="P58" s="17">
        <v>90.723700000000008</v>
      </c>
      <c r="Q58" s="40">
        <v>1.8727801097836616</v>
      </c>
      <c r="R58" s="40">
        <v>0.63544195344852206</v>
      </c>
      <c r="S58" s="40">
        <v>27.988005140654003</v>
      </c>
      <c r="T58" s="40">
        <v>61.598718176962791</v>
      </c>
      <c r="U58" s="17">
        <v>83</v>
      </c>
      <c r="V58" s="37">
        <v>22</v>
      </c>
      <c r="W58" s="17">
        <v>45.714285714285715</v>
      </c>
      <c r="X58" s="17">
        <v>29.523809523809526</v>
      </c>
      <c r="Y58" s="17">
        <v>24.761904761904763</v>
      </c>
      <c r="Z58" s="18">
        <v>35.29</v>
      </c>
    </row>
    <row r="59" spans="1:27" x14ac:dyDescent="0.25">
      <c r="A59" s="53"/>
      <c r="B59" s="1">
        <v>27</v>
      </c>
      <c r="C59" s="1">
        <v>9227</v>
      </c>
      <c r="D59" s="1" t="s">
        <v>33</v>
      </c>
      <c r="E59" s="15">
        <v>43501</v>
      </c>
      <c r="F59" s="37" t="s">
        <v>34</v>
      </c>
      <c r="G59" s="17" t="s">
        <v>28</v>
      </c>
      <c r="H59" s="16">
        <v>-74.357219999999998</v>
      </c>
      <c r="I59" s="16">
        <v>-167.48560000000001</v>
      </c>
      <c r="J59" s="17">
        <v>10</v>
      </c>
      <c r="K59" s="17" t="s">
        <v>47</v>
      </c>
      <c r="L59" s="16">
        <v>-0.14119999999999999</v>
      </c>
      <c r="M59" s="17">
        <v>33.158722999327274</v>
      </c>
      <c r="N59" s="17">
        <v>353.41500000000002</v>
      </c>
      <c r="O59" s="17">
        <v>0.56698000000000004</v>
      </c>
      <c r="P59" s="17">
        <v>86.280050000000003</v>
      </c>
      <c r="Q59" s="40">
        <v>1.6499838553438813</v>
      </c>
      <c r="R59" s="40">
        <v>0.96387262601742107</v>
      </c>
      <c r="S59" s="40">
        <v>25.703270027131229</v>
      </c>
      <c r="T59" s="40">
        <v>42.371372618835679</v>
      </c>
      <c r="U59" s="17">
        <v>81</v>
      </c>
      <c r="V59" s="37">
        <v>12</v>
      </c>
      <c r="W59" s="17">
        <v>29.375</v>
      </c>
      <c r="X59" s="17">
        <v>50.625</v>
      </c>
      <c r="Y59" s="17">
        <v>20</v>
      </c>
      <c r="Z59" s="18">
        <v>52.57</v>
      </c>
    </row>
    <row r="60" spans="1:27" x14ac:dyDescent="0.25">
      <c r="A60" s="53"/>
      <c r="B60" s="49" t="s">
        <v>35</v>
      </c>
      <c r="C60" s="49"/>
      <c r="D60" s="49"/>
      <c r="E60" s="23"/>
      <c r="F60" s="21"/>
      <c r="G60" s="26"/>
      <c r="H60" s="25"/>
      <c r="I60" s="25"/>
      <c r="J60" s="26"/>
      <c r="K60" s="26">
        <f>AVERAGE(K53:K59)</f>
        <v>2526</v>
      </c>
      <c r="L60" s="25">
        <f>AVERAGE(L53:L59)</f>
        <v>-0.70874285714285712</v>
      </c>
      <c r="M60" s="26">
        <f t="shared" ref="M60:Z60" si="17">AVERAGE(M53:M59)</f>
        <v>33.780679251653098</v>
      </c>
      <c r="N60" s="26">
        <f t="shared" si="17"/>
        <v>344.8933571428571</v>
      </c>
      <c r="O60" s="26">
        <f t="shared" si="17"/>
        <v>0.28611500000000006</v>
      </c>
      <c r="P60" s="26">
        <f t="shared" si="17"/>
        <v>90.846871428571419</v>
      </c>
      <c r="Q60" s="26">
        <f t="shared" si="17"/>
        <v>1.9129111121361686</v>
      </c>
      <c r="R60" s="26">
        <f t="shared" si="17"/>
        <v>0.50896554537851124</v>
      </c>
      <c r="S60" s="26">
        <f t="shared" si="17"/>
        <v>29.507761979559778</v>
      </c>
      <c r="T60" s="26">
        <f t="shared" si="17"/>
        <v>63.989419873343671</v>
      </c>
      <c r="U60" s="26">
        <f>AVERAGE(U53:U59)</f>
        <v>98.857142857142861</v>
      </c>
      <c r="V60" s="26">
        <f t="shared" si="17"/>
        <v>38.285714285714285</v>
      </c>
      <c r="W60" s="26">
        <f t="shared" si="17"/>
        <v>40.812054862415117</v>
      </c>
      <c r="X60" s="26">
        <f t="shared" si="17"/>
        <v>35.261828656002287</v>
      </c>
      <c r="Y60" s="26">
        <f t="shared" si="17"/>
        <v>23.926116481582593</v>
      </c>
      <c r="Z60" s="27">
        <f t="shared" si="17"/>
        <v>38.267142857142858</v>
      </c>
    </row>
    <row r="61" spans="1:27" x14ac:dyDescent="0.25">
      <c r="A61" s="53"/>
      <c r="B61" s="49" t="s">
        <v>32</v>
      </c>
      <c r="C61" s="49"/>
      <c r="D61" s="49"/>
      <c r="E61" s="23"/>
      <c r="F61" s="21"/>
      <c r="G61" s="26"/>
      <c r="H61" s="25"/>
      <c r="I61" s="25"/>
      <c r="J61" s="26"/>
      <c r="K61" s="26">
        <f>STDEVA(K53:K59)</f>
        <v>1522.0127807485405</v>
      </c>
      <c r="L61" s="25">
        <f>STDEVA(L53:L59)</f>
        <v>0.28927257248221122</v>
      </c>
      <c r="M61" s="26">
        <f t="shared" ref="M61:Z61" si="18">STDEVA(M53:M59)</f>
        <v>0.36259094918307239</v>
      </c>
      <c r="N61" s="26">
        <f t="shared" si="18"/>
        <v>14.659657311008008</v>
      </c>
      <c r="O61" s="26">
        <f t="shared" si="18"/>
        <v>0.16346249478091285</v>
      </c>
      <c r="P61" s="26">
        <f t="shared" si="18"/>
        <v>2.0790884390474957</v>
      </c>
      <c r="Q61" s="26">
        <f t="shared" si="18"/>
        <v>0.1376481570116444</v>
      </c>
      <c r="R61" s="26">
        <f t="shared" si="18"/>
        <v>0.35921327419056931</v>
      </c>
      <c r="S61" s="26">
        <f t="shared" si="18"/>
        <v>2.2689560727932574</v>
      </c>
      <c r="T61" s="26">
        <f t="shared" si="18"/>
        <v>10.960529881953576</v>
      </c>
      <c r="U61" s="26">
        <f>STDEVA(U53:U59)</f>
        <v>12.72043724914848</v>
      </c>
      <c r="V61" s="26">
        <f t="shared" si="18"/>
        <v>15.691975504635963</v>
      </c>
      <c r="W61" s="26">
        <f t="shared" si="18"/>
        <v>11.996077335356821</v>
      </c>
      <c r="X61" s="26">
        <f t="shared" si="18"/>
        <v>8.4705751936644287</v>
      </c>
      <c r="Y61" s="26">
        <f t="shared" si="18"/>
        <v>12.379342233255485</v>
      </c>
      <c r="Z61" s="27">
        <f t="shared" si="18"/>
        <v>10.404021200615512</v>
      </c>
    </row>
    <row r="62" spans="1:27" x14ac:dyDescent="0.25">
      <c r="A62" s="53"/>
      <c r="B62" s="1">
        <v>10</v>
      </c>
      <c r="C62" s="1">
        <v>9210</v>
      </c>
      <c r="D62" s="1" t="s">
        <v>33</v>
      </c>
      <c r="E62" s="15">
        <v>43485</v>
      </c>
      <c r="F62" s="37" t="s">
        <v>36</v>
      </c>
      <c r="G62" s="17" t="s">
        <v>28</v>
      </c>
      <c r="H62" s="16">
        <v>-71.399259999999998</v>
      </c>
      <c r="I62" s="16">
        <v>172.03970000000001</v>
      </c>
      <c r="J62" s="17">
        <v>10</v>
      </c>
      <c r="K62" s="17">
        <v>1469</v>
      </c>
      <c r="L62" s="16">
        <v>-0.75129999999999997</v>
      </c>
      <c r="M62" s="17">
        <v>34.11093638160169</v>
      </c>
      <c r="N62" s="17">
        <v>359.26100000000002</v>
      </c>
      <c r="O62" s="17">
        <v>0.87892999999999999</v>
      </c>
      <c r="P62" s="17">
        <v>87.562100000000001</v>
      </c>
      <c r="Q62" s="40">
        <v>1.9212140781401357</v>
      </c>
      <c r="R62" s="40">
        <v>7.1397972297586751E-2</v>
      </c>
      <c r="S62" s="40">
        <v>30.701128087962303</v>
      </c>
      <c r="T62" s="40">
        <v>63.735089905643584</v>
      </c>
      <c r="U62" s="17">
        <v>68</v>
      </c>
      <c r="V62" s="37">
        <v>15</v>
      </c>
      <c r="W62" s="17">
        <v>12.581699346405228</v>
      </c>
      <c r="X62" s="17">
        <v>16.176470588235293</v>
      </c>
      <c r="Y62" s="17">
        <v>71.24183006535948</v>
      </c>
      <c r="Z62" s="18">
        <v>66.010000000000005</v>
      </c>
    </row>
    <row r="63" spans="1:27" x14ac:dyDescent="0.25">
      <c r="A63" s="53"/>
      <c r="B63" s="1">
        <v>9</v>
      </c>
      <c r="C63" s="1">
        <v>9209</v>
      </c>
      <c r="D63" s="1" t="s">
        <v>33</v>
      </c>
      <c r="E63" s="15">
        <v>43484</v>
      </c>
      <c r="F63" s="37" t="s">
        <v>36</v>
      </c>
      <c r="G63" s="17" t="s">
        <v>28</v>
      </c>
      <c r="H63" s="16">
        <v>-71.499629999999996</v>
      </c>
      <c r="I63" s="16">
        <v>171.96539999999999</v>
      </c>
      <c r="J63" s="17">
        <v>10</v>
      </c>
      <c r="K63" s="17">
        <v>613</v>
      </c>
      <c r="L63" s="16">
        <v>-0.64565000000000006</v>
      </c>
      <c r="M63" s="17">
        <v>34.093128374216541</v>
      </c>
      <c r="N63" s="17">
        <v>355.41500000000002</v>
      </c>
      <c r="O63" s="17">
        <v>0.60424999999999995</v>
      </c>
      <c r="P63" s="17">
        <v>88.2654</v>
      </c>
      <c r="Q63" s="40">
        <v>1.947045527930255</v>
      </c>
      <c r="R63" s="40">
        <v>7.1397972297586751E-2</v>
      </c>
      <c r="S63" s="40">
        <v>31.20091389404541</v>
      </c>
      <c r="T63" s="40">
        <v>65.1593377247641</v>
      </c>
      <c r="U63" s="17">
        <v>71</v>
      </c>
      <c r="V63" s="37">
        <v>29</v>
      </c>
      <c r="W63" s="17">
        <v>12.414586871586094</v>
      </c>
      <c r="X63" s="17">
        <v>25.064016493454364</v>
      </c>
      <c r="Y63" s="17">
        <v>62.521396634959544</v>
      </c>
      <c r="Z63" s="18">
        <v>78.760000000000005</v>
      </c>
    </row>
    <row r="64" spans="1:27" x14ac:dyDescent="0.25">
      <c r="A64" s="53"/>
      <c r="B64" s="1">
        <v>8</v>
      </c>
      <c r="C64" s="1">
        <v>9208</v>
      </c>
      <c r="D64" s="1" t="s">
        <v>33</v>
      </c>
      <c r="E64" s="15">
        <v>43483</v>
      </c>
      <c r="F64" s="37" t="s">
        <v>36</v>
      </c>
      <c r="G64" s="17" t="s">
        <v>28</v>
      </c>
      <c r="H64" s="16">
        <v>-71.91489</v>
      </c>
      <c r="I64" s="16">
        <v>172.99199999999999</v>
      </c>
      <c r="J64" s="17">
        <v>10</v>
      </c>
      <c r="K64" s="17">
        <v>1703</v>
      </c>
      <c r="L64" s="16">
        <v>-0.58799999999999997</v>
      </c>
      <c r="M64" s="17">
        <v>34.180980411015497</v>
      </c>
      <c r="N64" s="17">
        <v>351.99250000000001</v>
      </c>
      <c r="O64" s="17">
        <v>0.64330500000000002</v>
      </c>
      <c r="P64" s="17">
        <v>90.566550000000007</v>
      </c>
      <c r="Q64" s="40">
        <v>2.0116241524055538</v>
      </c>
      <c r="R64" s="40">
        <v>0.21419391689276024</v>
      </c>
      <c r="S64" s="40">
        <v>31.772097672426103</v>
      </c>
      <c r="T64" s="40">
        <v>67.2957094534449</v>
      </c>
      <c r="U64" s="17">
        <v>71</v>
      </c>
      <c r="V64" s="37">
        <v>51</v>
      </c>
      <c r="W64" s="17">
        <v>12.256251880994592</v>
      </c>
      <c r="X64" s="17">
        <v>21.131082450967156</v>
      </c>
      <c r="Y64" s="17">
        <v>66.612665668038247</v>
      </c>
      <c r="Z64" s="18">
        <v>113.37</v>
      </c>
    </row>
    <row r="65" spans="1:29" s="20" customFormat="1" x14ac:dyDescent="0.25">
      <c r="A65" s="53"/>
      <c r="B65" s="49" t="s">
        <v>37</v>
      </c>
      <c r="C65" s="49"/>
      <c r="D65" s="49"/>
      <c r="E65" s="23"/>
      <c r="F65" s="26"/>
      <c r="G65" s="26"/>
      <c r="H65" s="25"/>
      <c r="I65" s="25"/>
      <c r="J65" s="26"/>
      <c r="K65" s="26">
        <f>AVERAGE(K62:K64)</f>
        <v>1261.6666666666667</v>
      </c>
      <c r="L65" s="25">
        <f>AVERAGE(L62:L64)</f>
        <v>-0.66164999999999996</v>
      </c>
      <c r="M65" s="26">
        <f t="shared" ref="M65:T65" si="19">AVERAGE(M62:M64)</f>
        <v>34.128348388944573</v>
      </c>
      <c r="N65" s="26">
        <f t="shared" si="19"/>
        <v>355.55616666666668</v>
      </c>
      <c r="O65" s="26">
        <f t="shared" si="19"/>
        <v>0.70882833333333328</v>
      </c>
      <c r="P65" s="26">
        <f t="shared" si="19"/>
        <v>88.798016666666669</v>
      </c>
      <c r="Q65" s="26">
        <f t="shared" si="19"/>
        <v>1.959961252825315</v>
      </c>
      <c r="R65" s="26">
        <f t="shared" si="19"/>
        <v>0.11899662049597792</v>
      </c>
      <c r="S65" s="26">
        <f t="shared" si="19"/>
        <v>31.224713218144604</v>
      </c>
      <c r="T65" s="26">
        <f t="shared" si="19"/>
        <v>65.396712361284187</v>
      </c>
      <c r="U65" s="26">
        <f>AVERAGE(U62:U64)</f>
        <v>70</v>
      </c>
      <c r="V65" s="26">
        <f>AVERAGE(V62:V64)</f>
        <v>31.666666666666668</v>
      </c>
      <c r="W65" s="26">
        <f t="shared" ref="W65:Z65" si="20">AVERAGE(W62:W64)</f>
        <v>12.417512699661971</v>
      </c>
      <c r="X65" s="26">
        <f t="shared" si="20"/>
        <v>20.79052317755227</v>
      </c>
      <c r="Y65" s="26">
        <f t="shared" si="20"/>
        <v>66.791964122785757</v>
      </c>
      <c r="Z65" s="27">
        <f t="shared" si="20"/>
        <v>86.046666666666667</v>
      </c>
      <c r="AA65" s="26"/>
      <c r="AB65" s="26"/>
      <c r="AC65" s="26"/>
    </row>
    <row r="66" spans="1:29" s="20" customFormat="1" x14ac:dyDescent="0.25">
      <c r="A66" s="53"/>
      <c r="B66" s="49" t="s">
        <v>32</v>
      </c>
      <c r="C66" s="49"/>
      <c r="D66" s="49"/>
      <c r="E66" s="23"/>
      <c r="F66" s="26"/>
      <c r="G66" s="26"/>
      <c r="H66" s="25"/>
      <c r="I66" s="25"/>
      <c r="J66" s="26"/>
      <c r="K66" s="26">
        <f>STDEVA(K62:K64)</f>
        <v>573.8164631076155</v>
      </c>
      <c r="L66" s="25">
        <f>STDEVA(L62:L64)</f>
        <v>8.2817404571744274E-2</v>
      </c>
      <c r="M66" s="26">
        <f t="shared" ref="M66:Z66" si="21">STDEVA(M62:M64)</f>
        <v>4.6442207012725487E-2</v>
      </c>
      <c r="N66" s="26">
        <f t="shared" si="21"/>
        <v>3.6363056916784919</v>
      </c>
      <c r="O66" s="26">
        <f t="shared" si="21"/>
        <v>0.14860099598701745</v>
      </c>
      <c r="P66" s="26">
        <f t="shared" si="21"/>
        <v>1.5714453015722003</v>
      </c>
      <c r="Q66" s="26">
        <f t="shared" si="21"/>
        <v>4.656830836892465E-2</v>
      </c>
      <c r="R66" s="26">
        <f t="shared" si="21"/>
        <v>8.2443277051210281E-2</v>
      </c>
      <c r="S66" s="26">
        <f t="shared" si="21"/>
        <v>0.53588130083286634</v>
      </c>
      <c r="T66" s="26">
        <f t="shared" si="21"/>
        <v>1.7921392048592368</v>
      </c>
      <c r="U66" s="26">
        <f>STDEVA(U62:U64)</f>
        <v>1.7320508075688772</v>
      </c>
      <c r="V66" s="26">
        <f t="shared" si="21"/>
        <v>18.147543451754931</v>
      </c>
      <c r="W66" s="26">
        <f t="shared" si="21"/>
        <v>0.16274345927870371</v>
      </c>
      <c r="X66" s="26">
        <f t="shared" si="21"/>
        <v>4.453549541475387</v>
      </c>
      <c r="Y66" s="26">
        <f t="shared" si="21"/>
        <v>4.3629807191202818</v>
      </c>
      <c r="Z66" s="27">
        <f t="shared" si="21"/>
        <v>24.506408005526552</v>
      </c>
    </row>
    <row r="67" spans="1:29" x14ac:dyDescent="0.25">
      <c r="A67" s="53"/>
      <c r="B67" s="1">
        <v>12</v>
      </c>
      <c r="C67" s="1">
        <v>9212</v>
      </c>
      <c r="D67" s="1" t="s">
        <v>33</v>
      </c>
      <c r="E67" s="15">
        <v>43487</v>
      </c>
      <c r="F67" s="37" t="s">
        <v>38</v>
      </c>
      <c r="G67" s="17" t="s">
        <v>28</v>
      </c>
      <c r="H67" s="16">
        <v>-71.326490000000007</v>
      </c>
      <c r="I67" s="16">
        <v>-177.42330000000001</v>
      </c>
      <c r="J67" s="17">
        <v>10</v>
      </c>
      <c r="K67" s="17">
        <v>1257</v>
      </c>
      <c r="L67" s="16">
        <v>-0.62190000000000001</v>
      </c>
      <c r="M67" s="17">
        <v>33.895712991806114</v>
      </c>
      <c r="N67" s="17">
        <v>344.25900000000001</v>
      </c>
      <c r="O67" s="17">
        <v>0.18085999999999999</v>
      </c>
      <c r="P67" s="17">
        <v>92.512100000000004</v>
      </c>
      <c r="Q67" s="40">
        <v>2.0568291895382629</v>
      </c>
      <c r="R67" s="40">
        <v>0.20705411966300155</v>
      </c>
      <c r="S67" s="40">
        <v>31.415107810938167</v>
      </c>
      <c r="T67" s="40">
        <v>66.227523589104507</v>
      </c>
      <c r="U67" s="17">
        <v>106</v>
      </c>
      <c r="V67" s="37">
        <v>22</v>
      </c>
      <c r="W67" s="17">
        <v>34.848484848484844</v>
      </c>
      <c r="X67" s="17">
        <v>37.878787878787875</v>
      </c>
      <c r="Y67" s="17">
        <v>27.27272727272727</v>
      </c>
      <c r="Z67" s="18">
        <v>22.99</v>
      </c>
    </row>
    <row r="68" spans="1:29" x14ac:dyDescent="0.25">
      <c r="A68" s="53"/>
      <c r="B68" s="1">
        <v>13</v>
      </c>
      <c r="C68" s="1">
        <v>9213</v>
      </c>
      <c r="D68" s="1" t="s">
        <v>33</v>
      </c>
      <c r="E68" s="15">
        <v>43488</v>
      </c>
      <c r="F68" s="37" t="s">
        <v>38</v>
      </c>
      <c r="G68" s="17" t="s">
        <v>28</v>
      </c>
      <c r="H68" s="16">
        <v>-71.690219999999997</v>
      </c>
      <c r="I68" s="16">
        <v>-176.2107</v>
      </c>
      <c r="J68" s="17">
        <v>10</v>
      </c>
      <c r="K68" s="17">
        <v>1225</v>
      </c>
      <c r="L68" s="16">
        <v>-0.4415</v>
      </c>
      <c r="M68" s="17">
        <v>33.854860455975725</v>
      </c>
      <c r="N68" s="17">
        <v>342.54449999999997</v>
      </c>
      <c r="O68" s="17">
        <v>8.7644E-2</v>
      </c>
      <c r="P68" s="17">
        <v>92.478000000000009</v>
      </c>
      <c r="Q68" s="40">
        <v>2.0762027768808524</v>
      </c>
      <c r="R68" s="40">
        <v>0.32843067256889902</v>
      </c>
      <c r="S68" s="40">
        <v>31.415107810938167</v>
      </c>
      <c r="T68" s="40">
        <v>65.871461634324376</v>
      </c>
      <c r="U68" s="17">
        <v>119</v>
      </c>
      <c r="V68" s="37">
        <v>26</v>
      </c>
      <c r="W68" s="17">
        <v>59.090909090909093</v>
      </c>
      <c r="X68" s="17">
        <v>25</v>
      </c>
      <c r="Y68" s="17">
        <v>15.909090909090912</v>
      </c>
      <c r="Z68" s="18">
        <v>15.05</v>
      </c>
    </row>
    <row r="69" spans="1:29" x14ac:dyDescent="0.25">
      <c r="A69" s="53"/>
      <c r="B69" s="1">
        <v>14</v>
      </c>
      <c r="C69" s="1">
        <v>9214</v>
      </c>
      <c r="D69" s="1" t="s">
        <v>33</v>
      </c>
      <c r="E69" s="15">
        <v>43489</v>
      </c>
      <c r="F69" s="37" t="s">
        <v>38</v>
      </c>
      <c r="G69" s="17" t="s">
        <v>28</v>
      </c>
      <c r="H69" s="16">
        <v>-71.922210000000007</v>
      </c>
      <c r="I69" s="16">
        <v>-176.90119999999999</v>
      </c>
      <c r="J69" s="17">
        <v>10</v>
      </c>
      <c r="K69" s="17">
        <v>784</v>
      </c>
      <c r="L69" s="16">
        <v>-0.58860000000000001</v>
      </c>
      <c r="M69" s="17">
        <v>34.121647285938622</v>
      </c>
      <c r="N69" s="17">
        <v>335.83550000000002</v>
      </c>
      <c r="O69" s="17">
        <v>0.30851000000000001</v>
      </c>
      <c r="P69" s="17">
        <v>91.7577</v>
      </c>
      <c r="Q69" s="40">
        <v>2.0858895705521472</v>
      </c>
      <c r="R69" s="40">
        <v>0.34271026702841639</v>
      </c>
      <c r="S69" s="40">
        <v>32.129087533914038</v>
      </c>
      <c r="T69" s="40">
        <v>65.871461634324376</v>
      </c>
      <c r="U69" s="17">
        <v>95</v>
      </c>
      <c r="V69" s="37">
        <v>27</v>
      </c>
      <c r="W69" s="17">
        <v>26.315789473684212</v>
      </c>
      <c r="X69" s="17">
        <v>49.282296650717697</v>
      </c>
      <c r="Y69" s="17">
        <v>24.401913875598087</v>
      </c>
      <c r="Z69" s="18">
        <v>69.459999999999994</v>
      </c>
    </row>
    <row r="70" spans="1:29" x14ac:dyDescent="0.25">
      <c r="A70" s="53"/>
      <c r="B70" s="1">
        <v>15</v>
      </c>
      <c r="C70" s="1">
        <v>9215</v>
      </c>
      <c r="D70" s="1" t="s">
        <v>33</v>
      </c>
      <c r="E70" s="15">
        <v>43490</v>
      </c>
      <c r="F70" s="37" t="s">
        <v>38</v>
      </c>
      <c r="G70" s="17" t="s">
        <v>28</v>
      </c>
      <c r="H70" s="16">
        <v>-72.464500000000001</v>
      </c>
      <c r="I70" s="16">
        <v>-176.32769999999999</v>
      </c>
      <c r="J70" s="17">
        <v>10</v>
      </c>
      <c r="K70" s="17">
        <v>816</v>
      </c>
      <c r="L70" s="16">
        <v>-0.23330000000000001</v>
      </c>
      <c r="M70" s="17">
        <v>34.171363768622442</v>
      </c>
      <c r="N70" s="17">
        <v>333.19749999999999</v>
      </c>
      <c r="O70" s="17">
        <v>0.240865</v>
      </c>
      <c r="P70" s="17">
        <v>90.872700000000009</v>
      </c>
      <c r="Q70" s="40">
        <v>2.0794317081046176</v>
      </c>
      <c r="R70" s="40">
        <v>0.5354847922319006</v>
      </c>
      <c r="S70" s="40">
        <v>31.843495644723689</v>
      </c>
      <c r="T70" s="40">
        <v>66.939647498664769</v>
      </c>
      <c r="U70" s="17">
        <v>94</v>
      </c>
      <c r="V70" s="37">
        <v>50</v>
      </c>
      <c r="W70" s="17">
        <v>27.243589743589745</v>
      </c>
      <c r="X70" s="17">
        <v>53.846153846153847</v>
      </c>
      <c r="Y70" s="17">
        <v>18.910256410256412</v>
      </c>
      <c r="Z70" s="18">
        <v>63.22</v>
      </c>
    </row>
    <row r="71" spans="1:29" x14ac:dyDescent="0.25">
      <c r="A71" s="53"/>
      <c r="B71" s="1">
        <v>16</v>
      </c>
      <c r="C71" s="1">
        <v>9216</v>
      </c>
      <c r="D71" s="1" t="s">
        <v>33</v>
      </c>
      <c r="E71" s="15">
        <v>43491</v>
      </c>
      <c r="F71" s="37" t="s">
        <v>38</v>
      </c>
      <c r="G71" s="17" t="s">
        <v>28</v>
      </c>
      <c r="H71" s="16">
        <v>-72.623180000000005</v>
      </c>
      <c r="I71" s="16">
        <v>-175.70750000000001</v>
      </c>
      <c r="J71" s="17">
        <v>10</v>
      </c>
      <c r="K71" s="17">
        <v>1113</v>
      </c>
      <c r="L71" s="16">
        <v>-0.12839999999999999</v>
      </c>
      <c r="M71" s="17">
        <v>34.110795778117136</v>
      </c>
      <c r="N71" s="17">
        <v>341.54</v>
      </c>
      <c r="O71" s="17">
        <v>0.33264499999999997</v>
      </c>
      <c r="P71" s="17">
        <v>91.531100000000009</v>
      </c>
      <c r="Q71" s="40">
        <v>2.0503713270907329</v>
      </c>
      <c r="R71" s="40">
        <v>0.42124803655576182</v>
      </c>
      <c r="S71" s="40">
        <v>31.629301727830928</v>
      </c>
      <c r="T71" s="40">
        <v>64.091151860423707</v>
      </c>
      <c r="U71" s="17">
        <v>102</v>
      </c>
      <c r="V71" s="37">
        <v>40</v>
      </c>
      <c r="W71" s="17">
        <v>26.666666666666668</v>
      </c>
      <c r="X71" s="17">
        <v>52.857142857142854</v>
      </c>
      <c r="Y71" s="17">
        <v>20.476190476190474</v>
      </c>
      <c r="Z71" s="18">
        <v>42.39</v>
      </c>
    </row>
    <row r="72" spans="1:29" x14ac:dyDescent="0.25">
      <c r="A72" s="53"/>
      <c r="B72" s="1">
        <v>18</v>
      </c>
      <c r="C72" s="1">
        <v>9219</v>
      </c>
      <c r="D72" s="1" t="s">
        <v>33</v>
      </c>
      <c r="E72" s="15">
        <v>43493</v>
      </c>
      <c r="F72" s="37" t="s">
        <v>38</v>
      </c>
      <c r="G72" s="17" t="s">
        <v>28</v>
      </c>
      <c r="H72" s="16">
        <v>-72.72072</v>
      </c>
      <c r="I72" s="16">
        <v>179.56559999999999</v>
      </c>
      <c r="J72" s="17">
        <v>10</v>
      </c>
      <c r="K72" s="17">
        <v>1766</v>
      </c>
      <c r="L72" s="16">
        <v>-0.67730000000000001</v>
      </c>
      <c r="M72" s="17">
        <v>34.1967901405812</v>
      </c>
      <c r="N72" s="17">
        <v>337.3175</v>
      </c>
      <c r="O72" s="17">
        <v>0.19731000000000001</v>
      </c>
      <c r="P72" s="17">
        <v>90.752200000000002</v>
      </c>
      <c r="Q72" s="40">
        <v>1.9696480464966097</v>
      </c>
      <c r="R72" s="40">
        <v>0.17849493074396686</v>
      </c>
      <c r="S72" s="40">
        <v>30.344138226474367</v>
      </c>
      <c r="T72" s="40">
        <v>64.091151860423707</v>
      </c>
      <c r="U72" s="17">
        <v>125</v>
      </c>
      <c r="V72" s="37">
        <v>37</v>
      </c>
      <c r="W72" s="17">
        <v>15.789473684210524</v>
      </c>
      <c r="X72" s="17">
        <v>29.934210526315788</v>
      </c>
      <c r="Y72" s="17">
        <v>54.276315789473685</v>
      </c>
      <c r="Z72" s="18">
        <v>49.25</v>
      </c>
    </row>
    <row r="73" spans="1:29" x14ac:dyDescent="0.25">
      <c r="A73" s="53"/>
      <c r="B73" s="1">
        <v>17</v>
      </c>
      <c r="C73" s="1">
        <v>9217</v>
      </c>
      <c r="D73" s="1" t="s">
        <v>33</v>
      </c>
      <c r="E73" s="15">
        <v>43492</v>
      </c>
      <c r="F73" s="37" t="s">
        <v>38</v>
      </c>
      <c r="G73" s="17" t="s">
        <v>28</v>
      </c>
      <c r="H73" s="16">
        <v>-72.951099999999997</v>
      </c>
      <c r="I73" s="16">
        <v>-177.65479999999999</v>
      </c>
      <c r="J73" s="17">
        <v>10</v>
      </c>
      <c r="K73" s="17">
        <v>622</v>
      </c>
      <c r="L73" s="16">
        <v>-0.1585</v>
      </c>
      <c r="M73" s="17">
        <v>34.104875723633079</v>
      </c>
      <c r="N73" s="17">
        <v>337.733</v>
      </c>
      <c r="O73" s="17">
        <v>0.55813000000000001</v>
      </c>
      <c r="P73" s="17">
        <v>90.567899999999995</v>
      </c>
      <c r="Q73" s="40">
        <v>1.6532127865676463</v>
      </c>
      <c r="R73" s="40">
        <v>0.59974296729972876</v>
      </c>
      <c r="S73" s="40">
        <v>31.914893617021278</v>
      </c>
      <c r="T73" s="40">
        <v>68.007833363005162</v>
      </c>
      <c r="U73" s="17">
        <v>88</v>
      </c>
      <c r="V73" s="37">
        <v>49</v>
      </c>
      <c r="W73" s="17">
        <v>33.63636363636364</v>
      </c>
      <c r="X73" s="17">
        <v>46.81818181818182</v>
      </c>
      <c r="Y73" s="17">
        <v>19.545454545454547</v>
      </c>
      <c r="Z73" s="18">
        <v>65.55</v>
      </c>
    </row>
    <row r="74" spans="1:29" x14ac:dyDescent="0.25">
      <c r="A74" s="53"/>
      <c r="B74" s="1">
        <v>20</v>
      </c>
      <c r="C74" s="1">
        <v>9220</v>
      </c>
      <c r="D74" s="1" t="s">
        <v>33</v>
      </c>
      <c r="E74" s="15">
        <v>43494</v>
      </c>
      <c r="F74" s="37" t="s">
        <v>38</v>
      </c>
      <c r="G74" s="17" t="s">
        <v>28</v>
      </c>
      <c r="H74" s="16">
        <v>-73.517579999999995</v>
      </c>
      <c r="I74" s="16">
        <v>-176.8673</v>
      </c>
      <c r="J74" s="17">
        <v>10</v>
      </c>
      <c r="K74" s="17">
        <v>1277</v>
      </c>
      <c r="L74" s="16">
        <v>-0.19220000000000001</v>
      </c>
      <c r="M74" s="17">
        <v>34.064642216074681</v>
      </c>
      <c r="N74" s="17">
        <v>341.65</v>
      </c>
      <c r="O74" s="17">
        <v>0.20243</v>
      </c>
      <c r="P74" s="17">
        <v>91.241399999999999</v>
      </c>
      <c r="Q74" s="40">
        <v>1.9373587342589604</v>
      </c>
      <c r="R74" s="40">
        <v>0.4069684420962445</v>
      </c>
      <c r="S74" s="40">
        <v>29.84435242039126</v>
      </c>
      <c r="T74" s="40">
        <v>64.091151860423707</v>
      </c>
      <c r="U74" s="17">
        <v>99</v>
      </c>
      <c r="V74" s="37">
        <v>27</v>
      </c>
      <c r="W74" s="17">
        <v>38.974358974358971</v>
      </c>
      <c r="X74" s="17">
        <v>37.948717948717942</v>
      </c>
      <c r="Y74" s="17">
        <v>23.076923076923077</v>
      </c>
      <c r="Z74" s="18">
        <v>39</v>
      </c>
    </row>
    <row r="75" spans="1:29" x14ac:dyDescent="0.25">
      <c r="A75" s="53"/>
      <c r="B75" s="1">
        <v>21</v>
      </c>
      <c r="C75" s="1">
        <v>9221</v>
      </c>
      <c r="D75" s="1" t="s">
        <v>33</v>
      </c>
      <c r="E75" s="15">
        <v>43495</v>
      </c>
      <c r="F75" s="37" t="s">
        <v>38</v>
      </c>
      <c r="G75" s="17" t="s">
        <v>28</v>
      </c>
      <c r="H75" s="16">
        <v>-74.200670000000002</v>
      </c>
      <c r="I75" s="16">
        <v>-176.3793</v>
      </c>
      <c r="J75" s="17">
        <v>10</v>
      </c>
      <c r="K75" s="17">
        <v>935</v>
      </c>
      <c r="L75" s="16">
        <v>-0.32869999999999999</v>
      </c>
      <c r="M75" s="17">
        <v>34.069166293823315</v>
      </c>
      <c r="N75" s="17">
        <v>341.334</v>
      </c>
      <c r="O75" s="17">
        <v>0.22664999999999999</v>
      </c>
      <c r="P75" s="17">
        <v>91.357699999999994</v>
      </c>
      <c r="Q75" s="40">
        <v>1.9825637713916693</v>
      </c>
      <c r="R75" s="40">
        <v>0.26417249750107097</v>
      </c>
      <c r="S75" s="40">
        <v>29.344566614308153</v>
      </c>
      <c r="T75" s="40">
        <v>64.091151860423707</v>
      </c>
      <c r="U75" s="17">
        <v>96</v>
      </c>
      <c r="V75" s="37">
        <v>26</v>
      </c>
      <c r="W75" s="17">
        <v>57.142857142857139</v>
      </c>
      <c r="X75" s="17">
        <v>30.519480519480521</v>
      </c>
      <c r="Y75" s="17">
        <v>12.337662337662337</v>
      </c>
      <c r="Z75" s="18">
        <v>36.770000000000003</v>
      </c>
    </row>
    <row r="76" spans="1:29" s="20" customFormat="1" x14ac:dyDescent="0.25">
      <c r="A76" s="53"/>
      <c r="B76" s="46" t="s">
        <v>49</v>
      </c>
      <c r="C76" s="46"/>
      <c r="D76" s="46"/>
      <c r="E76" s="43"/>
      <c r="F76" s="21"/>
      <c r="G76" s="26"/>
      <c r="H76" s="25"/>
      <c r="I76" s="25"/>
      <c r="J76" s="26"/>
      <c r="K76" s="26">
        <f>AVERAGE(K67:K75)</f>
        <v>1088.3333333333333</v>
      </c>
      <c r="L76" s="25">
        <f>AVERAGE(L67:L75)</f>
        <v>-0.37448888888888887</v>
      </c>
      <c r="M76" s="26">
        <f t="shared" ref="M76:Z76" si="22">AVERAGE(M67:M75)</f>
        <v>34.0655394060636</v>
      </c>
      <c r="N76" s="26">
        <f t="shared" si="22"/>
        <v>339.4901111111111</v>
      </c>
      <c r="O76" s="26">
        <f t="shared" si="22"/>
        <v>0.25944933333333331</v>
      </c>
      <c r="P76" s="26">
        <f t="shared" si="22"/>
        <v>91.452311111111115</v>
      </c>
      <c r="Q76" s="26">
        <f t="shared" si="22"/>
        <v>1.9879453234312778</v>
      </c>
      <c r="R76" s="26">
        <f t="shared" si="22"/>
        <v>0.3649229695209989</v>
      </c>
      <c r="S76" s="26">
        <f t="shared" si="22"/>
        <v>31.097783489615566</v>
      </c>
      <c r="T76" s="26">
        <f t="shared" si="22"/>
        <v>65.475837240124221</v>
      </c>
      <c r="U76" s="26">
        <f>AVERAGE(U67:U75)</f>
        <v>102.66666666666667</v>
      </c>
      <c r="V76" s="26">
        <f t="shared" si="22"/>
        <v>33.777777777777779</v>
      </c>
      <c r="W76" s="26">
        <f t="shared" si="22"/>
        <v>35.523165917902752</v>
      </c>
      <c r="X76" s="26">
        <f t="shared" si="22"/>
        <v>40.453885782833154</v>
      </c>
      <c r="Y76" s="26">
        <f t="shared" si="22"/>
        <v>24.022948299264087</v>
      </c>
      <c r="Z76" s="27">
        <f t="shared" si="22"/>
        <v>44.853333333333332</v>
      </c>
    </row>
    <row r="77" spans="1:29" s="20" customFormat="1" x14ac:dyDescent="0.25">
      <c r="A77" s="53"/>
      <c r="B77" s="46" t="s">
        <v>32</v>
      </c>
      <c r="C77" s="46"/>
      <c r="D77" s="46"/>
      <c r="E77" s="43"/>
      <c r="F77" s="21"/>
      <c r="G77" s="26"/>
      <c r="H77" s="25"/>
      <c r="I77" s="25"/>
      <c r="J77" s="26"/>
      <c r="K77" s="26">
        <f>STDEVA(K67:K75)</f>
        <v>344.65997736900061</v>
      </c>
      <c r="L77" s="25">
        <f>STDEVA(L67:L75)</f>
        <v>0.213808322127814</v>
      </c>
      <c r="M77" s="26">
        <f t="shared" ref="M77:Z77" si="23">STDEVA(M67:M75)</f>
        <v>0.11640968631960022</v>
      </c>
      <c r="N77" s="26">
        <f t="shared" si="23"/>
        <v>3.624560299003329</v>
      </c>
      <c r="O77" s="26">
        <f t="shared" si="23"/>
        <v>0.13285411453075135</v>
      </c>
      <c r="P77" s="26">
        <f t="shared" si="23"/>
        <v>0.70146120962681491</v>
      </c>
      <c r="Q77" s="26">
        <f t="shared" si="23"/>
        <v>0.13663950327487728</v>
      </c>
      <c r="R77" s="26">
        <f t="shared" si="23"/>
        <v>0.14178585902808413</v>
      </c>
      <c r="S77" s="26">
        <f t="shared" si="23"/>
        <v>0.99900480088606602</v>
      </c>
      <c r="T77" s="26">
        <f t="shared" si="23"/>
        <v>1.4620716865177077</v>
      </c>
      <c r="U77" s="26">
        <f>STDEVA(U67:U75)</f>
        <v>12.165525060596439</v>
      </c>
      <c r="V77" s="26">
        <f t="shared" si="23"/>
        <v>10.58038016540258</v>
      </c>
      <c r="W77" s="26">
        <f t="shared" si="23"/>
        <v>14.404681828368238</v>
      </c>
      <c r="X77" s="26">
        <f t="shared" si="23"/>
        <v>10.681317151511898</v>
      </c>
      <c r="Y77" s="26">
        <f t="shared" si="23"/>
        <v>12.186127030247984</v>
      </c>
      <c r="Z77" s="27">
        <f t="shared" si="23"/>
        <v>18.915664804600439</v>
      </c>
    </row>
    <row r="78" spans="1:29" x14ac:dyDescent="0.25">
      <c r="A78" s="53"/>
      <c r="B78" s="1">
        <v>22</v>
      </c>
      <c r="C78" s="1">
        <v>9222</v>
      </c>
      <c r="D78" s="17" t="s">
        <v>33</v>
      </c>
      <c r="E78" s="15">
        <v>43496</v>
      </c>
      <c r="F78" s="37" t="s">
        <v>50</v>
      </c>
      <c r="G78" s="17" t="s">
        <v>28</v>
      </c>
      <c r="H78" s="16">
        <v>-75.133219999999994</v>
      </c>
      <c r="I78" s="16">
        <v>-176.04159999999999</v>
      </c>
      <c r="J78" s="17">
        <v>10</v>
      </c>
      <c r="K78" s="17">
        <v>1207</v>
      </c>
      <c r="L78" s="16">
        <v>-0.79025000000000001</v>
      </c>
      <c r="M78" s="17">
        <v>33.727700632262398</v>
      </c>
      <c r="N78" s="17">
        <v>353.245</v>
      </c>
      <c r="O78" s="17">
        <v>0.24135000000000001</v>
      </c>
      <c r="P78" s="17">
        <v>90.702699999999993</v>
      </c>
      <c r="Q78" s="40">
        <v>1.8760090410074266</v>
      </c>
      <c r="R78" s="40">
        <v>0.30701128087962298</v>
      </c>
      <c r="S78" s="40">
        <v>27.559617306868486</v>
      </c>
      <c r="T78" s="40">
        <v>65.515399679544245</v>
      </c>
      <c r="U78" s="17">
        <v>85</v>
      </c>
      <c r="V78" s="37">
        <v>28</v>
      </c>
      <c r="W78" s="17">
        <v>40.298507462686565</v>
      </c>
      <c r="X78" s="17">
        <v>17.910447761194028</v>
      </c>
      <c r="Y78" s="17">
        <v>41.791044776119399</v>
      </c>
      <c r="Z78" s="18">
        <v>68.010000000000005</v>
      </c>
    </row>
    <row r="79" spans="1:29" x14ac:dyDescent="0.25">
      <c r="A79" s="53"/>
      <c r="B79" s="1">
        <v>23</v>
      </c>
      <c r="C79" s="1">
        <v>9223</v>
      </c>
      <c r="D79" s="17" t="s">
        <v>33</v>
      </c>
      <c r="E79" s="15">
        <v>43497</v>
      </c>
      <c r="F79" s="37" t="s">
        <v>50</v>
      </c>
      <c r="G79" s="17" t="s">
        <v>28</v>
      </c>
      <c r="H79" s="16">
        <v>-75.535060000000001</v>
      </c>
      <c r="I79" s="16">
        <v>-174.34460000000001</v>
      </c>
      <c r="J79" s="17">
        <v>10</v>
      </c>
      <c r="K79" s="17">
        <v>508</v>
      </c>
      <c r="L79" s="16">
        <v>-0.52539999999999998</v>
      </c>
      <c r="M79" s="17">
        <v>33.975489540621027</v>
      </c>
      <c r="N79" s="17">
        <v>350.12099999999998</v>
      </c>
      <c r="O79" s="17">
        <v>8.8658000000000001E-2</v>
      </c>
      <c r="P79" s="17">
        <v>91.195999999999998</v>
      </c>
      <c r="Q79" s="40">
        <v>1.7759121730707137</v>
      </c>
      <c r="R79" s="40">
        <v>0.88533485649007571</v>
      </c>
      <c r="S79" s="40">
        <v>25.203484221048122</v>
      </c>
      <c r="T79" s="40">
        <v>70.856329001246209</v>
      </c>
      <c r="U79" s="17">
        <v>67</v>
      </c>
      <c r="V79" s="37">
        <v>19</v>
      </c>
      <c r="W79" s="17">
        <v>56.578947368421055</v>
      </c>
      <c r="X79" s="17">
        <v>17.763157894736842</v>
      </c>
      <c r="Y79" s="17">
        <v>25.657894736842106</v>
      </c>
      <c r="Z79" s="18">
        <v>26.21</v>
      </c>
    </row>
    <row r="80" spans="1:29" x14ac:dyDescent="0.25">
      <c r="A80" s="53"/>
      <c r="B80" s="1">
        <v>25</v>
      </c>
      <c r="C80" s="1">
        <v>9225</v>
      </c>
      <c r="D80" s="17" t="s">
        <v>33</v>
      </c>
      <c r="E80" s="15">
        <v>43499</v>
      </c>
      <c r="F80" s="37" t="s">
        <v>50</v>
      </c>
      <c r="G80" s="17" t="s">
        <v>28</v>
      </c>
      <c r="H80" s="16">
        <v>-75.860500000000002</v>
      </c>
      <c r="I80" s="16">
        <v>-169.392</v>
      </c>
      <c r="J80" s="17">
        <v>10</v>
      </c>
      <c r="K80" s="17">
        <v>1340</v>
      </c>
      <c r="L80" s="16">
        <v>-1.7849999999999998E-2</v>
      </c>
      <c r="M80" s="17">
        <v>33.944713005649589</v>
      </c>
      <c r="N80" s="17">
        <v>349.161</v>
      </c>
      <c r="O80" s="17">
        <v>0.94967999999999997</v>
      </c>
      <c r="P80" s="17">
        <v>89.083399999999997</v>
      </c>
      <c r="Q80" s="40">
        <v>1.6467549241201163</v>
      </c>
      <c r="R80" s="40">
        <v>1.0995287733828358</v>
      </c>
      <c r="S80" s="40">
        <v>23.347136941310865</v>
      </c>
      <c r="T80" s="40">
        <v>72.636638775146878</v>
      </c>
      <c r="U80" s="17">
        <v>59</v>
      </c>
      <c r="V80" s="37">
        <v>50</v>
      </c>
      <c r="W80" s="17">
        <v>35.424710424710426</v>
      </c>
      <c r="X80" s="17">
        <v>19.015444015444015</v>
      </c>
      <c r="Y80" s="17">
        <v>45.559845559845556</v>
      </c>
      <c r="Z80" s="18">
        <v>85.43</v>
      </c>
    </row>
    <row r="81" spans="1:26" x14ac:dyDescent="0.25">
      <c r="A81" s="53"/>
      <c r="B81" s="1">
        <v>24</v>
      </c>
      <c r="C81" s="1">
        <v>9224</v>
      </c>
      <c r="D81" s="17" t="s">
        <v>33</v>
      </c>
      <c r="E81" s="15">
        <v>43498</v>
      </c>
      <c r="F81" s="37" t="s">
        <v>50</v>
      </c>
      <c r="G81" s="17" t="s">
        <v>28</v>
      </c>
      <c r="H81" s="16">
        <v>-75.902019999999993</v>
      </c>
      <c r="I81" s="16">
        <v>-170.56209999999999</v>
      </c>
      <c r="J81" s="17">
        <v>10</v>
      </c>
      <c r="K81" s="17">
        <v>1001</v>
      </c>
      <c r="L81" s="16">
        <v>-0.20910000000000001</v>
      </c>
      <c r="M81" s="17">
        <v>33.900609271585097</v>
      </c>
      <c r="N81" s="17">
        <v>352.28100000000001</v>
      </c>
      <c r="O81" s="17">
        <v>0.28637000000000001</v>
      </c>
      <c r="P81" s="17">
        <v>91.695850000000007</v>
      </c>
      <c r="Q81" s="40">
        <v>1.7855989667420085</v>
      </c>
      <c r="R81" s="40">
        <v>0.60688276452948731</v>
      </c>
      <c r="S81" s="40">
        <v>26.060259888619164</v>
      </c>
      <c r="T81" s="40">
        <v>70.500267046466078</v>
      </c>
      <c r="U81" s="17">
        <v>95</v>
      </c>
      <c r="V81" s="37">
        <v>18</v>
      </c>
      <c r="W81" s="17">
        <v>33.913043478260867</v>
      </c>
      <c r="X81" s="17">
        <v>27.826086956521742</v>
      </c>
      <c r="Y81" s="17">
        <v>38.260869565217391</v>
      </c>
      <c r="Z81" s="18">
        <v>23.82</v>
      </c>
    </row>
    <row r="82" spans="1:26" x14ac:dyDescent="0.25">
      <c r="A82" s="53"/>
      <c r="B82" s="1">
        <v>26</v>
      </c>
      <c r="C82" s="1">
        <v>9226</v>
      </c>
      <c r="D82" s="17" t="s">
        <v>33</v>
      </c>
      <c r="E82" s="15">
        <v>43500</v>
      </c>
      <c r="F82" s="37" t="s">
        <v>50</v>
      </c>
      <c r="G82" s="17" t="s">
        <v>28</v>
      </c>
      <c r="H82" s="16">
        <v>-76.414460000000005</v>
      </c>
      <c r="I82" s="16">
        <v>-166.1276</v>
      </c>
      <c r="J82" s="17">
        <v>10</v>
      </c>
      <c r="K82" s="17">
        <v>426</v>
      </c>
      <c r="L82" s="16">
        <v>-0.1</v>
      </c>
      <c r="M82" s="17">
        <v>33.855941757663999</v>
      </c>
      <c r="N82" s="17">
        <v>353.0145</v>
      </c>
      <c r="O82" s="17">
        <v>1.0368999999999999</v>
      </c>
      <c r="P82" s="17">
        <v>87.169899999999998</v>
      </c>
      <c r="Q82" s="40">
        <v>1.323861801743623</v>
      </c>
      <c r="R82" s="40">
        <v>2.6060259888619162</v>
      </c>
      <c r="S82" s="40">
        <v>15.778951877766671</v>
      </c>
      <c r="T82" s="40">
        <v>75.129072458607794</v>
      </c>
      <c r="U82" s="17">
        <v>61</v>
      </c>
      <c r="V82" s="37">
        <v>12</v>
      </c>
      <c r="W82" s="17">
        <v>98.86039886039886</v>
      </c>
      <c r="X82" s="17">
        <v>0.56980056980056981</v>
      </c>
      <c r="Y82" s="17">
        <v>0.56980056980056981</v>
      </c>
      <c r="Z82" s="18">
        <v>47.17</v>
      </c>
    </row>
    <row r="83" spans="1:26" x14ac:dyDescent="0.25">
      <c r="A83" s="53"/>
      <c r="B83" s="46" t="s">
        <v>51</v>
      </c>
      <c r="C83" s="46"/>
      <c r="D83" s="46"/>
      <c r="E83" s="43"/>
      <c r="F83" s="21"/>
      <c r="G83" s="26"/>
      <c r="H83" s="25"/>
      <c r="I83" s="26"/>
      <c r="J83" s="26"/>
      <c r="K83" s="26">
        <f>AVERAGE(K78:K82)</f>
        <v>896.4</v>
      </c>
      <c r="L83" s="25">
        <f>AVERAGE(L78:L82)</f>
        <v>-0.32852000000000003</v>
      </c>
      <c r="M83" s="26">
        <f t="shared" ref="M83:Z83" si="24">AVERAGE(M78:M82)</f>
        <v>33.880890841556422</v>
      </c>
      <c r="N83" s="26">
        <f t="shared" si="24"/>
        <v>351.56450000000001</v>
      </c>
      <c r="O83" s="26">
        <f t="shared" si="24"/>
        <v>0.52059160000000004</v>
      </c>
      <c r="P83" s="26">
        <f t="shared" si="24"/>
        <v>89.969570000000004</v>
      </c>
      <c r="Q83" s="26">
        <f t="shared" si="24"/>
        <v>1.6816273813367775</v>
      </c>
      <c r="R83" s="26">
        <f t="shared" si="24"/>
        <v>1.1009567328287875</v>
      </c>
      <c r="S83" s="26">
        <f t="shared" si="24"/>
        <v>23.589890047122662</v>
      </c>
      <c r="T83" s="26">
        <f t="shared" si="24"/>
        <v>70.927541392202244</v>
      </c>
      <c r="U83" s="26">
        <f>AVERAGE(U78:U82)</f>
        <v>73.400000000000006</v>
      </c>
      <c r="V83" s="26">
        <f t="shared" si="24"/>
        <v>25.4</v>
      </c>
      <c r="W83" s="26">
        <f t="shared" si="24"/>
        <v>53.015121518895555</v>
      </c>
      <c r="X83" s="26">
        <f t="shared" si="24"/>
        <v>16.616987439539436</v>
      </c>
      <c r="Y83" s="26">
        <f t="shared" si="24"/>
        <v>30.367891041565009</v>
      </c>
      <c r="Z83" s="27">
        <f t="shared" si="24"/>
        <v>50.128</v>
      </c>
    </row>
    <row r="84" spans="1:26" x14ac:dyDescent="0.25">
      <c r="A84" s="53"/>
      <c r="B84" s="46" t="s">
        <v>32</v>
      </c>
      <c r="C84" s="46"/>
      <c r="D84" s="46"/>
      <c r="E84" s="43"/>
      <c r="F84" s="21"/>
      <c r="G84" s="26"/>
      <c r="H84" s="25"/>
      <c r="I84" s="26"/>
      <c r="J84" s="26"/>
      <c r="K84" s="26">
        <f>STDEVA(K78:K82)</f>
        <v>411.19496592249283</v>
      </c>
      <c r="L84" s="25">
        <f t="shared" ref="L84:Z84" si="25">STDEVA(L78:L82)</f>
        <v>0.32208488904324578</v>
      </c>
      <c r="M84" s="26">
        <f t="shared" si="25"/>
        <v>9.6825482167228E-2</v>
      </c>
      <c r="N84" s="26">
        <f t="shared" si="25"/>
        <v>1.8234895804473401</v>
      </c>
      <c r="O84" s="26">
        <f t="shared" si="25"/>
        <v>0.43877485194892368</v>
      </c>
      <c r="P84" s="26">
        <f t="shared" si="25"/>
        <v>1.8469638706536751</v>
      </c>
      <c r="Q84" s="26">
        <f t="shared" si="25"/>
        <v>0.21604180171569834</v>
      </c>
      <c r="R84" s="26">
        <f t="shared" si="25"/>
        <v>0.89249464492817865</v>
      </c>
      <c r="S84" s="26">
        <f t="shared" si="25"/>
        <v>4.6242521553369667</v>
      </c>
      <c r="T84" s="26">
        <f t="shared" si="25"/>
        <v>3.5373998097261272</v>
      </c>
      <c r="U84" s="26">
        <f>STDEVA(U78:U82)</f>
        <v>15.836666315863329</v>
      </c>
      <c r="V84" s="26">
        <f t="shared" si="25"/>
        <v>14.89295135290517</v>
      </c>
      <c r="W84" s="26">
        <f t="shared" si="25"/>
        <v>27.1593194419181</v>
      </c>
      <c r="X84" s="26">
        <f t="shared" si="25"/>
        <v>9.8981748150415942</v>
      </c>
      <c r="Y84" s="26">
        <f t="shared" si="25"/>
        <v>18.259882901168663</v>
      </c>
      <c r="Z84" s="27">
        <f t="shared" si="25"/>
        <v>26.64079803609496</v>
      </c>
    </row>
    <row r="85" spans="1:26" s="20" customFormat="1" x14ac:dyDescent="0.25">
      <c r="A85" s="53"/>
      <c r="B85" s="47" t="s">
        <v>40</v>
      </c>
      <c r="C85" s="47"/>
      <c r="D85" s="47"/>
      <c r="E85" s="26"/>
      <c r="F85" s="26"/>
      <c r="G85" s="26"/>
      <c r="H85" s="25"/>
      <c r="I85" s="26"/>
      <c r="J85" s="26"/>
      <c r="K85" s="26">
        <f>AVERAGE(K53:K55,K56:K57,K58:K59,K62:K64,K67:K75,K78:K82)</f>
        <v>1395.090909090909</v>
      </c>
      <c r="L85" s="25">
        <f t="shared" ref="L85:Z85" si="26">AVERAGE(L53:L55,L56:L57,L58:L59,L62:L64,L67:L75,L78:L82)</f>
        <v>-0.49829791666666651</v>
      </c>
      <c r="M85" s="26">
        <f t="shared" si="26"/>
        <v>33.951837866281672</v>
      </c>
      <c r="N85" s="26">
        <f t="shared" si="26"/>
        <v>345.58981249999994</v>
      </c>
      <c r="O85" s="26">
        <f t="shared" si="26"/>
        <v>0.37780383333333334</v>
      </c>
      <c r="P85" s="26">
        <f t="shared" si="26"/>
        <v>90.635033333333311</v>
      </c>
      <c r="Q85" s="26">
        <f t="shared" si="26"/>
        <v>1.8987460983747713</v>
      </c>
      <c r="R85" s="26">
        <f t="shared" si="26"/>
        <v>0.52953496120710175</v>
      </c>
      <c r="S85" s="26">
        <f t="shared" si="26"/>
        <v>29.085748964729401</v>
      </c>
      <c r="T85" s="26">
        <f t="shared" si="26"/>
        <v>66.168179929974471</v>
      </c>
      <c r="U85" s="26">
        <f>AVERAGE(U53:U55,U56:U57,U58:U59,U62:U64,U67:U75,U78:U82)</f>
        <v>91.375</v>
      </c>
      <c r="V85" s="26">
        <f t="shared" si="26"/>
        <v>33.083333333333336</v>
      </c>
      <c r="W85" s="26">
        <f t="shared" si="26"/>
        <v>37.82170929131226</v>
      </c>
      <c r="X85" s="26">
        <f t="shared" si="26"/>
        <v>31.515594973661191</v>
      </c>
      <c r="Y85" s="26">
        <f t="shared" si="26"/>
        <v>30.662695735026549</v>
      </c>
      <c r="Z85" s="27">
        <f t="shared" si="26"/>
        <v>49.180416666666666</v>
      </c>
    </row>
    <row r="86" spans="1:26" s="20" customFormat="1" x14ac:dyDescent="0.25">
      <c r="A86" s="53"/>
      <c r="B86" s="47" t="s">
        <v>32</v>
      </c>
      <c r="C86" s="47"/>
      <c r="D86" s="47"/>
      <c r="E86" s="26"/>
      <c r="F86" s="26"/>
      <c r="G86" s="26"/>
      <c r="H86" s="25"/>
      <c r="I86" s="26"/>
      <c r="J86" s="26"/>
      <c r="K86" s="26">
        <f>STDEVA(K78:K82,K67:K75,K62:K64,K53:K59)</f>
        <v>913.08819835271913</v>
      </c>
      <c r="L86" s="25">
        <f>STDEVA(L78:L82,L67:L75,L62:L64,L53:L59)</f>
        <v>0.29255975735891249</v>
      </c>
      <c r="M86" s="26">
        <f t="shared" ref="M86:Z86" si="27">STDEVA(M78:M82,M67:M75,M62:M64,M53:M59)</f>
        <v>0.24487014381098116</v>
      </c>
      <c r="N86" s="26">
        <f t="shared" si="27"/>
        <v>9.8885097404628333</v>
      </c>
      <c r="O86" s="26">
        <f t="shared" si="27"/>
        <v>0.27436654461546844</v>
      </c>
      <c r="P86" s="26">
        <f t="shared" si="27"/>
        <v>1.708288364929536</v>
      </c>
      <c r="Q86" s="26">
        <f t="shared" si="27"/>
        <v>0.18344955444046165</v>
      </c>
      <c r="R86" s="26">
        <f t="shared" si="27"/>
        <v>0.5324221322445043</v>
      </c>
      <c r="S86" s="26">
        <f t="shared" si="27"/>
        <v>3.7729659992303981</v>
      </c>
      <c r="T86" s="26">
        <f t="shared" si="27"/>
        <v>6.4165646496342115</v>
      </c>
      <c r="U86" s="26">
        <f>STDEVA(U78:U82,U67:U75,U62:U64,U53:U59)</f>
        <v>18.284734664170831</v>
      </c>
      <c r="V86" s="26">
        <f t="shared" si="27"/>
        <v>13.85300678919379</v>
      </c>
      <c r="W86" s="26">
        <f t="shared" si="27"/>
        <v>19.420322131023255</v>
      </c>
      <c r="X86" s="26">
        <f t="shared" si="27"/>
        <v>13.264849099272411</v>
      </c>
      <c r="Y86" s="26">
        <f t="shared" si="27"/>
        <v>18.778016845118888</v>
      </c>
      <c r="Z86" s="27">
        <f t="shared" si="27"/>
        <v>23.439095820067806</v>
      </c>
    </row>
    <row r="87" spans="1:26" s="20" customFormat="1" x14ac:dyDescent="0.25">
      <c r="A87" s="53"/>
      <c r="B87" s="47" t="s">
        <v>52</v>
      </c>
      <c r="C87" s="47"/>
      <c r="D87" s="47"/>
      <c r="E87" s="26"/>
      <c r="F87" s="26"/>
      <c r="G87" s="26"/>
      <c r="H87" s="25"/>
      <c r="I87" s="26"/>
      <c r="J87" s="26"/>
      <c r="K87" s="26">
        <f>AVERAGE(K42:K43,K46:K50,K53:K55,K56:K57,K58:K59,K62:K64,K67:K75,K78:K82)</f>
        <v>1401.2142857142858</v>
      </c>
      <c r="L87" s="25">
        <f t="shared" ref="L87:Z87" si="28">AVERAGE(L42:L43,L46:L50,L53:L55,L56:L57,L58:L59,L62:L64,L67:L75,L78:L82)</f>
        <v>0.59473709677419351</v>
      </c>
      <c r="M87" s="26">
        <f t="shared" si="28"/>
        <v>33.944671569657103</v>
      </c>
      <c r="N87" s="26">
        <f t="shared" si="28"/>
        <v>341.12288333333339</v>
      </c>
      <c r="O87" s="26">
        <f t="shared" si="28"/>
        <v>0.41559006666666665</v>
      </c>
      <c r="P87" s="26">
        <f t="shared" si="28"/>
        <v>90.390164516129019</v>
      </c>
      <c r="Q87" s="26">
        <f t="shared" si="28"/>
        <v>1.7930984199068813</v>
      </c>
      <c r="R87" s="26">
        <f t="shared" si="28"/>
        <v>0.48619715974259881</v>
      </c>
      <c r="S87" s="26">
        <f t="shared" si="28"/>
        <v>27.68168480789339</v>
      </c>
      <c r="T87" s="26">
        <f t="shared" si="28"/>
        <v>56.562164397250278</v>
      </c>
      <c r="U87" s="26">
        <f>AVERAGE(U42:U43,U46:U50,U53:U55,U56:U57,U58:U59,U62:U64,U67:U75,U78:U82)</f>
        <v>86.903225806451616</v>
      </c>
      <c r="V87" s="26">
        <f>AVERAGE(V42:V43,V46:V50,V53:V55,V56:V57,V58:V59,V62:V64,V67:V75,V78:V82)</f>
        <v>37.645161290322584</v>
      </c>
      <c r="W87" s="26">
        <f t="shared" si="28"/>
        <v>35.862291426453666</v>
      </c>
      <c r="X87" s="26">
        <f t="shared" si="28"/>
        <v>30.688069773161555</v>
      </c>
      <c r="Y87" s="26">
        <f t="shared" si="28"/>
        <v>33.449638800384776</v>
      </c>
      <c r="Z87" s="27">
        <f t="shared" si="28"/>
        <v>50.771290322580647</v>
      </c>
    </row>
    <row r="88" spans="1:26" ht="15.75" thickBot="1" x14ac:dyDescent="0.3">
      <c r="A88" s="54"/>
      <c r="B88" s="48" t="s">
        <v>53</v>
      </c>
      <c r="C88" s="48"/>
      <c r="D88" s="48"/>
      <c r="E88" s="33"/>
      <c r="F88" s="44"/>
      <c r="G88" s="44"/>
      <c r="H88" s="45"/>
      <c r="I88" s="44"/>
      <c r="J88" s="44"/>
      <c r="K88" s="33">
        <f>STDEVA(K42:K43,K46:K50,K53:K59,K62:K64,K67:K75,K78:K82)</f>
        <v>917.24310399585829</v>
      </c>
      <c r="L88" s="32">
        <f t="shared" ref="L88:Z88" si="29">STDEVA(L42:L43,L46:L50,L53:L59,L62:L64,L67:L75,L78:L82)</f>
        <v>2.6913197558994399</v>
      </c>
      <c r="M88" s="33">
        <f t="shared" si="29"/>
        <v>0.23612798245644342</v>
      </c>
      <c r="N88" s="33">
        <f t="shared" si="29"/>
        <v>17.41786222911616</v>
      </c>
      <c r="O88" s="33">
        <f t="shared" si="29"/>
        <v>0.35626399213126464</v>
      </c>
      <c r="P88" s="33">
        <f t="shared" si="29"/>
        <v>1.7845676733312552</v>
      </c>
      <c r="Q88" s="33">
        <f t="shared" si="29"/>
        <v>0.28111042237211903</v>
      </c>
      <c r="R88" s="33">
        <f t="shared" si="29"/>
        <v>0.50050048124395086</v>
      </c>
      <c r="S88" s="33">
        <f t="shared" si="29"/>
        <v>4.8325824854227903</v>
      </c>
      <c r="T88" s="33">
        <f t="shared" si="29"/>
        <v>22.437646201535696</v>
      </c>
      <c r="U88" s="33">
        <f>STDEVA(U42:U43,U46:U50,U53:U59,U62:U64,U67:U75,U78:U82)</f>
        <v>19.255051006094792</v>
      </c>
      <c r="V88" s="33">
        <f t="shared" si="29"/>
        <v>15.578935323264281</v>
      </c>
      <c r="W88" s="33">
        <f>STDEVA(W42:W43,W46:W50,W53:W59,W62:W64,W67:W75,W78:W82)</f>
        <v>19.69140514455728</v>
      </c>
      <c r="X88" s="33">
        <f t="shared" si="29"/>
        <v>12.700186889493743</v>
      </c>
      <c r="Y88" s="33">
        <f t="shared" si="29"/>
        <v>21.120095589995515</v>
      </c>
      <c r="Z88" s="34">
        <f t="shared" si="29"/>
        <v>23.246890937920497</v>
      </c>
    </row>
    <row r="89" spans="1:26" x14ac:dyDescent="0.25">
      <c r="U89" s="25"/>
    </row>
  </sheetData>
  <mergeCells count="31">
    <mergeCell ref="A1:Z1"/>
    <mergeCell ref="A3:A41"/>
    <mergeCell ref="B11:D11"/>
    <mergeCell ref="B12:D12"/>
    <mergeCell ref="B23:D23"/>
    <mergeCell ref="B24:D24"/>
    <mergeCell ref="B30:D30"/>
    <mergeCell ref="B31:D31"/>
    <mergeCell ref="B36:D36"/>
    <mergeCell ref="B37:D37"/>
    <mergeCell ref="A42:A88"/>
    <mergeCell ref="B44:D44"/>
    <mergeCell ref="B45:D45"/>
    <mergeCell ref="B51:D51"/>
    <mergeCell ref="B52:D52"/>
    <mergeCell ref="B60:D60"/>
    <mergeCell ref="B83:D83"/>
    <mergeCell ref="B38:D38"/>
    <mergeCell ref="B39:D39"/>
    <mergeCell ref="B40:D40"/>
    <mergeCell ref="B41:D41"/>
    <mergeCell ref="B61:D61"/>
    <mergeCell ref="B65:D65"/>
    <mergeCell ref="B66:D66"/>
    <mergeCell ref="B76:D76"/>
    <mergeCell ref="B77:D77"/>
    <mergeCell ref="B84:D84"/>
    <mergeCell ref="B85:D85"/>
    <mergeCell ref="B86:D86"/>
    <mergeCell ref="B87:D87"/>
    <mergeCell ref="B88:D8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Cristi</dc:creator>
  <cp:lastModifiedBy>Antonia Cristi</cp:lastModifiedBy>
  <dcterms:created xsi:type="dcterms:W3CDTF">2023-07-13T03:17:07Z</dcterms:created>
  <dcterms:modified xsi:type="dcterms:W3CDTF">2023-07-13T03:21:28Z</dcterms:modified>
</cp:coreProperties>
</file>