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115E075C-8E45-4FD8-8D80-C5E648D09078}" xr6:coauthVersionLast="47" xr6:coauthVersionMax="47" xr10:uidLastSave="{00000000-0000-0000-0000-000000000000}"/>
  <bookViews>
    <workbookView xWindow="-108" yWindow="-108" windowWidth="23256" windowHeight="12576" activeTab="1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4" l="1"/>
  <c r="O22" i="4"/>
  <c r="N22" i="4"/>
  <c r="H17" i="5"/>
  <c r="G17" i="5"/>
  <c r="G18" i="5"/>
  <c r="I18" i="5" s="1"/>
  <c r="I19" i="5" s="1"/>
  <c r="H18" i="5"/>
  <c r="K16" i="5"/>
  <c r="K15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D18" i="3"/>
  <c r="D17" i="3"/>
  <c r="O27" i="4"/>
  <c r="P27" i="4"/>
  <c r="Q27" i="4"/>
  <c r="R27" i="4"/>
  <c r="S27" i="4"/>
  <c r="T27" i="4"/>
  <c r="U27" i="4"/>
  <c r="V27" i="4"/>
  <c r="W27" i="4"/>
  <c r="X27" i="4"/>
  <c r="Y27" i="4"/>
  <c r="Z27" i="4"/>
  <c r="N27" i="4"/>
  <c r="S26" i="4"/>
  <c r="P21" i="4"/>
  <c r="N26" i="4"/>
  <c r="O26" i="4"/>
  <c r="Q26" i="4"/>
  <c r="N21" i="4"/>
  <c r="O21" i="4"/>
  <c r="Z26" i="4"/>
  <c r="P26" i="4"/>
  <c r="R26" i="4"/>
  <c r="T26" i="4"/>
  <c r="X26" i="4"/>
  <c r="W26" i="4"/>
  <c r="V26" i="4"/>
  <c r="U26" i="4"/>
  <c r="Y26" i="4"/>
  <c r="B5" i="4"/>
  <c r="B6" i="4"/>
  <c r="I17" i="5" l="1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3" i="1" l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4" i="1" l="1"/>
  <c r="O4" i="4"/>
  <c r="K4" i="2"/>
  <c r="P4" i="4"/>
  <c r="B2" i="4"/>
  <c r="B8" i="4" s="1"/>
  <c r="K5" i="1" l="1"/>
  <c r="O5" i="4"/>
  <c r="K5" i="2"/>
  <c r="P5" i="4"/>
  <c r="K6" i="1" l="1"/>
  <c r="O6" i="4"/>
  <c r="K6" i="2"/>
  <c r="P6" i="4"/>
  <c r="O7" i="4" l="1"/>
  <c r="K7" i="1"/>
  <c r="K7" i="2"/>
  <c r="P7" i="4"/>
  <c r="K8" i="1" l="1"/>
  <c r="O8" i="4"/>
  <c r="K8" i="2"/>
  <c r="P8" i="4"/>
  <c r="K9" i="1" l="1"/>
  <c r="O9" i="4"/>
  <c r="K9" i="2"/>
  <c r="P9" i="4"/>
  <c r="K10" i="1" l="1"/>
  <c r="O10" i="4"/>
  <c r="K10" i="2"/>
  <c r="P10" i="4"/>
  <c r="K11" i="1" l="1"/>
  <c r="O11" i="4"/>
  <c r="K11" i="2"/>
  <c r="P11" i="4"/>
  <c r="K12" i="1" l="1"/>
  <c r="O12" i="4"/>
  <c r="K12" i="2"/>
  <c r="P12" i="4"/>
  <c r="K13" i="1" l="1"/>
  <c r="O13" i="4"/>
  <c r="K13" i="2"/>
  <c r="P13" i="4"/>
  <c r="K14" i="1" l="1"/>
  <c r="O14" i="4"/>
  <c r="K14" i="2"/>
  <c r="P14" i="4"/>
  <c r="K15" i="1" l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<sst xmlns="http://schemas.openxmlformats.org/spreadsheetml/2006/main" count="315" uniqueCount="187">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</sst>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1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Descriptives'!$N$25:$Z$25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Descriptives'!$N$27:$Z$27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Descriptives'!$N$20:$P$20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Descriptives'!$N$22:$P$22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D12" sqref="D12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x14ac:dyDescent="0.3">
      <c r="A2" s="1" t="s">
        <v>118</v>
      </c>
      <c r="B2" s="1" t="s">
        <v>131</v>
      </c>
      <c r="C2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17" t="s">
        <v>36</v>
      </c>
      <c r="B17" s="17"/>
      <c r="C17" s="17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17" t="s">
        <v>38</v>
      </c>
      <c r="B18" s="17"/>
      <c r="C18" s="17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17" t="s">
        <v>39</v>
      </c>
      <c r="B19" s="17"/>
      <c r="C19" s="17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7"/>
  <sheetViews>
    <sheetView tabSelected="1" workbookViewId="0">
      <selection activeCell="B18" sqref="B18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6" x14ac:dyDescent="0.3">
      <c r="A1" s="18" t="s">
        <v>125</v>
      </c>
      <c r="B1" s="18"/>
      <c r="C1" s="18"/>
    </row>
    <row r="2" spans="1:16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</row>
    <row r="3" spans="1:16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</row>
    <row r="4" spans="1:16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</row>
    <row r="5" spans="1:16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</row>
    <row r="6" spans="1:16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</row>
    <row r="7" spans="1:16" x14ac:dyDescent="0.3">
      <c r="A7" s="14"/>
      <c r="N7">
        <v>5</v>
      </c>
      <c r="O7">
        <f>'2023 - Fall'!K6</f>
        <v>66</v>
      </c>
      <c r="P7">
        <f>'2024 - Spring'!K6</f>
        <v>72</v>
      </c>
    </row>
    <row r="8" spans="1:16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</row>
    <row r="9" spans="1:16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</row>
    <row r="10" spans="1:16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</row>
    <row r="11" spans="1:16" x14ac:dyDescent="0.3">
      <c r="N11">
        <v>9</v>
      </c>
      <c r="O11">
        <f>'2023 - Fall'!K10</f>
        <v>147</v>
      </c>
      <c r="P11">
        <f>'2024 - Spring'!K10</f>
        <v>132</v>
      </c>
    </row>
    <row r="12" spans="1:16" x14ac:dyDescent="0.3">
      <c r="N12">
        <v>10</v>
      </c>
      <c r="O12">
        <f>'2023 - Fall'!K11</f>
        <v>158</v>
      </c>
      <c r="P12">
        <f>'2024 - Spring'!K11</f>
        <v>139</v>
      </c>
    </row>
    <row r="13" spans="1:16" x14ac:dyDescent="0.3">
      <c r="N13">
        <v>11</v>
      </c>
      <c r="O13">
        <f>'2023 - Fall'!K12</f>
        <v>170</v>
      </c>
      <c r="P13">
        <f>'2024 - Spring'!K12</f>
        <v>149</v>
      </c>
    </row>
    <row r="14" spans="1:16" x14ac:dyDescent="0.3">
      <c r="N14">
        <v>12</v>
      </c>
      <c r="O14">
        <f>'2023 - Fall'!K13</f>
        <v>183</v>
      </c>
      <c r="P14">
        <f>'2024 - Spring'!K13</f>
        <v>163</v>
      </c>
    </row>
    <row r="15" spans="1:16" x14ac:dyDescent="0.3">
      <c r="N15">
        <v>13</v>
      </c>
      <c r="O15">
        <f>'2023 - Fall'!K14</f>
        <v>204</v>
      </c>
      <c r="P15">
        <f>'2024 - Spring'!K14</f>
        <v>187</v>
      </c>
    </row>
    <row r="16" spans="1:16" x14ac:dyDescent="0.3">
      <c r="N16">
        <v>14</v>
      </c>
      <c r="O16">
        <f>'2023 - Fall'!K15</f>
        <v>223</v>
      </c>
      <c r="P16">
        <f>'2024 - Spring'!K15</f>
        <v>196</v>
      </c>
    </row>
    <row r="17" spans="14:26" x14ac:dyDescent="0.3">
      <c r="N17">
        <v>15</v>
      </c>
      <c r="P17">
        <f>'2024 - Spring'!K16</f>
        <v>205</v>
      </c>
    </row>
    <row r="19" spans="14:26" x14ac:dyDescent="0.3">
      <c r="N19" t="s">
        <v>168</v>
      </c>
    </row>
    <row r="20" spans="14:26" x14ac:dyDescent="0.3">
      <c r="N20" t="s">
        <v>146</v>
      </c>
      <c r="O20" t="s">
        <v>145</v>
      </c>
      <c r="P20" t="s">
        <v>147</v>
      </c>
    </row>
    <row r="21" spans="14:26" x14ac:dyDescent="0.3">
      <c r="N21">
        <f>1+1+1+1+1</f>
        <v>5</v>
      </c>
      <c r="O21">
        <f>1+1+1+1+1</f>
        <v>5</v>
      </c>
      <c r="P21">
        <f>1+1+1</f>
        <v>3</v>
      </c>
    </row>
    <row r="22" spans="14:26" x14ac:dyDescent="0.3">
      <c r="N22" s="16">
        <f>N21/SUM($N$21:$P$21)</f>
        <v>0.38461538461538464</v>
      </c>
      <c r="O22" s="16">
        <f>O21/SUM($N$21:$P$21)</f>
        <v>0.38461538461538464</v>
      </c>
      <c r="P22" s="16">
        <f>P21/SUM($N$21:$P$21)</f>
        <v>0.23076923076923078</v>
      </c>
    </row>
    <row r="24" spans="14:26" x14ac:dyDescent="0.3">
      <c r="N24" t="s">
        <v>167</v>
      </c>
    </row>
    <row r="25" spans="14:26" x14ac:dyDescent="0.3">
      <c r="N25" t="s">
        <v>157</v>
      </c>
      <c r="O25" t="s">
        <v>166</v>
      </c>
      <c r="P25" t="s">
        <v>158</v>
      </c>
      <c r="Q25" t="s">
        <v>160</v>
      </c>
      <c r="R25" t="s">
        <v>148</v>
      </c>
      <c r="S25" t="s">
        <v>155</v>
      </c>
      <c r="T25" t="s">
        <v>149</v>
      </c>
      <c r="U25" t="s">
        <v>159</v>
      </c>
      <c r="V25" t="s">
        <v>162</v>
      </c>
      <c r="W25" t="s">
        <v>163</v>
      </c>
      <c r="X25" t="s">
        <v>164</v>
      </c>
      <c r="Y25" t="s">
        <v>161</v>
      </c>
      <c r="Z25" t="s">
        <v>165</v>
      </c>
    </row>
    <row r="26" spans="14:26" x14ac:dyDescent="0.3">
      <c r="N26">
        <f>1+1+1+1+1+1+1</f>
        <v>7</v>
      </c>
      <c r="O26">
        <f>1+1+1+1+1</f>
        <v>5</v>
      </c>
      <c r="P26">
        <f>1+1+1+1</f>
        <v>4</v>
      </c>
      <c r="Q26">
        <f>1+1</f>
        <v>2</v>
      </c>
      <c r="R26">
        <f>1+1</f>
        <v>2</v>
      </c>
      <c r="S26">
        <f>1+1</f>
        <v>2</v>
      </c>
      <c r="T26">
        <f>1</f>
        <v>1</v>
      </c>
      <c r="U26">
        <f>1</f>
        <v>1</v>
      </c>
      <c r="V26">
        <f>1</f>
        <v>1</v>
      </c>
      <c r="W26">
        <f>1</f>
        <v>1</v>
      </c>
      <c r="X26">
        <f>1</f>
        <v>1</v>
      </c>
      <c r="Y26">
        <f>1</f>
        <v>1</v>
      </c>
      <c r="Z26">
        <f>1</f>
        <v>1</v>
      </c>
    </row>
    <row r="27" spans="14:26" x14ac:dyDescent="0.3">
      <c r="N27" s="16">
        <f t="shared" ref="N27:Z27" si="0">N26/SUM($N$26:$Z$26)</f>
        <v>0.2413793103448276</v>
      </c>
      <c r="O27" s="16">
        <f t="shared" si="0"/>
        <v>0.17241379310344829</v>
      </c>
      <c r="P27" s="16">
        <f t="shared" si="0"/>
        <v>0.13793103448275862</v>
      </c>
      <c r="Q27" s="16">
        <f t="shared" si="0"/>
        <v>6.8965517241379309E-2</v>
      </c>
      <c r="R27" s="16">
        <f t="shared" si="0"/>
        <v>6.8965517241379309E-2</v>
      </c>
      <c r="S27" s="16">
        <f t="shared" si="0"/>
        <v>6.8965517241379309E-2</v>
      </c>
      <c r="T27" s="16">
        <f t="shared" si="0"/>
        <v>3.4482758620689655E-2</v>
      </c>
      <c r="U27" s="16">
        <f t="shared" si="0"/>
        <v>3.4482758620689655E-2</v>
      </c>
      <c r="V27" s="16">
        <f t="shared" si="0"/>
        <v>3.4482758620689655E-2</v>
      </c>
      <c r="W27" s="16">
        <f t="shared" si="0"/>
        <v>3.4482758620689655E-2</v>
      </c>
      <c r="X27" s="16">
        <f t="shared" si="0"/>
        <v>3.4482758620689655E-2</v>
      </c>
      <c r="Y27" s="16">
        <f t="shared" si="0"/>
        <v>3.4482758620689655E-2</v>
      </c>
      <c r="Z27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K20"/>
  <sheetViews>
    <sheetView workbookViewId="0">
      <selection activeCell="E24" sqref="E24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x14ac:dyDescent="0.3">
      <c r="A2" s="1" t="s">
        <v>171</v>
      </c>
      <c r="B2" s="1" t="s">
        <v>33</v>
      </c>
      <c r="D2" s="8"/>
      <c r="E2" s="8"/>
      <c r="I2" s="1">
        <f t="shared" ref="I2:I16" si="0">SUM(G2:H2)</f>
        <v>0</v>
      </c>
      <c r="K2">
        <f>I2</f>
        <v>0</v>
      </c>
    </row>
    <row r="3" spans="1:11" x14ac:dyDescent="0.3">
      <c r="A3" s="1" t="s">
        <v>172</v>
      </c>
      <c r="B3" s="1" t="s">
        <v>83</v>
      </c>
      <c r="D3" s="8"/>
      <c r="E3" s="8"/>
      <c r="I3" s="1">
        <f t="shared" si="0"/>
        <v>0</v>
      </c>
      <c r="K3">
        <f t="shared" ref="K3:K16" si="1">K2+I3</f>
        <v>0</v>
      </c>
    </row>
    <row r="4" spans="1:11" x14ac:dyDescent="0.3">
      <c r="A4" s="1" t="s">
        <v>173</v>
      </c>
      <c r="B4" s="1" t="s">
        <v>33</v>
      </c>
      <c r="D4" s="8"/>
      <c r="E4" s="8"/>
      <c r="I4" s="1">
        <f t="shared" si="0"/>
        <v>0</v>
      </c>
      <c r="K4">
        <f t="shared" si="1"/>
        <v>0</v>
      </c>
    </row>
    <row r="5" spans="1:11" x14ac:dyDescent="0.3">
      <c r="A5" s="1" t="s">
        <v>174</v>
      </c>
      <c r="B5" s="1" t="s">
        <v>83</v>
      </c>
      <c r="D5" s="8"/>
      <c r="E5" s="8"/>
      <c r="I5" s="1">
        <f t="shared" si="0"/>
        <v>0</v>
      </c>
      <c r="K5">
        <f t="shared" si="1"/>
        <v>0</v>
      </c>
    </row>
    <row r="6" spans="1:11" x14ac:dyDescent="0.3">
      <c r="A6" s="1" t="s">
        <v>175</v>
      </c>
      <c r="B6" s="1" t="s">
        <v>33</v>
      </c>
      <c r="D6" s="8"/>
      <c r="E6" s="8"/>
      <c r="I6" s="1">
        <f t="shared" si="0"/>
        <v>0</v>
      </c>
      <c r="K6">
        <f t="shared" si="1"/>
        <v>0</v>
      </c>
    </row>
    <row r="7" spans="1:11" x14ac:dyDescent="0.3">
      <c r="A7" s="1" t="s">
        <v>176</v>
      </c>
      <c r="B7" s="1" t="s">
        <v>83</v>
      </c>
      <c r="D7" s="8"/>
      <c r="E7" s="8"/>
      <c r="I7" s="1">
        <f t="shared" si="0"/>
        <v>0</v>
      </c>
      <c r="K7">
        <f t="shared" si="1"/>
        <v>0</v>
      </c>
    </row>
    <row r="8" spans="1:11" x14ac:dyDescent="0.3">
      <c r="A8" s="1" t="s">
        <v>177</v>
      </c>
      <c r="B8" s="1" t="s">
        <v>33</v>
      </c>
      <c r="D8" s="8"/>
      <c r="E8" s="8"/>
      <c r="I8" s="1">
        <f t="shared" si="0"/>
        <v>0</v>
      </c>
      <c r="K8">
        <f t="shared" si="1"/>
        <v>0</v>
      </c>
    </row>
    <row r="9" spans="1:11" x14ac:dyDescent="0.3">
      <c r="A9" s="1" t="s">
        <v>178</v>
      </c>
      <c r="B9" s="1" t="s">
        <v>83</v>
      </c>
      <c r="D9" s="8"/>
      <c r="E9" s="8"/>
      <c r="I9" s="1">
        <f t="shared" si="0"/>
        <v>0</v>
      </c>
      <c r="K9">
        <f t="shared" si="1"/>
        <v>0</v>
      </c>
    </row>
    <row r="10" spans="1:11" x14ac:dyDescent="0.3">
      <c r="A10" s="1" t="s">
        <v>179</v>
      </c>
      <c r="B10" s="1" t="s">
        <v>33</v>
      </c>
      <c r="D10" s="8"/>
      <c r="E10" s="8"/>
      <c r="I10" s="1">
        <f t="shared" si="0"/>
        <v>0</v>
      </c>
      <c r="K10">
        <f t="shared" si="1"/>
        <v>0</v>
      </c>
    </row>
    <row r="11" spans="1:11" x14ac:dyDescent="0.3">
      <c r="A11" s="1" t="s">
        <v>180</v>
      </c>
      <c r="B11" s="1" t="s">
        <v>83</v>
      </c>
      <c r="D11" s="8"/>
      <c r="E11" s="8"/>
      <c r="I11" s="1">
        <f t="shared" si="0"/>
        <v>0</v>
      </c>
      <c r="K11">
        <f t="shared" si="1"/>
        <v>0</v>
      </c>
    </row>
    <row r="12" spans="1:11" x14ac:dyDescent="0.3">
      <c r="A12" s="1" t="s">
        <v>181</v>
      </c>
      <c r="B12" s="1" t="s">
        <v>33</v>
      </c>
      <c r="D12" s="8"/>
      <c r="E12" s="8"/>
      <c r="I12" s="1">
        <f t="shared" si="0"/>
        <v>0</v>
      </c>
      <c r="K12">
        <f t="shared" si="1"/>
        <v>0</v>
      </c>
    </row>
    <row r="13" spans="1:11" x14ac:dyDescent="0.3">
      <c r="A13" s="1" t="s">
        <v>182</v>
      </c>
      <c r="B13" s="1" t="s">
        <v>83</v>
      </c>
      <c r="D13" s="8"/>
      <c r="E13" s="8"/>
      <c r="I13" s="1">
        <f t="shared" si="0"/>
        <v>0</v>
      </c>
      <c r="K13">
        <f t="shared" si="1"/>
        <v>0</v>
      </c>
    </row>
    <row r="14" spans="1:11" x14ac:dyDescent="0.3">
      <c r="A14" s="1" t="s">
        <v>183</v>
      </c>
      <c r="B14" s="1" t="s">
        <v>33</v>
      </c>
      <c r="D14" s="8"/>
      <c r="E14" s="8"/>
      <c r="I14" s="1">
        <f t="shared" si="0"/>
        <v>0</v>
      </c>
      <c r="J14" t="s">
        <v>186</v>
      </c>
      <c r="K14">
        <f t="shared" si="1"/>
        <v>0</v>
      </c>
    </row>
    <row r="15" spans="1:11" x14ac:dyDescent="0.3">
      <c r="A15" s="1" t="s">
        <v>184</v>
      </c>
      <c r="B15" s="1" t="s">
        <v>83</v>
      </c>
      <c r="D15" s="8"/>
      <c r="E15" s="8"/>
      <c r="I15" s="1">
        <f t="shared" si="0"/>
        <v>0</v>
      </c>
      <c r="K15">
        <f t="shared" si="1"/>
        <v>0</v>
      </c>
    </row>
    <row r="16" spans="1:11" x14ac:dyDescent="0.3">
      <c r="A16" s="1" t="s">
        <v>185</v>
      </c>
      <c r="B16" s="1" t="s">
        <v>33</v>
      </c>
      <c r="D16" s="8"/>
      <c r="E16" s="8"/>
      <c r="I16" s="1">
        <f t="shared" si="0"/>
        <v>0</v>
      </c>
      <c r="K16">
        <f t="shared" si="1"/>
        <v>0</v>
      </c>
    </row>
    <row r="17" spans="1:10" ht="15" thickBot="1" x14ac:dyDescent="0.35">
      <c r="A17" s="17" t="s">
        <v>36</v>
      </c>
      <c r="B17" s="17"/>
      <c r="C17" s="17"/>
      <c r="D17" s="2"/>
      <c r="E17" s="2"/>
      <c r="F17" s="2"/>
      <c r="G17" s="2">
        <f>SUM(G2:G16)</f>
        <v>0</v>
      </c>
      <c r="H17" s="2">
        <f>SUM(H2:H16)</f>
        <v>0</v>
      </c>
      <c r="I17" s="2">
        <f>SUM(G17:H17)</f>
        <v>0</v>
      </c>
      <c r="J17" s="3"/>
    </row>
    <row r="18" spans="1:10" ht="15.6" thickTop="1" thickBot="1" x14ac:dyDescent="0.35">
      <c r="A18" s="17" t="s">
        <v>38</v>
      </c>
      <c r="B18" s="17"/>
      <c r="C18" s="17"/>
      <c r="D18" s="2"/>
      <c r="E18" s="2"/>
      <c r="F18" s="2"/>
      <c r="G18" s="4" t="e">
        <f>AVERAGE(G2:G16)</f>
        <v>#DIV/0!</v>
      </c>
      <c r="H18" s="4" t="e">
        <f>AVERAGE(H2:H16)</f>
        <v>#DIV/0!</v>
      </c>
      <c r="I18" s="4" t="e">
        <f>SUM(G18:H18)</f>
        <v>#DIV/0!</v>
      </c>
      <c r="J18" s="5" t="s">
        <v>40</v>
      </c>
    </row>
    <row r="19" spans="1:10" ht="15.6" thickTop="1" thickBot="1" x14ac:dyDescent="0.35">
      <c r="A19" s="17" t="s">
        <v>39</v>
      </c>
      <c r="B19" s="17"/>
      <c r="C19" s="17"/>
      <c r="D19" s="2"/>
      <c r="E19" s="2"/>
      <c r="F19" s="2"/>
      <c r="G19" s="4"/>
      <c r="H19" s="4"/>
      <c r="I19" s="6" t="e">
        <f>I18/(64+12)</f>
        <v>#DIV/0!</v>
      </c>
      <c r="J19" s="5" t="s">
        <v>41</v>
      </c>
    </row>
    <row r="20" spans="1:10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17" t="s">
        <v>36</v>
      </c>
      <c r="B17" s="17"/>
      <c r="C17" s="17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17" t="s">
        <v>38</v>
      </c>
      <c r="B18" s="17"/>
      <c r="C18" s="17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17" t="s">
        <v>39</v>
      </c>
      <c r="B19" s="17"/>
      <c r="C19" s="17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17" t="s">
        <v>36</v>
      </c>
      <c r="B16" s="17"/>
      <c r="C16" s="17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17" t="s">
        <v>38</v>
      </c>
      <c r="B17" s="17"/>
      <c r="C17" s="17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17" t="s">
        <v>39</v>
      </c>
      <c r="B18" s="17"/>
      <c r="C18" s="17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 </cp:lastModifiedBy>
  <dcterms:created xsi:type="dcterms:W3CDTF">2023-06-13T02:32:43Z</dcterms:created>
  <dcterms:modified xsi:type="dcterms:W3CDTF">2024-07-08T13:27:36Z</dcterms:modified>
</cp:coreProperties>
</file>