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eden\OneDrive - University of Edinburgh\py_tools\sigmaPlot\"/>
    </mc:Choice>
  </mc:AlternateContent>
  <bookViews>
    <workbookView xWindow="0" yWindow="600" windowWidth="24780" windowHeight="104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8" i="1" l="1"/>
  <c r="E14" i="1" l="1"/>
  <c r="O19" i="1" s="1"/>
  <c r="O20" i="1" l="1"/>
  <c r="O18" i="1"/>
  <c r="K19" i="1"/>
  <c r="O21" i="1"/>
  <c r="H18" i="1"/>
  <c r="O23" i="1"/>
  <c r="J18" i="1"/>
  <c r="D19" i="1"/>
  <c r="K18" i="1"/>
  <c r="I18" i="1"/>
  <c r="G18" i="1"/>
  <c r="E18" i="1"/>
  <c r="C19" i="1"/>
  <c r="J19" i="1"/>
  <c r="H19" i="1"/>
  <c r="F19" i="1"/>
  <c r="F18" i="1"/>
  <c r="D18" i="1"/>
  <c r="I19" i="1"/>
  <c r="G19" i="1"/>
  <c r="E19" i="1"/>
  <c r="E25" i="1" l="1"/>
  <c r="E31" i="1" s="1"/>
  <c r="I25" i="1"/>
  <c r="I31" i="1" s="1"/>
  <c r="F24" i="1"/>
  <c r="F30" i="1" s="1"/>
  <c r="H25" i="1"/>
  <c r="H31" i="1" s="1"/>
  <c r="C25" i="1"/>
  <c r="C31" i="1" s="1"/>
  <c r="G24" i="1"/>
  <c r="G30" i="1" s="1"/>
  <c r="K24" i="1"/>
  <c r="K30" i="1" s="1"/>
  <c r="D25" i="1"/>
  <c r="D31" i="1" s="1"/>
  <c r="G25" i="1"/>
  <c r="G31" i="1" s="1"/>
  <c r="D24" i="1"/>
  <c r="D30" i="1" s="1"/>
  <c r="F25" i="1"/>
  <c r="F31" i="1" s="1"/>
  <c r="J25" i="1"/>
  <c r="J31" i="1" s="1"/>
  <c r="E24" i="1"/>
  <c r="E30" i="1" s="1"/>
  <c r="I24" i="1"/>
  <c r="I30" i="1" s="1"/>
  <c r="C24" i="1"/>
  <c r="C30" i="1" s="1"/>
  <c r="J24" i="1"/>
  <c r="J30" i="1" s="1"/>
  <c r="H24" i="1"/>
  <c r="H30" i="1" s="1"/>
  <c r="K25" i="1"/>
  <c r="K31" i="1" s="1"/>
</calcChain>
</file>

<file path=xl/sharedStrings.xml><?xml version="1.0" encoding="utf-8"?>
<sst xmlns="http://schemas.openxmlformats.org/spreadsheetml/2006/main" count="32" uniqueCount="22">
  <si>
    <t>Blank average</t>
  </si>
  <si>
    <t>Counts</t>
  </si>
  <si>
    <t>Slope</t>
  </si>
  <si>
    <t>GdnHCl</t>
  </si>
  <si>
    <t>Abs only</t>
  </si>
  <si>
    <t>Blank</t>
  </si>
  <si>
    <t>GdnHCl (M)</t>
  </si>
  <si>
    <t>recPrP</t>
  </si>
  <si>
    <t>ug PrP per 25ug sample</t>
  </si>
  <si>
    <t>ug PrP per gram brain</t>
  </si>
  <si>
    <t>VPSPr FC</t>
  </si>
  <si>
    <t>EX#13.317</t>
  </si>
  <si>
    <t>EX#13.318</t>
  </si>
  <si>
    <t>EX#13.319</t>
  </si>
  <si>
    <t>EX#13.320</t>
  </si>
  <si>
    <t>EX#13.321</t>
  </si>
  <si>
    <t>EX#13.322</t>
  </si>
  <si>
    <t>A</t>
  </si>
  <si>
    <t>B</t>
  </si>
  <si>
    <t>FC A</t>
  </si>
  <si>
    <t>FC B</t>
  </si>
  <si>
    <t>Without 2.5µg/ml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</si>
</sst>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9" fontId="0" fillId="0" borderId="0" xfId="0" applyNumberFormat="1"/>
    <xf numFmtId="165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2" fontId="2" fillId="0" borderId="0" xfId="0" applyNumberFormat="1" applyFont="1" applyFill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FC A</c:v>
                </c:pt>
              </c:strCache>
            </c:strRef>
          </c:tx>
          <c:marker>
            <c:symbol val="diamond"/>
            <c:size val="4"/>
          </c:marker>
          <c:xVal>
            <c:numRef>
              <c:f>Sheet1!$C$17:$K$17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Sheet1!$C$18:$K$18</c:f>
              <c:numCache>
                <c:formatCode>#0</c:formatCode>
                <c:ptCount val="9"/>
                <c:pt idx="0">
                  <c:v>1222.3333333333333</c:v>
                </c:pt>
                <c:pt idx="1">
                  <c:v>1405.6666666666665</c:v>
                </c:pt>
                <c:pt idx="2">
                  <c:v>1047.3333333333333</c:v>
                </c:pt>
                <c:pt idx="3">
                  <c:v>1620.3333333333333</c:v>
                </c:pt>
                <c:pt idx="4">
                  <c:v>4497</c:v>
                </c:pt>
                <c:pt idx="5">
                  <c:v>8647.3333333333339</c:v>
                </c:pt>
                <c:pt idx="6">
                  <c:v>9151.3333333333339</c:v>
                </c:pt>
                <c:pt idx="7">
                  <c:v>9277</c:v>
                </c:pt>
                <c:pt idx="8">
                  <c:v>10081.333333333334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Sheet1!$B$31</c:f>
              <c:strCache>
                <c:ptCount val="1"/>
                <c:pt idx="0">
                  <c:v>FC B</c:v>
                </c:pt>
              </c:strCache>
            </c:strRef>
          </c:tx>
          <c:marker>
            <c:symbol val="square"/>
            <c:size val="3"/>
          </c:marker>
          <c:xVal>
            <c:numRef>
              <c:f>Sheet1!$C$17:$K$17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Sheet1!$C$19:$K$19</c:f>
              <c:numCache>
                <c:formatCode>#0</c:formatCode>
                <c:ptCount val="9"/>
                <c:pt idx="0">
                  <c:v>881</c:v>
                </c:pt>
                <c:pt idx="1">
                  <c:v>1056.6666666666665</c:v>
                </c:pt>
                <c:pt idx="2">
                  <c:v>1876.6666666666665</c:v>
                </c:pt>
                <c:pt idx="3">
                  <c:v>3272</c:v>
                </c:pt>
                <c:pt idx="4">
                  <c:v>4554.333333333333</c:v>
                </c:pt>
                <c:pt idx="5">
                  <c:v>6442.6666666666661</c:v>
                </c:pt>
                <c:pt idx="6">
                  <c:v>13408</c:v>
                </c:pt>
                <c:pt idx="7">
                  <c:v>11417.666666666668</c:v>
                </c:pt>
                <c:pt idx="8">
                  <c:v>11682.333333333334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691616"/>
        <c:axId val="332692008"/>
      </c:scatterChart>
      <c:valAx>
        <c:axId val="332691616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GdnHCl concentration</a:t>
                </a:r>
                <a:r>
                  <a:rPr lang="en-GB" baseline="0"/>
                  <a:t> (M)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2692008"/>
        <c:crosses val="autoZero"/>
        <c:crossBetween val="midCat"/>
      </c:valAx>
      <c:valAx>
        <c:axId val="332692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Counts</a:t>
                </a:r>
              </a:p>
            </c:rich>
          </c:tx>
          <c:layout/>
          <c:overlay val="0"/>
        </c:title>
        <c:numFmt formatCode="#0" sourceLinked="1"/>
        <c:majorTickMark val="out"/>
        <c:minorTickMark val="none"/>
        <c:tickLblPos val="nextTo"/>
        <c:crossAx val="332691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Sheet1!$N$18:$N$21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xVal>
          <c:yVal>
            <c:numRef>
              <c:f>Sheet1!$O$18:$O$21</c:f>
              <c:numCache>
                <c:formatCode>#0</c:formatCode>
                <c:ptCount val="4"/>
                <c:pt idx="0">
                  <c:v>4604.333333333333</c:v>
                </c:pt>
                <c:pt idx="1">
                  <c:v>7022.333333333333</c:v>
                </c:pt>
                <c:pt idx="2">
                  <c:v>20041</c:v>
                </c:pt>
                <c:pt idx="3">
                  <c:v>21444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617600"/>
        <c:axId val="412298544"/>
      </c:scatterChart>
      <c:valAx>
        <c:axId val="33161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2298544"/>
        <c:crosses val="autoZero"/>
        <c:crossBetween val="midCat"/>
      </c:valAx>
      <c:valAx>
        <c:axId val="412298544"/>
        <c:scaling>
          <c:orientation val="minMax"/>
        </c:scaling>
        <c:delete val="0"/>
        <c:axPos val="l"/>
        <c:majorGridlines/>
        <c:numFmt formatCode="#0" sourceLinked="1"/>
        <c:majorTickMark val="out"/>
        <c:minorTickMark val="none"/>
        <c:tickLblPos val="nextTo"/>
        <c:crossAx val="331617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FC A</c:v>
                </c:pt>
              </c:strCache>
            </c:strRef>
          </c:tx>
          <c:xVal>
            <c:numRef>
              <c:f>Sheet1!$C$29:$K$29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Sheet1!$C$30:$K$30</c:f>
              <c:numCache>
                <c:formatCode>0.00</c:formatCode>
                <c:ptCount val="9"/>
                <c:pt idx="0">
                  <c:v>22.285290614288837</c:v>
                </c:pt>
                <c:pt idx="1">
                  <c:v>25.627780343729484</c:v>
                </c:pt>
                <c:pt idx="2">
                  <c:v>19.094732236186399</c:v>
                </c:pt>
                <c:pt idx="3">
                  <c:v>29.541531954201812</c:v>
                </c:pt>
                <c:pt idx="4">
                  <c:v>81.988234436152368</c:v>
                </c:pt>
                <c:pt idx="5">
                  <c:v>157.65612465663517</c:v>
                </c:pt>
                <c:pt idx="6">
                  <c:v>166.84493278557017</c:v>
                </c:pt>
                <c:pt idx="7">
                  <c:v>169.13605756375037</c:v>
                </c:pt>
                <c:pt idx="8">
                  <c:v>183.80047159491457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Sheet1!$B$31</c:f>
              <c:strCache>
                <c:ptCount val="1"/>
                <c:pt idx="0">
                  <c:v>FC B</c:v>
                </c:pt>
              </c:strCache>
            </c:strRef>
          </c:tx>
          <c:xVal>
            <c:numRef>
              <c:f>Sheet1!$C$29:$K$29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Sheet1!$C$31:$K$31</c:f>
              <c:numCache>
                <c:formatCode>0.00</c:formatCode>
                <c:ptCount val="9"/>
                <c:pt idx="0">
                  <c:v>16.0621824634757</c:v>
                </c:pt>
                <c:pt idx="1">
                  <c:v>19.264895349685197</c:v>
                </c:pt>
                <c:pt idx="2">
                  <c:v>34.214940321365191</c:v>
                </c:pt>
                <c:pt idx="3">
                  <c:v>59.654325789435305</c:v>
                </c:pt>
                <c:pt idx="4">
                  <c:v>83.033522133359256</c:v>
                </c:pt>
                <c:pt idx="5">
                  <c:v>117.46116634659793</c:v>
                </c:pt>
                <c:pt idx="6">
                  <c:v>244.4514670491285</c:v>
                </c:pt>
                <c:pt idx="7">
                  <c:v>208.16418309551014</c:v>
                </c:pt>
                <c:pt idx="8">
                  <c:v>212.98952281401174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304424"/>
        <c:axId val="412302072"/>
      </c:scatterChart>
      <c:valAx>
        <c:axId val="412304424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GdnHCl concentration</a:t>
                </a:r>
                <a:r>
                  <a:rPr lang="en-GB" baseline="0"/>
                  <a:t> (M)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2302072"/>
        <c:crosses val="autoZero"/>
        <c:crossBetween val="midCat"/>
      </c:valAx>
      <c:valAx>
        <c:axId val="412302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µg</a:t>
                </a:r>
                <a:r>
                  <a:rPr lang="en-GB" baseline="0"/>
                  <a:t> PrP per gram brain</a:t>
                </a:r>
                <a:endParaRPr lang="en-GB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12304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232834</xdr:colOff>
      <xdr:row>31</xdr:row>
      <xdr:rowOff>168274</xdr:rowOff>
    </xdr:from>
    <xdr:to>
      <xdr:col>7</xdr:col>
      <xdr:colOff>508001</xdr:colOff>
      <xdr:row>46</xdr:row>
      <xdr:rowOff>53974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317500</xdr:colOff>
      <xdr:row>1</xdr:row>
      <xdr:rowOff>125940</xdr:rowOff>
    </xdr:from>
    <xdr:to>
      <xdr:col>20</xdr:col>
      <xdr:colOff>359832</xdr:colOff>
      <xdr:row>16</xdr:row>
      <xdr:rowOff>11640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254000</xdr:colOff>
      <xdr:row>31</xdr:row>
      <xdr:rowOff>178856</xdr:rowOff>
    </xdr:from>
    <xdr:to>
      <xdr:col>15</xdr:col>
      <xdr:colOff>529167</xdr:colOff>
      <xdr:row>46</xdr:row>
      <xdr:rowOff>64556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2"/>
  <sheetViews>
    <sheetView tabSelected="1" zoomScale="70" zoomScaleNormal="70" workbookViewId="0">
      <selection activeCell="U27" sqref="U27"/>
    </sheetView>
  </sheetViews>
  <sheetFormatPr defaultRowHeight="15" x14ac:dyDescent="0.25"/>
  <sheetData>
    <row r="2" spans="1:14" x14ac:dyDescent="0.25">
      <c r="A2" s="21" t="s">
        <v>21</v>
      </c>
    </row>
    <row r="3" spans="1:14" x14ac:dyDescent="0.25">
      <c r="C3" s="25" t="s">
        <v>6</v>
      </c>
      <c r="D3" s="26"/>
      <c r="E3" s="26"/>
      <c r="F3" s="26"/>
      <c r="G3" s="26"/>
      <c r="H3" s="26"/>
      <c r="I3" s="26"/>
      <c r="J3" s="26"/>
      <c r="K3" s="27"/>
      <c r="L3" s="28" t="s">
        <v>7</v>
      </c>
      <c r="M3" s="29"/>
      <c r="N3" s="14" t="s">
        <v>4</v>
      </c>
    </row>
    <row r="4" spans="1:14" x14ac:dyDescent="0.25">
      <c r="B4" s="17"/>
      <c r="C4" s="3">
        <v>0</v>
      </c>
      <c r="D4" s="3">
        <v>0.5</v>
      </c>
      <c r="E4" s="3">
        <v>1</v>
      </c>
      <c r="F4" s="3">
        <v>1.5</v>
      </c>
      <c r="G4" s="3">
        <v>2</v>
      </c>
      <c r="H4" s="3">
        <v>2.5</v>
      </c>
      <c r="I4" s="3">
        <v>3</v>
      </c>
      <c r="J4" s="18">
        <v>3.5</v>
      </c>
      <c r="K4" s="18">
        <v>4</v>
      </c>
      <c r="L4" s="3"/>
      <c r="M4" s="1"/>
      <c r="N4" s="1"/>
    </row>
    <row r="5" spans="1:14" x14ac:dyDescent="0.25">
      <c r="B5" s="3" t="s">
        <v>5</v>
      </c>
      <c r="C5" s="20">
        <v>90</v>
      </c>
      <c r="D5" s="20">
        <v>93</v>
      </c>
      <c r="E5" s="20">
        <v>99</v>
      </c>
      <c r="F5" s="20">
        <v>86</v>
      </c>
      <c r="G5" s="20">
        <v>96</v>
      </c>
      <c r="H5" s="20">
        <v>90</v>
      </c>
      <c r="I5" s="20">
        <v>99</v>
      </c>
      <c r="J5" s="20">
        <v>94</v>
      </c>
      <c r="K5" s="20">
        <v>101</v>
      </c>
      <c r="L5" s="20">
        <v>96</v>
      </c>
      <c r="M5" s="20">
        <v>94</v>
      </c>
      <c r="N5" s="20">
        <v>97</v>
      </c>
    </row>
    <row r="6" spans="1:14" x14ac:dyDescent="0.25">
      <c r="A6" s="1" t="s">
        <v>11</v>
      </c>
      <c r="B6" s="22" t="s">
        <v>10</v>
      </c>
      <c r="C6" s="20">
        <v>1379</v>
      </c>
      <c r="D6" s="20">
        <v>1644</v>
      </c>
      <c r="E6" s="20">
        <v>1147</v>
      </c>
      <c r="F6" s="20">
        <v>1914</v>
      </c>
      <c r="G6" s="20">
        <v>4796</v>
      </c>
      <c r="H6" s="20">
        <v>9638</v>
      </c>
      <c r="I6" s="20">
        <v>9320</v>
      </c>
      <c r="J6" s="20">
        <v>9019</v>
      </c>
      <c r="K6" s="20">
        <v>9577</v>
      </c>
      <c r="L6" s="20">
        <v>22988</v>
      </c>
      <c r="M6" s="20">
        <v>23382</v>
      </c>
      <c r="N6" s="20">
        <v>7352</v>
      </c>
    </row>
    <row r="7" spans="1:14" x14ac:dyDescent="0.25">
      <c r="A7" s="1" t="s">
        <v>12</v>
      </c>
      <c r="B7" s="22" t="s">
        <v>10</v>
      </c>
      <c r="C7" s="20">
        <v>1251</v>
      </c>
      <c r="D7" s="20">
        <v>1433</v>
      </c>
      <c r="E7" s="20">
        <v>1203</v>
      </c>
      <c r="F7" s="20">
        <v>1617</v>
      </c>
      <c r="G7" s="20">
        <v>4228</v>
      </c>
      <c r="H7" s="20">
        <v>8111</v>
      </c>
      <c r="I7" s="20">
        <v>9435</v>
      </c>
      <c r="J7" s="20">
        <v>8152</v>
      </c>
      <c r="K7" s="20">
        <v>10306</v>
      </c>
      <c r="L7" s="20">
        <v>21663</v>
      </c>
      <c r="M7" s="20">
        <v>19454</v>
      </c>
      <c r="N7" s="20">
        <v>3314</v>
      </c>
    </row>
    <row r="8" spans="1:14" x14ac:dyDescent="0.25">
      <c r="A8" s="1" t="s">
        <v>13</v>
      </c>
      <c r="B8" s="22" t="s">
        <v>10</v>
      </c>
      <c r="C8" s="20">
        <v>1309</v>
      </c>
      <c r="D8" s="20">
        <v>1412</v>
      </c>
      <c r="E8" s="20">
        <v>1064</v>
      </c>
      <c r="F8" s="20">
        <v>1602</v>
      </c>
      <c r="G8" s="20">
        <v>4739</v>
      </c>
      <c r="H8" s="20">
        <v>8465</v>
      </c>
      <c r="I8" s="20">
        <v>8971</v>
      </c>
      <c r="J8" s="20">
        <v>10932</v>
      </c>
      <c r="K8" s="20">
        <v>10633</v>
      </c>
      <c r="L8" s="20">
        <v>19953</v>
      </c>
      <c r="M8" s="20">
        <v>17559</v>
      </c>
      <c r="N8" s="20">
        <v>3317</v>
      </c>
    </row>
    <row r="9" spans="1:14" x14ac:dyDescent="0.25">
      <c r="A9" s="1" t="s">
        <v>14</v>
      </c>
      <c r="B9" s="22" t="s">
        <v>10</v>
      </c>
      <c r="C9" s="20">
        <v>1075</v>
      </c>
      <c r="D9" s="20">
        <v>1304</v>
      </c>
      <c r="E9" s="20">
        <v>1900</v>
      </c>
      <c r="F9" s="20">
        <v>3290</v>
      </c>
      <c r="G9" s="20">
        <v>5125</v>
      </c>
      <c r="H9" s="20">
        <v>6257</v>
      </c>
      <c r="I9" s="20">
        <v>13591</v>
      </c>
      <c r="J9" s="20">
        <v>12611</v>
      </c>
      <c r="K9" s="20">
        <v>13946</v>
      </c>
      <c r="L9" s="20">
        <v>7560</v>
      </c>
      <c r="M9" s="20">
        <v>4794</v>
      </c>
      <c r="N9" s="20">
        <v>2990</v>
      </c>
    </row>
    <row r="10" spans="1:14" x14ac:dyDescent="0.25">
      <c r="A10" s="1" t="s">
        <v>15</v>
      </c>
      <c r="B10" s="22" t="s">
        <v>10</v>
      </c>
      <c r="C10" s="20">
        <v>948</v>
      </c>
      <c r="D10" s="20">
        <v>969</v>
      </c>
      <c r="E10" s="20">
        <v>2065</v>
      </c>
      <c r="F10" s="20">
        <v>3305</v>
      </c>
      <c r="G10" s="20">
        <v>4674</v>
      </c>
      <c r="H10" s="20">
        <v>5678</v>
      </c>
      <c r="I10" s="20">
        <v>13662</v>
      </c>
      <c r="J10" s="20">
        <v>9747</v>
      </c>
      <c r="K10" s="20">
        <v>9566</v>
      </c>
      <c r="L10" s="20">
        <v>6389</v>
      </c>
      <c r="M10" s="20">
        <v>4558</v>
      </c>
      <c r="N10" s="20">
        <v>2497</v>
      </c>
    </row>
    <row r="11" spans="1:14" x14ac:dyDescent="0.25">
      <c r="A11" s="1" t="s">
        <v>16</v>
      </c>
      <c r="B11" s="22" t="s">
        <v>10</v>
      </c>
      <c r="C11" s="20">
        <v>892</v>
      </c>
      <c r="D11" s="20">
        <v>1169</v>
      </c>
      <c r="E11" s="20">
        <v>1937</v>
      </c>
      <c r="F11" s="20">
        <v>3493</v>
      </c>
      <c r="G11" s="20">
        <v>4136</v>
      </c>
      <c r="H11" s="20">
        <v>7665</v>
      </c>
      <c r="I11" s="20">
        <v>13243</v>
      </c>
      <c r="J11" s="20">
        <v>12167</v>
      </c>
      <c r="K11" s="20">
        <v>11807</v>
      </c>
      <c r="L11" s="20">
        <v>7390</v>
      </c>
      <c r="M11" s="20">
        <v>4733</v>
      </c>
      <c r="N11" s="20">
        <v>3593</v>
      </c>
    </row>
    <row r="12" spans="1:14" x14ac:dyDescent="0.25">
      <c r="B12" s="3" t="s">
        <v>5</v>
      </c>
      <c r="C12" s="20">
        <v>73</v>
      </c>
      <c r="D12" s="20">
        <v>91</v>
      </c>
      <c r="E12" s="20">
        <v>92</v>
      </c>
      <c r="F12" s="20">
        <v>75</v>
      </c>
      <c r="G12" s="20">
        <v>75</v>
      </c>
      <c r="H12" s="20">
        <v>80</v>
      </c>
      <c r="I12" s="20">
        <v>82</v>
      </c>
      <c r="J12" s="20">
        <v>95</v>
      </c>
      <c r="K12" s="20">
        <v>81</v>
      </c>
      <c r="L12" s="20">
        <v>112</v>
      </c>
      <c r="M12" s="20">
        <v>96</v>
      </c>
      <c r="N12" s="20">
        <v>89</v>
      </c>
    </row>
    <row r="13" spans="1:14" x14ac:dyDescent="0.25">
      <c r="C13" s="11"/>
      <c r="D13" s="11"/>
      <c r="E13" s="11"/>
      <c r="F13" s="11"/>
      <c r="G13" s="11"/>
      <c r="H13" s="11"/>
      <c r="I13" s="11"/>
      <c r="J13" s="11"/>
      <c r="K13" s="11"/>
      <c r="L13" s="31"/>
      <c r="M13" s="31"/>
      <c r="N13" s="16"/>
    </row>
    <row r="14" spans="1:14" x14ac:dyDescent="0.25">
      <c r="C14" s="30" t="s">
        <v>0</v>
      </c>
      <c r="D14" s="30"/>
      <c r="E14" s="2">
        <f>AVERAGE(C5:N5, C12:N12)</f>
        <v>90.666666666666671</v>
      </c>
    </row>
    <row r="15" spans="1:14" x14ac:dyDescent="0.25">
      <c r="J15" s="11"/>
      <c r="K15" s="11"/>
      <c r="L15" s="11"/>
    </row>
    <row r="17" spans="1:19" x14ac:dyDescent="0.25">
      <c r="B17" s="15" t="s">
        <v>3</v>
      </c>
      <c r="C17" s="16">
        <v>0</v>
      </c>
      <c r="D17" s="16">
        <v>0.5</v>
      </c>
      <c r="E17" s="16">
        <v>1</v>
      </c>
      <c r="F17" s="16">
        <v>1.5</v>
      </c>
      <c r="G17" s="16">
        <v>2</v>
      </c>
      <c r="H17" s="16">
        <v>2.5</v>
      </c>
      <c r="I17" s="16">
        <v>3</v>
      </c>
      <c r="J17" s="16">
        <v>3.5</v>
      </c>
      <c r="K17" s="16">
        <v>4</v>
      </c>
      <c r="L17" s="3"/>
    </row>
    <row r="18" spans="1:19" x14ac:dyDescent="0.25">
      <c r="A18" s="32" t="s">
        <v>1</v>
      </c>
      <c r="B18" s="22" t="s">
        <v>17</v>
      </c>
      <c r="C18" s="7">
        <f>AVERAGE(C6:C8)-$E$14</f>
        <v>1222.3333333333333</v>
      </c>
      <c r="D18" s="7">
        <f t="shared" ref="D18:K18" si="0">AVERAGE(D6:D8)-$E$14</f>
        <v>1405.6666666666665</v>
      </c>
      <c r="E18" s="7">
        <f t="shared" si="0"/>
        <v>1047.3333333333333</v>
      </c>
      <c r="F18" s="7">
        <f t="shared" si="0"/>
        <v>1620.3333333333333</v>
      </c>
      <c r="G18" s="7">
        <f t="shared" si="0"/>
        <v>4497</v>
      </c>
      <c r="H18" s="7">
        <f t="shared" si="0"/>
        <v>8647.3333333333339</v>
      </c>
      <c r="I18" s="7">
        <f t="shared" si="0"/>
        <v>9151.3333333333339</v>
      </c>
      <c r="J18" s="7">
        <f t="shared" si="0"/>
        <v>9277</v>
      </c>
      <c r="K18" s="7">
        <f t="shared" si="0"/>
        <v>10081.333333333334</v>
      </c>
      <c r="L18" s="7"/>
      <c r="N18" s="4">
        <v>0.25</v>
      </c>
      <c r="O18" s="2">
        <f>AVERAGE(M9:M11)-$E$14</f>
        <v>4604.333333333333</v>
      </c>
    </row>
    <row r="19" spans="1:19" x14ac:dyDescent="0.25">
      <c r="A19" s="32"/>
      <c r="B19" s="22" t="s">
        <v>18</v>
      </c>
      <c r="C19" s="7">
        <f>AVERAGE(C9:C11)-$E$14</f>
        <v>881</v>
      </c>
      <c r="D19" s="7">
        <f>AVERAGE(D9:D11)-$E$14</f>
        <v>1056.6666666666665</v>
      </c>
      <c r="E19" s="7">
        <f t="shared" ref="E19:K19" si="1">AVERAGE(E9:E11)-$E$14</f>
        <v>1876.6666666666665</v>
      </c>
      <c r="F19" s="7">
        <f t="shared" si="1"/>
        <v>3272</v>
      </c>
      <c r="G19" s="7">
        <f t="shared" si="1"/>
        <v>4554.333333333333</v>
      </c>
      <c r="H19" s="7">
        <f t="shared" si="1"/>
        <v>6442.6666666666661</v>
      </c>
      <c r="I19" s="7">
        <f t="shared" si="1"/>
        <v>13408</v>
      </c>
      <c r="J19" s="7">
        <f t="shared" si="1"/>
        <v>11417.666666666668</v>
      </c>
      <c r="K19" s="7">
        <f t="shared" si="1"/>
        <v>11682.333333333334</v>
      </c>
      <c r="L19" s="7"/>
      <c r="N19" s="4">
        <v>0.5</v>
      </c>
      <c r="O19" s="2">
        <f>AVERAGE(L9:L11)-$E$14</f>
        <v>7022.333333333333</v>
      </c>
    </row>
    <row r="20" spans="1:19" x14ac:dyDescent="0.25">
      <c r="A20" s="13"/>
      <c r="B20" s="1"/>
      <c r="C20" s="7"/>
      <c r="D20" s="7"/>
      <c r="E20" s="7"/>
      <c r="F20" s="7"/>
      <c r="G20" s="7"/>
      <c r="H20" s="7"/>
      <c r="I20" s="7"/>
      <c r="J20" s="7"/>
      <c r="K20" s="7"/>
      <c r="L20" s="7"/>
      <c r="N20" s="4">
        <v>0.75</v>
      </c>
      <c r="O20" s="2">
        <f>AVERAGE(M6:M8)-$E$14</f>
        <v>20041</v>
      </c>
    </row>
    <row r="21" spans="1:19" x14ac:dyDescent="0.25">
      <c r="C21" s="11"/>
      <c r="D21" s="11"/>
      <c r="E21" s="11"/>
      <c r="F21" s="11"/>
      <c r="G21" s="11"/>
      <c r="H21" s="11"/>
      <c r="I21" s="11"/>
      <c r="J21" s="11"/>
      <c r="K21" s="11"/>
      <c r="L21" s="11"/>
      <c r="N21" s="4">
        <v>1</v>
      </c>
      <c r="O21" s="2">
        <f>AVERAGE(L6:L8)-$E$14</f>
        <v>21444</v>
      </c>
    </row>
    <row r="22" spans="1:19" x14ac:dyDescent="0.25"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9" x14ac:dyDescent="0.25">
      <c r="A23" s="33" t="s">
        <v>8</v>
      </c>
      <c r="B23" s="19" t="s">
        <v>3</v>
      </c>
      <c r="C23" s="19">
        <v>0</v>
      </c>
      <c r="D23" s="19">
        <v>0.5</v>
      </c>
      <c r="E23" s="19">
        <v>1</v>
      </c>
      <c r="F23" s="19">
        <v>1.5</v>
      </c>
      <c r="G23" s="19">
        <v>2</v>
      </c>
      <c r="H23" s="19">
        <v>2.5</v>
      </c>
      <c r="I23" s="19">
        <v>3</v>
      </c>
      <c r="J23" s="19">
        <v>3.5</v>
      </c>
      <c r="K23" s="19">
        <v>4</v>
      </c>
      <c r="L23" s="9"/>
      <c r="N23" t="s">
        <v>2</v>
      </c>
      <c r="O23">
        <f>LINEST($O$18:$O$21, $N$18:$N$21, 0,FALSE)</f>
        <v>21939.733333333334</v>
      </c>
    </row>
    <row r="24" spans="1:19" ht="15" customHeight="1" x14ac:dyDescent="0.25">
      <c r="A24" s="33"/>
      <c r="B24" s="22" t="s">
        <v>17</v>
      </c>
      <c r="C24" s="6">
        <f t="shared" ref="C24:K25" si="2">C18/$O$23</f>
        <v>5.5713226535722096E-2</v>
      </c>
      <c r="D24" s="6">
        <f t="shared" si="2"/>
        <v>6.4069450859323709E-2</v>
      </c>
      <c r="E24" s="6">
        <f t="shared" si="2"/>
        <v>4.7736830590465996E-2</v>
      </c>
      <c r="F24" s="6">
        <f t="shared" si="2"/>
        <v>7.3853829885504527E-2</v>
      </c>
      <c r="G24" s="6">
        <f t="shared" si="2"/>
        <v>0.20497058609038091</v>
      </c>
      <c r="H24" s="6">
        <f t="shared" si="2"/>
        <v>0.39414031164158791</v>
      </c>
      <c r="I24" s="6">
        <f t="shared" si="2"/>
        <v>0.41711233196392544</v>
      </c>
      <c r="J24" s="6">
        <f t="shared" si="2"/>
        <v>0.42284014390937597</v>
      </c>
      <c r="K24" s="6">
        <f t="shared" si="2"/>
        <v>0.45950117898728643</v>
      </c>
      <c r="L24" s="6"/>
    </row>
    <row r="25" spans="1:19" x14ac:dyDescent="0.25">
      <c r="A25" s="33"/>
      <c r="B25" s="22" t="s">
        <v>18</v>
      </c>
      <c r="C25" s="6">
        <f t="shared" si="2"/>
        <v>4.0155456158689255E-2</v>
      </c>
      <c r="D25" s="6">
        <f t="shared" si="2"/>
        <v>4.816223837421299E-2</v>
      </c>
      <c r="E25" s="6">
        <f t="shared" si="2"/>
        <v>8.5537350803412973E-2</v>
      </c>
      <c r="F25" s="6">
        <f t="shared" si="2"/>
        <v>0.14913581447358826</v>
      </c>
      <c r="G25" s="6">
        <f t="shared" si="2"/>
        <v>0.20758380533339815</v>
      </c>
      <c r="H25" s="6">
        <f t="shared" si="2"/>
        <v>0.29365291586649483</v>
      </c>
      <c r="I25" s="6">
        <f t="shared" si="2"/>
        <v>0.61112866762282125</v>
      </c>
      <c r="J25" s="6">
        <f t="shared" si="2"/>
        <v>0.52041045773877537</v>
      </c>
      <c r="K25" s="6">
        <f t="shared" si="2"/>
        <v>0.53247380703502933</v>
      </c>
      <c r="L25" s="6"/>
    </row>
    <row r="26" spans="1:19" x14ac:dyDescent="0.25">
      <c r="A26" s="12"/>
      <c r="B26" s="1"/>
      <c r="C26" s="1"/>
      <c r="D26" s="6"/>
      <c r="E26" s="6"/>
      <c r="F26" s="6"/>
      <c r="G26" s="6"/>
      <c r="H26" s="6"/>
      <c r="I26" s="6"/>
      <c r="J26" s="6"/>
      <c r="K26" s="6"/>
      <c r="L26" s="6"/>
      <c r="Q26">
        <v>1222.3333333333333</v>
      </c>
      <c r="S26">
        <v>881</v>
      </c>
    </row>
    <row r="27" spans="1:19" x14ac:dyDescent="0.25">
      <c r="B27" s="1"/>
      <c r="C27" s="1"/>
      <c r="D27" s="11"/>
      <c r="E27" s="11"/>
      <c r="F27" s="11"/>
      <c r="G27" s="11"/>
      <c r="H27" s="11"/>
      <c r="I27" s="11"/>
      <c r="J27" s="11"/>
      <c r="K27" s="11"/>
      <c r="L27" s="11"/>
      <c r="Q27">
        <v>1405.6666666666665</v>
      </c>
      <c r="S27">
        <v>1056.6666666666665</v>
      </c>
    </row>
    <row r="28" spans="1:19" x14ac:dyDescent="0.25">
      <c r="B28" s="1"/>
      <c r="C28" s="1"/>
      <c r="D28" s="8"/>
      <c r="E28" s="8"/>
      <c r="F28" s="8"/>
      <c r="G28" s="8"/>
      <c r="H28" s="8"/>
      <c r="I28" s="8"/>
      <c r="J28" s="8"/>
      <c r="K28" s="8"/>
      <c r="Q28">
        <v>1047.3333333333333</v>
      </c>
      <c r="S28">
        <v>1876.6666666666665</v>
      </c>
    </row>
    <row r="29" spans="1:19" x14ac:dyDescent="0.25">
      <c r="A29" s="33" t="s">
        <v>9</v>
      </c>
      <c r="B29" s="19" t="s">
        <v>3</v>
      </c>
      <c r="C29" s="19">
        <v>0</v>
      </c>
      <c r="D29" s="19">
        <v>0.5</v>
      </c>
      <c r="E29" s="19">
        <v>1</v>
      </c>
      <c r="F29" s="19">
        <v>1.5</v>
      </c>
      <c r="G29" s="19">
        <v>2</v>
      </c>
      <c r="H29" s="19">
        <v>2.5</v>
      </c>
      <c r="I29" s="19">
        <v>3</v>
      </c>
      <c r="J29" s="19">
        <v>3.5</v>
      </c>
      <c r="K29" s="19">
        <v>4</v>
      </c>
      <c r="Q29">
        <v>1620.3333333333333</v>
      </c>
      <c r="S29">
        <v>3272</v>
      </c>
    </row>
    <row r="30" spans="1:19" x14ac:dyDescent="0.25">
      <c r="A30" s="33"/>
      <c r="B30" s="23" t="s">
        <v>19</v>
      </c>
      <c r="C30" s="10">
        <f t="shared" ref="C30:K30" si="3">C24/0.0025</f>
        <v>22.285290614288837</v>
      </c>
      <c r="D30" s="10">
        <f t="shared" si="3"/>
        <v>25.627780343729484</v>
      </c>
      <c r="E30" s="10">
        <f t="shared" si="3"/>
        <v>19.094732236186399</v>
      </c>
      <c r="F30" s="10">
        <f t="shared" si="3"/>
        <v>29.541531954201812</v>
      </c>
      <c r="G30" s="10">
        <f t="shared" si="3"/>
        <v>81.988234436152368</v>
      </c>
      <c r="H30" s="10">
        <f t="shared" si="3"/>
        <v>157.65612465663517</v>
      </c>
      <c r="I30" s="10">
        <f t="shared" si="3"/>
        <v>166.84493278557017</v>
      </c>
      <c r="J30" s="10">
        <f t="shared" si="3"/>
        <v>169.13605756375037</v>
      </c>
      <c r="K30" s="10">
        <f t="shared" si="3"/>
        <v>183.80047159491457</v>
      </c>
      <c r="Q30">
        <v>4497</v>
      </c>
      <c r="S30">
        <v>4554.333333333333</v>
      </c>
    </row>
    <row r="31" spans="1:19" x14ac:dyDescent="0.25">
      <c r="A31" s="33"/>
      <c r="B31" s="23" t="s">
        <v>20</v>
      </c>
      <c r="C31" s="10">
        <f t="shared" ref="C31:K31" si="4">C25/0.0025</f>
        <v>16.0621824634757</v>
      </c>
      <c r="D31" s="10">
        <f t="shared" si="4"/>
        <v>19.264895349685197</v>
      </c>
      <c r="E31" s="10">
        <f t="shared" si="4"/>
        <v>34.214940321365191</v>
      </c>
      <c r="F31" s="10">
        <f t="shared" si="4"/>
        <v>59.654325789435305</v>
      </c>
      <c r="G31" s="10">
        <f t="shared" si="4"/>
        <v>83.033522133359256</v>
      </c>
      <c r="H31" s="10">
        <f t="shared" si="4"/>
        <v>117.46116634659793</v>
      </c>
      <c r="I31" s="10">
        <f t="shared" si="4"/>
        <v>244.4514670491285</v>
      </c>
      <c r="J31" s="10">
        <f t="shared" si="4"/>
        <v>208.16418309551014</v>
      </c>
      <c r="K31" s="10">
        <f t="shared" si="4"/>
        <v>212.98952281401174</v>
      </c>
      <c r="L31" s="9"/>
      <c r="Q31">
        <v>8647.3333333333339</v>
      </c>
      <c r="S31">
        <v>6442.6666666666661</v>
      </c>
    </row>
    <row r="32" spans="1:19" ht="15" customHeight="1" x14ac:dyDescent="0.25">
      <c r="A32" s="24"/>
      <c r="L32" s="10"/>
      <c r="Q32">
        <v>9151.3333333333339</v>
      </c>
      <c r="S32">
        <v>13408</v>
      </c>
    </row>
    <row r="33" spans="1:20" x14ac:dyDescent="0.25">
      <c r="A33" s="24"/>
      <c r="L33" s="10"/>
      <c r="Q33">
        <v>9277</v>
      </c>
      <c r="S33">
        <v>11417.666666666668</v>
      </c>
    </row>
    <row r="34" spans="1:20" x14ac:dyDescent="0.25">
      <c r="A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Q34">
        <v>10081.333333333334</v>
      </c>
      <c r="S34">
        <v>11682.333333333334</v>
      </c>
    </row>
    <row r="35" spans="1:20" x14ac:dyDescent="0.25"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20" x14ac:dyDescent="0.25">
      <c r="T36" s="1"/>
    </row>
    <row r="37" spans="1:20" x14ac:dyDescent="0.25">
      <c r="A37" s="5"/>
      <c r="T37" s="1"/>
    </row>
    <row r="38" spans="1:20" x14ac:dyDescent="0.25">
      <c r="T38" s="1"/>
    </row>
    <row r="39" spans="1:20" x14ac:dyDescent="0.25">
      <c r="T39" s="1"/>
    </row>
    <row r="40" spans="1:20" x14ac:dyDescent="0.25">
      <c r="T40" s="1"/>
    </row>
    <row r="41" spans="1:20" x14ac:dyDescent="0.25">
      <c r="T41" s="1"/>
    </row>
    <row r="42" spans="1:20" x14ac:dyDescent="0.25">
      <c r="T42" s="1"/>
    </row>
  </sheetData>
  <mergeCells count="8">
    <mergeCell ref="A32:A33"/>
    <mergeCell ref="C3:K3"/>
    <mergeCell ref="L3:M3"/>
    <mergeCell ref="C14:D14"/>
    <mergeCell ref="L13:M13"/>
    <mergeCell ref="A18:A19"/>
    <mergeCell ref="A23:A25"/>
    <mergeCell ref="A29:A3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SARODE Deep</dc:creator>
  <cp:lastModifiedBy>Alexander PEDEN </cp:lastModifiedBy>
  <dcterms:created xsi:type="dcterms:W3CDTF">2013-06-10T08:32:36Z</dcterms:created>
  <dcterms:modified xsi:type="dcterms:W3CDTF">2019-11-29T16:44:02Z</dcterms:modified>
</cp:coreProperties>
</file>