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ALPHA">Sheet1!$I$16</definedName>
    <definedName name="DENOM">Sheet1!$E$22</definedName>
    <definedName name="LAMBDA">Sheet1!$I$17</definedName>
    <definedName name="LMABDA">Sheet1!$I$17</definedName>
    <definedName name="N">Sheet1!$E$16</definedName>
    <definedName name="SDD">Sheet1!$E$24</definedName>
    <definedName name="SIGMAY">Sheet1!$E$26</definedName>
    <definedName name="SX">Sheet1!$E$17</definedName>
    <definedName name="SXX">Sheet1!$E$20</definedName>
    <definedName name="SXY">Sheet1!$E$19</definedName>
    <definedName name="SY">Sheet1!$E$18</definedName>
    <definedName name="SYY">Sheet1!$E$21</definedName>
    <definedName name="X">Sheet1!$K$25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E21" i="1" l="1"/>
  <c r="E20" i="1"/>
  <c r="E19" i="1"/>
  <c r="E18" i="1"/>
  <c r="E17" i="1"/>
  <c r="E16" i="1"/>
  <c r="E22" i="1" l="1"/>
  <c r="I17" i="1" s="1"/>
  <c r="K20" i="1" l="1"/>
  <c r="S28" i="1"/>
  <c r="I16" i="1"/>
  <c r="Q28" i="1" s="1"/>
  <c r="I20" i="1" l="1"/>
  <c r="L26" i="1"/>
  <c r="E24" i="1"/>
  <c r="E26" i="1" l="1"/>
  <c r="L27" i="1" s="1"/>
  <c r="L16" i="1" l="1"/>
  <c r="L17" i="1"/>
</calcChain>
</file>

<file path=xl/sharedStrings.xml><?xml version="1.0" encoding="utf-8"?>
<sst xmlns="http://schemas.openxmlformats.org/spreadsheetml/2006/main" count="30" uniqueCount="27">
  <si>
    <t>N =</t>
  </si>
  <si>
    <t>[x] =</t>
  </si>
  <si>
    <t>[y] =</t>
  </si>
  <si>
    <t>[xx] =</t>
  </si>
  <si>
    <t>[xy] =</t>
  </si>
  <si>
    <t>x</t>
  </si>
  <si>
    <t>y</t>
  </si>
  <si>
    <t>[dd] =</t>
  </si>
  <si>
    <t>[yy] =</t>
  </si>
  <si>
    <r>
      <rPr>
        <i/>
        <sz val="11"/>
        <color theme="1"/>
        <rFont val="Calibri"/>
        <family val="2"/>
        <charset val="161"/>
        <scheme val="minor"/>
      </rPr>
      <t>σy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</si>
  <si>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Intermediate Results</t>
  </si>
  <si>
    <r>
      <t>δ</t>
    </r>
    <r>
      <rPr>
        <i/>
        <sz val="11"/>
        <color theme="1"/>
        <rFont val="Calibri"/>
        <family val="2"/>
        <charset val="161"/>
        <scheme val="minor"/>
      </rPr>
      <t>α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</si>
  <si>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δ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</si>
  <si>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Equation of the line</t>
  </si>
  <si>
    <r>
      <rPr>
        <b/>
        <sz val="11"/>
        <color theme="1"/>
        <rFont val="Calibri"/>
        <family val="2"/>
        <charset val="161"/>
        <scheme val="minor"/>
      </rPr>
      <t xml:space="preserve">Value of </t>
    </r>
    <r>
      <rPr>
        <b/>
        <i/>
        <sz val="11"/>
        <color theme="1"/>
        <rFont val="Calibri"/>
        <family val="2"/>
        <charset val="161"/>
        <scheme val="minor"/>
      </rPr>
      <t>y</t>
    </r>
    <r>
      <rPr>
        <b/>
        <sz val="11"/>
        <color theme="1"/>
        <rFont val="Calibri"/>
        <family val="2"/>
        <charset val="161"/>
        <scheme val="minor"/>
      </rPr>
      <t xml:space="preserve"> at </t>
    </r>
    <r>
      <rPr>
        <b/>
        <i/>
        <sz val="11"/>
        <color theme="1"/>
        <rFont val="Calibri"/>
        <family val="2"/>
        <charset val="161"/>
        <scheme val="minor"/>
      </rPr>
      <t>x</t>
    </r>
  </si>
  <si>
    <t>+</t>
  </si>
  <si>
    <r>
      <t xml:space="preserve">Enter value of </t>
    </r>
    <r>
      <rPr>
        <i/>
        <sz val="11"/>
        <color theme="1"/>
        <rFont val="Calibri"/>
        <family val="2"/>
        <charset val="161"/>
        <scheme val="minor"/>
      </rPr>
      <t>x          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</si>
  <si>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 =</t>
    </r>
  </si>
  <si>
    <r>
      <t xml:space="preserve">Error in </t>
    </r>
    <r>
      <rPr>
        <i/>
        <sz val="11"/>
        <color theme="1"/>
        <rFont val="Calibri"/>
        <family val="2"/>
        <charset val="161"/>
        <scheme val="minor"/>
      </rPr>
      <t>y</t>
    </r>
  </si>
  <si>
    <r>
      <t>δ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</si>
  <si>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Results</t>
  </si>
  <si>
    <r>
      <t xml:space="preserve">Intercept      </t>
    </r>
    <r>
      <rPr>
        <i/>
        <sz val="11"/>
        <color theme="1"/>
        <rFont val="Calibri"/>
        <family val="2"/>
        <charset val="161"/>
        <scheme val="minor"/>
      </rPr>
      <t>α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</si>
  <si>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Slope              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</si>
  <si>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b/>
        <sz val="11"/>
        <color theme="1"/>
        <rFont val="Calibri"/>
        <family val="2"/>
        <charset val="161"/>
        <scheme val="minor"/>
      </rPr>
      <t xml:space="preserve">Coefficient of correlation </t>
    </r>
    <r>
      <rPr>
        <sz val="11"/>
        <color theme="1"/>
        <rFont val="Calibri"/>
        <family val="2"/>
        <charset val="161"/>
        <scheme val="minor"/>
      </rPr>
      <t xml:space="preserve">     </t>
    </r>
    <r>
      <rPr>
        <i/>
        <sz val="11"/>
        <color theme="1"/>
        <rFont val="Calibri"/>
        <family val="2"/>
        <charset val="161"/>
        <scheme val="minor"/>
      </rPr>
      <t xml:space="preserve"> r</t>
    </r>
    <r>
      <rPr>
        <sz val="11"/>
        <color theme="1"/>
        <rFont val="Calibri"/>
        <family val="2"/>
        <charset val="161"/>
        <scheme val="minor"/>
      </rPr>
      <t xml:space="preserve"> =   </t>
    </r>
  </si>
  <si>
    <t>N[x^2]-[x]^2 =</t>
  </si>
  <si>
    <r>
      <rPr>
        <b/>
        <i/>
        <sz val="12"/>
        <color rgb="FFFF0000"/>
        <rFont val="Calibri"/>
        <family val="2"/>
        <charset val="161"/>
        <scheme val="minor"/>
      </rPr>
      <t>y</t>
    </r>
    <r>
      <rPr>
        <b/>
        <sz val="12"/>
        <color rgb="FFFF0000"/>
        <rFont val="Calibri"/>
        <family val="2"/>
        <charset val="161"/>
        <scheme val="minor"/>
      </rPr>
      <t xml:space="preserve"> =</t>
    </r>
  </si>
  <si>
    <r>
      <rPr>
        <b/>
        <i/>
        <sz val="11"/>
        <color rgb="FFFF0000"/>
        <rFont val="Calibri"/>
        <family val="2"/>
        <charset val="161"/>
        <scheme val="minor"/>
      </rPr>
      <t>y</t>
    </r>
    <r>
      <rPr>
        <b/>
        <sz val="11"/>
        <color rgb="FFFF0000"/>
        <rFont val="Calibri"/>
        <family val="2"/>
        <charset val="161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</si>
</sst>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1"/>
      <color theme="9" tint="-0.499984740745262"/>
      <name val="Calibri"/>
      <family val="2"/>
      <charset val="161"/>
      <scheme val="minor"/>
    </font>
    <font>
      <b/>
      <sz val="11"/>
      <color theme="9" tint="-0.499984740745262"/>
      <name val="Times New Roman"/>
      <family val="1"/>
      <charset val="161"/>
    </font>
    <font>
      <b/>
      <sz val="12"/>
      <color rgb="FFFF0000"/>
      <name val="Calibri"/>
      <family val="2"/>
      <charset val="161"/>
      <scheme val="minor"/>
    </font>
    <font>
      <b/>
      <i/>
      <sz val="12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i/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right" vertical="center" wrapText="1"/>
    </xf>
    <xf numFmtId="0" fontId="0" fillId="2" borderId="0" xfId="0" applyFont="1" applyFill="1" applyBorder="1" applyAlignment="1">
      <alignment horizontal="right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5" xfId="0" applyFont="1" applyFill="1" applyBorder="1"/>
    <xf numFmtId="0" fontId="0" fillId="2" borderId="4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2" borderId="9" xfId="0" applyFill="1" applyBorder="1"/>
    <xf numFmtId="0" fontId="0" fillId="2" borderId="10" xfId="0" applyFont="1" applyFill="1" applyBorder="1" applyAlignment="1">
      <alignment horizontal="right"/>
    </xf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0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7" fillId="0" borderId="0" xfId="0" applyFont="1" applyBorder="1"/>
    <xf numFmtId="0" fontId="8" fillId="2" borderId="0" xfId="0" applyFont="1" applyFill="1" applyBorder="1" applyAlignment="1">
      <alignment horizontal="left"/>
    </xf>
    <xf numFmtId="164" fontId="8" fillId="2" borderId="2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/>
    <xf numFmtId="0" fontId="4" fillId="2" borderId="0" xfId="0" applyFont="1" applyFill="1" applyBorder="1" applyAlignment="1">
      <alignment horizontal="left"/>
    </xf>
    <xf numFmtId="164" fontId="8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1"/>
        <color theme="9" tint="-0.499984740745262"/>
        <charset val="161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charset val="161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9" tint="-0.499984740745262"/>
        <charset val="161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charset val="16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91821109697533"/>
                  <c:y val="5.36378355004474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46DF-A0CC-6DA6101B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F46-907C-14A7250B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58A-8A42-BBF831D1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0-4308-8882-80373BE1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8966215761491347"/>
              <c:y val="0.27358210658450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1-4DCD-9457-44759AFA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008950804226393"/>
              <c:y val="0.21561109209174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38100</xdr:rowOff>
    </xdr:from>
    <xdr:to>
      <xdr:col>11</xdr:col>
      <xdr:colOff>742950</xdr:colOff>
      <xdr:row>7</xdr:row>
      <xdr:rowOff>180975</xdr:rowOff>
    </xdr:to>
    <xdr:sp macro="" textlink="">
      <xdr:nvSpPr>
        <xdr:cNvPr id="3" name="TextBox 2"/>
        <xdr:cNvSpPr txBox="1"/>
      </xdr:nvSpPr>
      <xdr:spPr>
        <a:xfrm>
          <a:off x="2676525" y="38100"/>
          <a:ext cx="4533900" cy="1476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/>
            <a:t>Least Squares Fit - Straight Line  </a:t>
          </a:r>
          <a:r>
            <a:rPr lang="el-GR" sz="1200" b="1" i="1"/>
            <a:t>y</a:t>
          </a:r>
          <a:r>
            <a:rPr lang="el-GR" sz="1200" b="1"/>
            <a:t> = </a:t>
          </a:r>
          <a:r>
            <a:rPr lang="el-GR" sz="1200" b="1" i="1"/>
            <a:t>α</a:t>
          </a:r>
          <a:r>
            <a:rPr lang="el-GR" sz="1200" b="1"/>
            <a:t> +</a:t>
          </a:r>
          <a:r>
            <a:rPr lang="el-GR" sz="1200" b="1" i="1"/>
            <a:t>λx</a:t>
          </a:r>
        </a:p>
        <a:p>
          <a:pPr algn="l"/>
          <a:endParaRPr lang="el-GR" sz="1100"/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endParaRPr lang="el-GR" sz="400">
            <a:effectLst/>
          </a:endParaRPr>
        </a:p>
        <a:p>
          <a:pPr eaLnBrk="1" fontAlgn="auto" latinLnBrk="0" hangingPunct="1"/>
          <a:r>
            <a:rPr lang="el-GR">
              <a:effectLst/>
            </a:rPr>
            <a:t>In Sheet 2 the plot is also shown using either one or two logarithmic axes. The plots shown there are simply a transformation of the plot on this page.</a:t>
          </a:r>
        </a:p>
        <a:p>
          <a:pPr eaLnBrk="1" fontAlgn="auto" latinLnBrk="0" hangingPunct="1"/>
          <a:endParaRPr lang="en-US" sz="4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pPr algn="l"/>
          <a:endParaRPr lang="el-GR" sz="1100"/>
        </a:p>
        <a:p>
          <a:pPr algn="ctr"/>
          <a:endParaRPr lang="en-US" sz="1100"/>
        </a:p>
      </xdr:txBody>
    </xdr:sp>
    <xdr:clientData/>
  </xdr:twoCellAnchor>
  <xdr:twoCellAnchor>
    <xdr:from>
      <xdr:col>12</xdr:col>
      <xdr:colOff>247649</xdr:colOff>
      <xdr:row>1</xdr:row>
      <xdr:rowOff>9525</xdr:rowOff>
    </xdr:from>
    <xdr:to>
      <xdr:col>23</xdr:col>
      <xdr:colOff>180974</xdr:colOff>
      <xdr:row>27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0</xdr:row>
      <xdr:rowOff>174625</xdr:rowOff>
    </xdr:from>
    <xdr:to>
      <xdr:col>10</xdr:col>
      <xdr:colOff>498475</xdr:colOff>
      <xdr:row>23</xdr:row>
      <xdr:rowOff>174625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0</xdr:row>
      <xdr:rowOff>174625</xdr:rowOff>
    </xdr:from>
    <xdr:to>
      <xdr:col>21</xdr:col>
      <xdr:colOff>530225</xdr:colOff>
      <xdr:row>23</xdr:row>
      <xdr:rowOff>174625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25</xdr:row>
      <xdr:rowOff>174625</xdr:rowOff>
    </xdr:from>
    <xdr:to>
      <xdr:col>10</xdr:col>
      <xdr:colOff>530225</xdr:colOff>
      <xdr:row>48</xdr:row>
      <xdr:rowOff>174625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15875</xdr:colOff>
      <xdr:row>26</xdr:row>
      <xdr:rowOff>0</xdr:rowOff>
    </xdr:from>
    <xdr:to>
      <xdr:col>21</xdr:col>
      <xdr:colOff>530225</xdr:colOff>
      <xdr:row>49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20" totalsRowShown="0" headerRowDxfId="1" dataDxfId="0">
  <autoFilter ref="A1:B20"/>
  <tableColumns count="2">
    <tableColumn id="1" name="x" dataDxfId="3"/>
    <tableColumn id="2" name="y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T28"/>
  <sheetViews>
    <sheetView tabSelected="1" workbookViewId="0">
      <selection activeCell="F11" sqref="F11"/>
    </sheetView>
  </sheetViews>
  <sheetFormatPr defaultRowHeight="15" x14ac:dyDescent="0.25"/>
  <cols>
    <col min="1" max="2" width="9.140625" style="47"/>
    <col min="3" max="3" width="4.7109375" customWidth="1"/>
    <col min="4" max="4" width="16.7109375" customWidth="1"/>
    <col min="5" max="5" width="13.85546875" customWidth="1"/>
    <col min="6" max="6" width="2.7109375" customWidth="1"/>
    <col min="7" max="7" width="9.140625" customWidth="1"/>
    <col min="9" max="9" width="9.28515625" bestFit="1" customWidth="1"/>
    <col min="10" max="10" width="4.140625" customWidth="1"/>
    <col min="11" max="11" width="9" customWidth="1"/>
    <col min="12" max="12" width="11.5703125" bestFit="1" customWidth="1"/>
    <col min="16" max="16" width="12.42578125" customWidth="1"/>
    <col min="17" max="17" width="10.140625" customWidth="1"/>
    <col min="18" max="18" width="2.7109375" customWidth="1"/>
    <col min="19" max="19" width="9.85546875" customWidth="1"/>
  </cols>
  <sheetData>
    <row r="1" spans="1:13" x14ac:dyDescent="0.25">
      <c r="A1" s="44" t="s">
        <v>5</v>
      </c>
      <c r="B1" s="44" t="s">
        <v>6</v>
      </c>
    </row>
    <row r="2" spans="1:13" x14ac:dyDescent="0.25">
      <c r="A2" s="45"/>
      <c r="B2" s="45"/>
      <c r="C2" s="1"/>
    </row>
    <row r="3" spans="1:13" x14ac:dyDescent="0.25">
      <c r="A3" s="46">
        <v>0</v>
      </c>
      <c r="B3" s="46">
        <v>0.92</v>
      </c>
      <c r="C3" s="1"/>
    </row>
    <row r="4" spans="1:13" x14ac:dyDescent="0.25">
      <c r="A4" s="46">
        <v>0.2</v>
      </c>
      <c r="B4" s="46">
        <v>1.48</v>
      </c>
      <c r="C4" s="1"/>
    </row>
    <row r="5" spans="1:13" x14ac:dyDescent="0.25">
      <c r="A5" s="46">
        <v>0.4</v>
      </c>
      <c r="B5" s="46">
        <v>1.96</v>
      </c>
      <c r="C5" s="1"/>
    </row>
    <row r="6" spans="1:13" x14ac:dyDescent="0.25">
      <c r="A6" s="46">
        <v>0.6</v>
      </c>
      <c r="B6" s="46">
        <v>2.27</v>
      </c>
      <c r="C6" s="1"/>
    </row>
    <row r="7" spans="1:13" x14ac:dyDescent="0.25">
      <c r="A7" s="46">
        <v>0.8</v>
      </c>
      <c r="B7" s="46">
        <v>2.61</v>
      </c>
      <c r="C7" s="1"/>
      <c r="I7" s="1"/>
      <c r="J7" s="1"/>
      <c r="K7" s="1"/>
      <c r="L7" s="1"/>
    </row>
    <row r="8" spans="1:13" x14ac:dyDescent="0.25">
      <c r="A8" s="46">
        <v>1</v>
      </c>
      <c r="B8" s="46">
        <v>3.18</v>
      </c>
      <c r="C8" s="1"/>
      <c r="H8" s="3"/>
      <c r="I8" s="4"/>
      <c r="J8" s="2"/>
      <c r="K8" s="2"/>
      <c r="L8" s="4"/>
      <c r="M8" s="3"/>
    </row>
    <row r="9" spans="1:13" x14ac:dyDescent="0.25">
      <c r="A9" s="46">
        <v>1.2</v>
      </c>
      <c r="B9" s="46">
        <v>3.8</v>
      </c>
      <c r="C9" s="1"/>
      <c r="H9" s="3"/>
      <c r="I9" s="4"/>
      <c r="J9" s="2"/>
      <c r="K9" s="2"/>
      <c r="L9" s="4"/>
      <c r="M9" s="3"/>
    </row>
    <row r="10" spans="1:13" x14ac:dyDescent="0.25">
      <c r="A10" s="46">
        <v>1.4</v>
      </c>
      <c r="B10" s="46">
        <v>4.01</v>
      </c>
      <c r="C10" s="1"/>
      <c r="H10" s="3"/>
      <c r="I10" s="4"/>
      <c r="J10" s="2"/>
      <c r="K10" s="2"/>
      <c r="L10" s="4"/>
      <c r="M10" s="3"/>
    </row>
    <row r="11" spans="1:13" x14ac:dyDescent="0.25">
      <c r="A11" s="46">
        <v>1.6</v>
      </c>
      <c r="B11" s="46">
        <v>4.8499999999999996</v>
      </c>
      <c r="C11" s="1"/>
      <c r="H11" s="3"/>
      <c r="I11" s="4"/>
      <c r="J11" s="2"/>
      <c r="K11" s="2"/>
      <c r="L11" s="4"/>
      <c r="M11" s="3"/>
    </row>
    <row r="12" spans="1:13" x14ac:dyDescent="0.25">
      <c r="A12" s="46">
        <v>1.8</v>
      </c>
      <c r="B12" s="46">
        <v>5.0999999999999996</v>
      </c>
      <c r="C12" s="1"/>
      <c r="I12" s="4"/>
      <c r="J12" s="2"/>
      <c r="K12" s="2"/>
      <c r="L12" s="4"/>
      <c r="M12" s="3"/>
    </row>
    <row r="13" spans="1:13" ht="15.75" thickBot="1" x14ac:dyDescent="0.3">
      <c r="A13" s="46">
        <v>2</v>
      </c>
      <c r="B13" s="46">
        <v>5.26</v>
      </c>
      <c r="C13" s="1"/>
      <c r="H13" s="3"/>
      <c r="L13" s="4"/>
      <c r="M13" s="3"/>
    </row>
    <row r="14" spans="1:13" x14ac:dyDescent="0.25">
      <c r="C14" s="1"/>
      <c r="D14" s="32" t="s">
        <v>10</v>
      </c>
      <c r="E14" s="33"/>
      <c r="G14" s="34" t="s">
        <v>20</v>
      </c>
      <c r="H14" s="35"/>
      <c r="I14" s="35"/>
      <c r="J14" s="35"/>
      <c r="K14" s="35"/>
      <c r="L14" s="36"/>
    </row>
    <row r="15" spans="1:13" x14ac:dyDescent="0.25">
      <c r="D15" s="18"/>
      <c r="E15" s="21"/>
      <c r="G15" s="6"/>
      <c r="H15" s="7"/>
      <c r="I15" s="7"/>
      <c r="J15" s="7"/>
      <c r="K15" s="7"/>
      <c r="L15" s="8"/>
    </row>
    <row r="16" spans="1:13" x14ac:dyDescent="0.25">
      <c r="D16" s="19" t="s">
        <v>0</v>
      </c>
      <c r="E16" s="23">
        <f>COUNT(A3:A10003)</f>
        <v>11</v>
      </c>
      <c r="G16" s="41" t="s">
        <v>21</v>
      </c>
      <c r="H16" s="40"/>
      <c r="I16" s="53">
        <f>(SY*SXX-SX*SXY)/DENOM</f>
        <v>0.97090909090909117</v>
      </c>
      <c r="J16" s="10"/>
      <c r="K16" s="11" t="s">
        <v>11</v>
      </c>
      <c r="L16" s="54">
        <f>SIGMAY*SQRT(SXX/DENOM)</f>
        <v>8.4456671097849365E-2</v>
      </c>
      <c r="M16" s="3"/>
    </row>
    <row r="17" spans="4:20" x14ac:dyDescent="0.25">
      <c r="D17" s="19" t="s">
        <v>1</v>
      </c>
      <c r="E17" s="23">
        <f>SUM(A3:A10003)</f>
        <v>11</v>
      </c>
      <c r="G17" s="41" t="s">
        <v>22</v>
      </c>
      <c r="H17" s="40"/>
      <c r="I17" s="53">
        <f>(N*SXY-SX*SY)/DENOM</f>
        <v>2.2509090909090896</v>
      </c>
      <c r="J17" s="10"/>
      <c r="K17" s="11" t="s">
        <v>12</v>
      </c>
      <c r="L17" s="54">
        <f>SIGMAY*SQRT(N/DENOM)</f>
        <v>7.1378914918554318E-2</v>
      </c>
      <c r="M17" s="3"/>
    </row>
    <row r="18" spans="4:20" x14ac:dyDescent="0.25">
      <c r="D18" s="19" t="s">
        <v>2</v>
      </c>
      <c r="E18" s="23">
        <f>SUM(B3:B10003)</f>
        <v>35.44</v>
      </c>
      <c r="G18" s="25"/>
      <c r="H18" s="26"/>
      <c r="I18" s="27"/>
      <c r="J18" s="29"/>
      <c r="K18" s="29"/>
      <c r="L18" s="28"/>
      <c r="M18" s="3"/>
    </row>
    <row r="19" spans="4:20" x14ac:dyDescent="0.25">
      <c r="D19" s="19" t="s">
        <v>4</v>
      </c>
      <c r="E19" s="23">
        <f>SUMPRODUCT(A3:A10003,B3:B10003)</f>
        <v>45.343999999999994</v>
      </c>
      <c r="G19" s="37" t="s">
        <v>13</v>
      </c>
      <c r="H19" s="38"/>
      <c r="I19" s="38"/>
      <c r="J19" s="38"/>
      <c r="K19" s="38"/>
      <c r="L19" s="39"/>
      <c r="M19" s="5"/>
    </row>
    <row r="20" spans="4:20" x14ac:dyDescent="0.25">
      <c r="D20" s="19" t="s">
        <v>3</v>
      </c>
      <c r="E20" s="23">
        <f>SUMPRODUCT(A3:A10003,A3:A10003)</f>
        <v>15.4</v>
      </c>
      <c r="G20" s="6"/>
      <c r="H20" s="55" t="s">
        <v>26</v>
      </c>
      <c r="I20" s="55">
        <f>ALPHA</f>
        <v>0.97090909090909117</v>
      </c>
      <c r="J20" s="56" t="s">
        <v>15</v>
      </c>
      <c r="K20" s="57">
        <f>LAMBDA</f>
        <v>2.2509090909090896</v>
      </c>
      <c r="L20" s="58" t="s">
        <v>5</v>
      </c>
      <c r="M20" s="3"/>
    </row>
    <row r="21" spans="4:20" x14ac:dyDescent="0.25">
      <c r="D21" s="19" t="s">
        <v>8</v>
      </c>
      <c r="E21" s="23">
        <f>SUMPRODUCT(B3:B10003,B3:B10003)</f>
        <v>136.67599999999999</v>
      </c>
      <c r="G21" s="25"/>
      <c r="H21" s="26"/>
      <c r="I21" s="27"/>
      <c r="J21" s="27"/>
      <c r="K21" s="27"/>
      <c r="L21" s="28"/>
      <c r="M21" s="3"/>
    </row>
    <row r="22" spans="4:20" x14ac:dyDescent="0.25">
      <c r="D22" s="19" t="s">
        <v>24</v>
      </c>
      <c r="E22" s="23">
        <f>N*SXX-SX^2</f>
        <v>48.400000000000006</v>
      </c>
      <c r="G22" s="42" t="s">
        <v>23</v>
      </c>
      <c r="H22" s="43"/>
      <c r="I22" s="43"/>
      <c r="J22" s="43"/>
      <c r="K22" s="53">
        <f>CORREL(A3:A10003,B3:B10003)</f>
        <v>0.99550529959000522</v>
      </c>
      <c r="L22" s="14"/>
      <c r="M22" s="3"/>
    </row>
    <row r="23" spans="4:20" x14ac:dyDescent="0.25">
      <c r="D23" s="18"/>
      <c r="E23" s="23"/>
      <c r="G23" s="25"/>
      <c r="H23" s="30"/>
      <c r="I23" s="30"/>
      <c r="J23" s="30"/>
      <c r="K23" s="30"/>
      <c r="L23" s="31"/>
      <c r="M23" s="3"/>
    </row>
    <row r="24" spans="4:20" x14ac:dyDescent="0.25">
      <c r="D24" s="19" t="s">
        <v>7</v>
      </c>
      <c r="E24" s="23">
        <f>SYY+(LAMBDA^2)*SXX+N*ALPHA^2-2*ALPHA*SY-2*LAMBDA*SXY+2*ALPHA*LAMBDA*SX</f>
        <v>0.20176000000002858</v>
      </c>
      <c r="G24" s="37" t="s">
        <v>14</v>
      </c>
      <c r="H24" s="38"/>
      <c r="I24" s="38"/>
      <c r="J24" s="38"/>
      <c r="K24" s="38"/>
      <c r="L24" s="39"/>
      <c r="M24" s="3"/>
    </row>
    <row r="25" spans="4:20" x14ac:dyDescent="0.25">
      <c r="D25" s="18"/>
      <c r="E25" s="23"/>
      <c r="G25" s="6"/>
      <c r="H25" s="40" t="s">
        <v>16</v>
      </c>
      <c r="I25" s="40"/>
      <c r="J25" s="40"/>
      <c r="K25" s="59">
        <v>1.595</v>
      </c>
      <c r="L25" s="13"/>
      <c r="M25" s="3"/>
    </row>
    <row r="26" spans="4:20" x14ac:dyDescent="0.25">
      <c r="D26" s="19" t="s">
        <v>9</v>
      </c>
      <c r="E26" s="24">
        <f>SQRT(SDD/(N-2))</f>
        <v>0.14972567507872842</v>
      </c>
      <c r="G26" s="6"/>
      <c r="H26" s="10"/>
      <c r="I26" s="10"/>
      <c r="J26" s="10"/>
      <c r="K26" s="12" t="s">
        <v>17</v>
      </c>
      <c r="L26" s="60">
        <f>ALPHA+LAMBDA*X</f>
        <v>4.5611090909090892</v>
      </c>
      <c r="M26" s="3"/>
    </row>
    <row r="27" spans="4:20" ht="15.75" thickBot="1" x14ac:dyDescent="0.3">
      <c r="D27" s="20"/>
      <c r="E27" s="22"/>
      <c r="G27" s="6"/>
      <c r="H27" s="10"/>
      <c r="I27" s="9" t="s">
        <v>18</v>
      </c>
      <c r="J27" s="9"/>
      <c r="K27" s="12" t="s">
        <v>19</v>
      </c>
      <c r="L27" s="60">
        <f>(SIGMAY/SQRT(N))*SQRT(1+N^2*(X-SX/N)^2/DENOM)</f>
        <v>6.1981604472051526E-2</v>
      </c>
      <c r="M27" s="3"/>
    </row>
    <row r="28" spans="4:20" ht="16.5" thickBot="1" x14ac:dyDescent="0.3">
      <c r="G28" s="15"/>
      <c r="H28" s="16"/>
      <c r="I28" s="16"/>
      <c r="J28" s="16"/>
      <c r="K28" s="16"/>
      <c r="L28" s="17"/>
      <c r="M28" s="3"/>
      <c r="P28" s="48" t="s">
        <v>25</v>
      </c>
      <c r="Q28" s="49">
        <f>ALPHA</f>
        <v>0.97090909090909117</v>
      </c>
      <c r="R28" s="50" t="s">
        <v>15</v>
      </c>
      <c r="S28" s="51">
        <f>LAMBDA</f>
        <v>2.2509090909090896</v>
      </c>
      <c r="T28" s="52" t="s">
        <v>5</v>
      </c>
    </row>
  </sheetData>
  <mergeCells count="8">
    <mergeCell ref="D14:E14"/>
    <mergeCell ref="G14:L14"/>
    <mergeCell ref="G24:L24"/>
    <mergeCell ref="G19:L19"/>
    <mergeCell ref="H25:J25"/>
    <mergeCell ref="G16:H16"/>
    <mergeCell ref="G17:H17"/>
    <mergeCell ref="G22:J22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2016-08-01T19:46:14Z</dcterms:modified>
</cp:coreProperties>
</file>