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codeName="ThisWorkbook" defaultThemeVersion="166925"/>
  <mc:AlternateContent xmlns:mc="http://schemas.openxmlformats.org/markup-compatibility/2006">
    <mc:Choice Requires="x15">
      <x15ac:absPath xmlns:x15ac="http://schemas.microsoft.com/office/spreadsheetml/2010/11/ac" url="/Users/andreaperez/Documents/ANTEPROYECTO/MotivAcción Digital/"/>
    </mc:Choice>
  </mc:AlternateContent>
  <xr:revisionPtr revIDLastSave="0" documentId="13_ncr:1_{4E0F5567-2602-664A-ADF7-27146DF6871C}" xr6:coauthVersionLast="36" xr6:coauthVersionMax="36" xr10:uidLastSave="{00000000-0000-0000-0000-000000000000}"/>
  <bookViews>
    <workbookView xWindow="0" yWindow="460" windowWidth="25600" windowHeight="14740" tabRatio="874" firstSheet="1" activeTab="3" xr2:uid="{3D9F2410-914A-45BC-BADC-B7DDE18D258C}"/>
  </bookViews>
  <sheets>
    <sheet name="Matriz" sheetId="12" state="hidden" r:id="rId1"/>
    <sheet name="Variables" sheetId="2" state="hidden" r:id="rId2"/>
    <sheet name="Analítica de Datos" sheetId="3" r:id="rId3"/>
    <sheet name="Tecnología-Aplicaciones" sheetId="5" r:id="rId4"/>
    <sheet name="Procesos" sheetId="6" r:id="rId5"/>
    <sheet name="Visión y Estrategia" sheetId="7" r:id="rId6"/>
    <sheet name="Omnicanalidad" sheetId="8" r:id="rId7"/>
    <sheet name="Digitalización" sheetId="9" r:id="rId8"/>
    <sheet name="Diagnóstico de Preparación" sheetId="1" r:id="rId9"/>
    <sheet name="Matriz de Recomendaciones" sheetId="13" r:id="rId10"/>
    <sheet name="calculos" sheetId="10" state="hidden" r:id="rId11"/>
  </sheets>
  <calcPr calcId="181029"/>
  <fileRecoveryPr repairLoad="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15" i="12" l="1"/>
  <c r="D15" i="12"/>
  <c r="E14" i="12"/>
  <c r="D14" i="12"/>
  <c r="E13" i="12"/>
  <c r="D13" i="12"/>
  <c r="E12" i="12"/>
  <c r="D12" i="12"/>
  <c r="E11" i="12"/>
  <c r="D11" i="12"/>
  <c r="E10" i="12"/>
  <c r="D10" i="12"/>
  <c r="F11" i="12"/>
  <c r="F12" i="12"/>
  <c r="F13" i="12"/>
  <c r="F14" i="12"/>
  <c r="F15" i="12"/>
  <c r="F10" i="12"/>
  <c r="E16" i="3" l="1"/>
  <c r="J5" i="1"/>
  <c r="I6" i="1"/>
  <c r="I7" i="1"/>
  <c r="I8" i="1"/>
  <c r="I9" i="1"/>
  <c r="I10" i="1"/>
  <c r="I5" i="1"/>
  <c r="F6" i="1"/>
  <c r="F7" i="1"/>
  <c r="F8" i="1"/>
  <c r="F9" i="1"/>
  <c r="F10" i="1"/>
  <c r="F5" i="1"/>
  <c r="D6" i="1"/>
  <c r="D7" i="1"/>
  <c r="D8" i="1"/>
  <c r="D9" i="1"/>
  <c r="D10" i="1"/>
  <c r="D5" i="1"/>
  <c r="E12" i="9" l="1"/>
  <c r="F12" i="9" s="1"/>
  <c r="E8" i="9"/>
  <c r="F8" i="9" s="1"/>
  <c r="E4" i="9"/>
  <c r="F4" i="9" s="1"/>
  <c r="E12" i="8"/>
  <c r="E8" i="8"/>
  <c r="F8" i="8" s="1"/>
  <c r="E4" i="8"/>
  <c r="F4" i="8" s="1"/>
  <c r="E16" i="7"/>
  <c r="F16" i="7" s="1"/>
  <c r="E12" i="7"/>
  <c r="E8" i="7"/>
  <c r="F8" i="7" s="1"/>
  <c r="E4" i="7"/>
  <c r="F4" i="7" s="1"/>
  <c r="E12" i="6"/>
  <c r="F12" i="6" s="1"/>
  <c r="E8" i="6"/>
  <c r="F8" i="6" s="1"/>
  <c r="E4" i="6"/>
  <c r="F4" i="6" s="1"/>
  <c r="F16" i="3"/>
  <c r="E8" i="3"/>
  <c r="F8" i="3" s="1"/>
  <c r="E12" i="3"/>
  <c r="F12" i="3" s="1"/>
  <c r="E4" i="3"/>
  <c r="F4" i="3" s="1"/>
  <c r="E14" i="5"/>
  <c r="F14" i="5" s="1"/>
  <c r="E10" i="5"/>
  <c r="F10" i="5" s="1"/>
  <c r="E6" i="5"/>
  <c r="C7" i="10" l="1"/>
  <c r="B7" i="10"/>
  <c r="C4" i="10"/>
  <c r="B4" i="10"/>
  <c r="I5" i="6"/>
  <c r="I4" i="6"/>
  <c r="E4" i="10"/>
  <c r="D4" i="10"/>
  <c r="F12" i="8"/>
  <c r="E6" i="10" s="1"/>
  <c r="F12" i="7"/>
  <c r="E5" i="10" s="1"/>
  <c r="D7" i="10"/>
  <c r="I5" i="9"/>
  <c r="I4" i="9"/>
  <c r="E7" i="10"/>
  <c r="F6" i="5"/>
  <c r="I5" i="3"/>
  <c r="E2" i="10"/>
  <c r="C2" i="10"/>
  <c r="D2" i="10"/>
  <c r="B2" i="10"/>
  <c r="I4" i="3"/>
  <c r="B6" i="10" l="1"/>
  <c r="I5" i="7"/>
  <c r="E3" i="10"/>
  <c r="E8" i="10" s="1"/>
  <c r="D3" i="10"/>
  <c r="C3" i="10"/>
  <c r="B3" i="10"/>
  <c r="I4" i="7"/>
  <c r="I4" i="8"/>
  <c r="C6" i="10"/>
  <c r="B5" i="10"/>
  <c r="D6" i="10"/>
  <c r="D5" i="10"/>
  <c r="C5" i="10"/>
  <c r="I5" i="8"/>
  <c r="I7" i="5"/>
  <c r="I6" i="5"/>
  <c r="C8" i="10" l="1"/>
  <c r="B8" i="10"/>
  <c r="D8" i="10"/>
  <c r="D9" i="10" s="1"/>
  <c r="D10" i="10" s="1"/>
  <c r="B9" i="10" l="1"/>
  <c r="B10" i="10" s="1"/>
  <c r="F10" i="10" l="1"/>
  <c r="E17" i="10" s="1"/>
  <c r="E20" i="10"/>
  <c r="E18" i="10"/>
  <c r="E19" i="10" l="1"/>
  <c r="E16" i="10"/>
  <c r="G10" i="10" s="1"/>
  <c r="A1" i="13" s="1"/>
  <c r="C1" i="13" l="1"/>
  <c r="D2" i="13"/>
  <c r="A2" i="13"/>
  <c r="G1" i="1" l="1"/>
  <c r="G9" i="1" l="1"/>
  <c r="G7" i="1"/>
  <c r="G8" i="1"/>
  <c r="G10" i="1"/>
  <c r="G5" i="1"/>
  <c r="H5" i="1" s="1"/>
  <c r="G6" i="1"/>
  <c r="J6" i="1"/>
  <c r="E5" i="1" l="1"/>
  <c r="H6" i="1"/>
  <c r="E6" i="1" s="1"/>
  <c r="H7" i="1" l="1"/>
  <c r="E7" i="1" l="1"/>
  <c r="H8" i="1"/>
  <c r="E8" i="1" l="1"/>
  <c r="H9" i="1"/>
  <c r="E9" i="1" l="1"/>
  <c r="H10" i="1"/>
  <c r="A17" i="13" s="1"/>
  <c r="C17" i="13" s="1"/>
  <c r="A5" i="13" l="1"/>
  <c r="A9" i="13"/>
  <c r="C9" i="13" s="1"/>
  <c r="A21" i="13"/>
  <c r="C21" i="13" s="1"/>
  <c r="A25" i="13"/>
  <c r="C25" i="13" s="1"/>
  <c r="A13" i="13"/>
  <c r="C13" i="13" s="1"/>
  <c r="E10" i="1"/>
  <c r="D21" i="13" l="1"/>
  <c r="F4" i="13"/>
  <c r="D4" i="13"/>
  <c r="C5" i="13"/>
  <c r="F5" i="13" s="1"/>
  <c r="E4" i="13"/>
  <c r="G4" i="13"/>
  <c r="D25" i="13"/>
  <c r="E12" i="13"/>
  <c r="F25" i="13"/>
  <c r="E21" i="13"/>
  <c r="G8" i="13"/>
  <c r="E16" i="13"/>
  <c r="E24" i="13"/>
  <c r="F12" i="13"/>
  <c r="D24" i="13"/>
  <c r="E8" i="13"/>
  <c r="G16" i="13"/>
  <c r="F8" i="13"/>
  <c r="E20" i="13"/>
  <c r="D20" i="13"/>
  <c r="D12" i="13"/>
  <c r="E17" i="13"/>
  <c r="F24" i="13"/>
  <c r="F20" i="13"/>
  <c r="G12" i="13"/>
  <c r="D17" i="13"/>
  <c r="D16" i="13"/>
  <c r="F9" i="13"/>
  <c r="D9" i="13"/>
  <c r="E9" i="13"/>
  <c r="G9" i="13"/>
  <c r="G17" i="13"/>
  <c r="G21" i="13"/>
  <c r="F21" i="13"/>
  <c r="D8" i="13"/>
  <c r="G20" i="13"/>
  <c r="G24" i="13"/>
  <c r="F16" i="13"/>
  <c r="F17" i="13"/>
  <c r="G25" i="13"/>
  <c r="E25" i="13"/>
  <c r="G13" i="13"/>
  <c r="E13" i="13"/>
  <c r="F13" i="13"/>
  <c r="D13" i="13"/>
  <c r="D5" i="13" l="1"/>
  <c r="E5" i="13"/>
  <c r="G5" i="13"/>
</calcChain>
</file>

<file path=xl/sharedStrings.xml><?xml version="1.0" encoding="utf-8"?>
<sst xmlns="http://schemas.openxmlformats.org/spreadsheetml/2006/main" count="223" uniqueCount="154">
  <si>
    <t>Inicial</t>
  </si>
  <si>
    <t>Novato</t>
  </si>
  <si>
    <t>Competente</t>
  </si>
  <si>
    <t>Avanzado</t>
  </si>
  <si>
    <t>Organización y personas</t>
  </si>
  <si>
    <t>Estrategia y transformación digital</t>
  </si>
  <si>
    <t>Datos y analítica</t>
  </si>
  <si>
    <t>Procesos</t>
  </si>
  <si>
    <t>Tecnologías y habilidades digitales</t>
  </si>
  <si>
    <t>Seleccione una respuesta</t>
  </si>
  <si>
    <t>1. Totalmente de acuerdo, contar con soluciones tecnológicas aporta beneficios para mi empresa y permite mejorar procesos , reducir tiempo, innovar y reducir riesgos por errores manuales
2. De acuerdo, sé que contar con soluciones tecnológicas aporta beneficios para las empresas
3. No estoy seguro en cómo la tecnología podría beneficiar a mi empresa
4. En desacuerdo porque una solución tecnológica no aportaría mayores beneficios a mi empresa
5. Totalmente en desacuerdo porque mi empresa no necesita soluciones tecnológicas para su funcionamiento</t>
  </si>
  <si>
    <t>1. Totalmente de acuerdo, es valioso y me interesa contar con conocimientos para aprovechar el beneficio de la tecnología en mi empresa
2. De acuerdo, es importante conocer tendencias tecnológicas para estar actualizado
3. No estoy seguro de que sea importante en este momento para mi empresa
4. En desacuerdo porque estar capacitado acerca de tendencias tecnológicas no aportaría mayores beneficios a mi empresa
5. Totalmente en desacuerdo porque mi empresa no necesita soluciones tecnológicas para su funcionamiento</t>
  </si>
  <si>
    <t>U</t>
  </si>
  <si>
    <t>I</t>
  </si>
  <si>
    <t>Analitica de datos</t>
  </si>
  <si>
    <t>CU</t>
  </si>
  <si>
    <t>CI</t>
  </si>
  <si>
    <t>Moviles</t>
  </si>
  <si>
    <t>Automatizacion</t>
  </si>
  <si>
    <t>Vision</t>
  </si>
  <si>
    <t>Omnicanalidad</t>
  </si>
  <si>
    <t>Digitalizacion</t>
  </si>
  <si>
    <t>Totales</t>
  </si>
  <si>
    <t>Promedios</t>
  </si>
  <si>
    <t>Valor general</t>
  </si>
  <si>
    <t>Si en las preguntas de urgencia contestó en un promedio &gt;= 4.8</t>
  </si>
  <si>
    <t>Urgencia 3</t>
  </si>
  <si>
    <t>Si en las preguntas de urgencia contestó en un promedio &gt;= 3,4 y &lt; 4,8</t>
  </si>
  <si>
    <t>Urgencia 2</t>
  </si>
  <si>
    <t>Si en las preguntas de urgencia contestó en un promedio &lt; 3,4</t>
  </si>
  <si>
    <t>Urgencia 1</t>
  </si>
  <si>
    <t>Si en las preguntas de importancia contestó en un promedio &gt;= 4.6</t>
  </si>
  <si>
    <t>Importancia 3</t>
  </si>
  <si>
    <t>Si en las preguntas de importancia contestó en un promedio &gt;= 3 y &lt; 4,6</t>
  </si>
  <si>
    <t>Importancia 2</t>
  </si>
  <si>
    <t>Si en las preguntas de importancia contestó en un promedio &lt; 3</t>
  </si>
  <si>
    <t>Importancia 1</t>
  </si>
  <si>
    <t>Rango general</t>
  </si>
  <si>
    <t>Muy motivado</t>
  </si>
  <si>
    <t>Motivado</t>
  </si>
  <si>
    <t>Parcialmente motivado</t>
  </si>
  <si>
    <t>Poco motivado</t>
  </si>
  <si>
    <t>No motivado</t>
  </si>
  <si>
    <t>No</t>
  </si>
  <si>
    <t>Si</t>
  </si>
  <si>
    <t>Comunicaciones y canales de venta</t>
  </si>
  <si>
    <t>M</t>
  </si>
  <si>
    <t>PM</t>
  </si>
  <si>
    <t xml:space="preserve">Mostrarle en las que si está preparado, y para mostralre victorias tempranas. Mostrarle las que le ayudarán a escalar de nivel. O las más fáciles de aplicar. Sáquele provecho a las que está más preparado y revise estas donde no está tan preparado. En acciones concretas como estas. Si quiere explorarlo tenga en cuenta que tiene fortalezas en x y y. Parcialmente motivado si encuentra una dimensión que quede en la categoría alta, aunque está parcialmente motivado tiene como fortalezas xxxx. Si está parcialmente motivado y no tiene nada en alto sino todo en bajo, lo direcciono al poco motivado.
Actualmente la empresa no cuenta con habilidades digitales ni con la incorporación de tecnología en sus procesos de negocio. (nivel de madurez bajo).
Si todo sale en inicial --&gt; recomendaciones delbajo
Si al menos una sale en avanzado o competente--&gt; Resaltar la fortaleza
Si tiene al menos una novato y el resto en inicial--&gt; Aunque no està preparado puede explorar tal. Algoritmo de síntesis específico.
</t>
  </si>
  <si>
    <t> </t>
  </si>
  <si>
    <t>NM</t>
  </si>
  <si>
    <t xml:space="preserve">Se recomienda que identifique una persona o equipo de trabajo que colabore con los demás integrantes en cuanto a  nuevas formas de hacer las cosas. Estas personas se conocen como promotores que propician mentalidad de crecimiento.
Fomente el aprendizaje y genere un ambiente de apoyo cuando existan problemas y desafíos durante la implementación de nuevas tecnologías. 
Mantenga una comunicación fluida y ponga al alcance de los usuarios recursos de ayuda, ejemplos de ello son sesiones de mensajería en chat corporativos, Microsoft Teams, google meets, grupos de whatsapp, sesiones presenciales y virtuales para socializar experiencias y aclarar dudas en la implementación de nueva tecnología.
Implemente  espacios para socializar con su equipo de trabajo los finales  de un proyecto, resultados, cambios, beneficios y permìtales socializar en la manera en que cada persona desde su rol se verá beneficiada.
Evalúe si su modelo de negocio le permite incorporar prácticas laborales alineadas a las nuevas tendencias de las empresas digitales, y qué tanto valor le genera esto a sus empleados, por ejemplo: trabajo híbrido o remoto, flexibilidad de horarios, trabajo orientado a resultados y no al tiempo invertido presencial. (Tenga en cuenta que no todos los negocios pueden incluir estas prácticas)
</t>
  </si>
  <si>
    <t xml:space="preserve">En esta etapa se recomienda tecnificar la generación de informes, buscando disminuir al máximo los tiempos o actividades para generar los indicadores. Siempre teniendo en cuenta que primero cumpla con las siguientes recomendaciones:
1. Garantice que los indicadores que va a optimizar sí estén aportando al desarrollo de su negocio.
2. Garantice que la calidad de los datos es la adecuada, si no lo es, revise el punto 1 del nivel de novato.
3. Eleve el nivel del indicador, ya no sólo piense en que este le debe mostrar un resultado, sino en lo posible coloque una meta o un comparativo, así mismo, defina qué gráfica/tabla le va a permitir tomar las decisiones que necesita de manera más rápida, también defina la periodicidad con la que va a revisar cada indicador.
Una vez tenga los puntos previos garantizados, trabaje usted o apóyese en alguien experto en excel, para optimizar al máximo la generación de los informes.
Ejemplo: Los primeros indicadores se generaron cruzando excel, ahora se puede crear una macro para demorarse menos tiempo, puede tener una pestaña inciial con las gráficas gerenciales que definió, así tendrá a la mano la información en un tiempo menor y con menos esfuerzo. 
</t>
  </si>
  <si>
    <t xml:space="preserve">Al encontrarse la empresa en un nivel de madurez avanzado se recomienda:
1. Si cuenta con fuentes de información tecnificadas, en otras palabras, con sistemas de información donde tiene registrada los datos, extraiga de manera directa lo requerido para los indicadores, así tendrá siempre información oportuna.
2. Si genera valor a su negocio, incorpore prácticas de analítica predictiva. Puede ser a través de la incorporación de software comercial existente en el mercado. Es importante identificar cual es el nivel de precisión se espera que tengan las predicciones y qué tanto riesgo puede asumir la empresa al incorporar modelos de este tipo. Se recomienda que inicie con un modelo, explorarlo y afinarlo con base en el uso y resultados que arroje.
Ejemplos empresa de empanadas: predecir cuándo debe realizar un pedido y en qué cantidades con base en el mes del año, partiendo de la premisa que previamente ya se tiene claro cómo se comporta la demanda del producto.
</t>
  </si>
  <si>
    <t>M1</t>
  </si>
  <si>
    <t>M2</t>
  </si>
  <si>
    <t>M3</t>
  </si>
  <si>
    <t>M4</t>
  </si>
  <si>
    <t>M5</t>
  </si>
  <si>
    <t>M6</t>
  </si>
  <si>
    <t>PM1</t>
  </si>
  <si>
    <t>PM2</t>
  </si>
  <si>
    <t>PM3</t>
  </si>
  <si>
    <t>PM4</t>
  </si>
  <si>
    <t>PM5</t>
  </si>
  <si>
    <t>PM6</t>
  </si>
  <si>
    <t>NM1</t>
  </si>
  <si>
    <t>NM2</t>
  </si>
  <si>
    <t>NM3</t>
  </si>
  <si>
    <t>NM4</t>
  </si>
  <si>
    <t>NM5</t>
  </si>
  <si>
    <t>NM6</t>
  </si>
  <si>
    <t>Diagnóstico de motivación para iniciar un proceso de transformación digital</t>
  </si>
  <si>
    <t>#0077b3</t>
  </si>
  <si>
    <t>#00a1e0</t>
  </si>
  <si>
    <t>#00cccc</t>
  </si>
  <si>
    <t>#00cc99</t>
  </si>
  <si>
    <t>Dimensión - Analítica de datos y acceso a la información</t>
  </si>
  <si>
    <t>Dimensión - Aplicaciones móviles y web - Software especializado</t>
  </si>
  <si>
    <t>Dimensión - Automatización de procesos</t>
  </si>
  <si>
    <t>Dimensión - Visión Corporativa - Estrategia</t>
  </si>
  <si>
    <t>Dimensión - Omnicanalidad - Canales de Venta - Comercio Electrónico</t>
  </si>
  <si>
    <t>Calificación</t>
  </si>
  <si>
    <t>Definición</t>
  </si>
  <si>
    <t>He tenido dificultades por no poder generar información sobre algún proceso de mi empresa  (Ejemplo: ventas, compras, inventarios, clientes, proveedores, pedidos, despachos, etc)</t>
  </si>
  <si>
    <t>1. Totalmente de acuerdo, y ha generado consecuencias de alto impacto para mi empresa. Por ejemplo: dejar de funcionar durante algunos días, perder un negocio significativo, ha generado una sanción o afectación de la reputación 
2. De acuerdo, y ha generado consecuencias de mediano impacto para mi empresa por ejemplo la pérdida de un cliente o negocio potencial
3. Ni en acuerdo ni en desacuerdo,  ya que ha generado consecuencias de impacto leve como por ejemplo quejas de un cliente o de un proveedor
4. En desacuerdo porque casi no he tenido dificultades por estas causas
5. Totalmente en desacuerdo, porque No he tenido dificultades por estas causas</t>
  </si>
  <si>
    <t>1. Totalmente de acuerdo, porque puedo trabajar de  forma  eficiente  sin usar software especializado para generar datos para la toma de decisiones, puedo integrar información dispersa y en tiempos de respuesta acordes con mi necesidad.
2.De acuerdo,  puedo trabajar de  forma medianamente eficiente sin usar software especializado para generar datos para la toma de decisiones, puedo integrar información dispersa con un esfuerzo importante en horas.
3. Ni en acuerdo ni en descuerdo, puedo trabajar pero de forma poco eficiente dado que el tiempo que debo invertir para generar información es alto y me genera costos adicionales.
4. En desacuerdo porque  el esfuerzo que me toma y costos asociados me afectan gravemente la operación de mi negocio
5. Totalmente en desacuerdo, porque  definitivamente no es posible controlar el volumen de información de mi empresa sin herramientas de software especializado.</t>
  </si>
  <si>
    <t>El volumen de información que se genera en mi empresa (de compras, ventas, pedidos, inventarios)  puede ser controlado manualmente  Ej: en hojas de cálculo de excel, plantillas en papel, word, entre otros. (Manualmente hace referencia a la inexistencia o sin utilizar un software especializado que soporte la operación del negocio)</t>
  </si>
  <si>
    <t>Considero sumamente valioso para mi empresa contar con datos y herramientas que me permitan pronosticar comportamientos del mercado (Comportamientos del mercado hace referencia por ejemplo a tendencias de ventas, fechas en las cuales voy a necesitar más inventarios,  oferta/demanda, preferencias de los clientes potenciales, entre otras)</t>
  </si>
  <si>
    <t>1. Totalmente de acuerdo, me serviría por ejemplo para enfocar campañas de mercadeo que permitan atraer clientes, pronosticar inventarios o gestionar recursos que requiere la operación de mi empresa
2. De acuerdo, me parece valioso, he escuchado acerca de tecnologías que permiten realizar pronósticos basados en datos y sería interesante explorarlas
3. Ni en acuerdo ni en desacuerdo, he escuchado acerca de tecnologías permiten realizar pronósticos basados en datos pero no estoy seguro(a) de que pueda ser usado en mi empresa
4. En desacuerdo, estas tecnologías y herramientas no son compatibles con la naturaleza de mi empresa
5. Totalmente en desacuerdo, no veo necesario involucrar herramientas de este tipo en mi empresa</t>
  </si>
  <si>
    <t>He tenido dificultades en mi empresa en los últimos 12 meses para tomar decisiones porque no tengo datos de mis procesos</t>
  </si>
  <si>
    <t>1. Totalmente de acuerdo, he retrasado la toma de decisiones importantes en mi empresapor ausencia de datos que me ayuden a soportarlas
2. De acuerdo,  en ocasiones se me dificulta tomar decisiones estratégicas por ausencia de datos que soporten cada situación
3. Ni en acuerdo ni en desacuerdo, porque con frecuencia solicito datos adicionales y trato de conseguir la mayor cantidad de información antes de tomar una decisiòn importante
4. En desacuerdo, muy pocas veces he tenido dificultades para tomar decisiones por no tener datos.
5. Totalmente en desacuerdo,  nunca tengo dificultades para tomar decisiones por no tener datos.</t>
  </si>
  <si>
    <t>En su empresa utilizan software especializado para alguno de los procesos?</t>
  </si>
  <si>
    <t>He tenido dificultades para mejorar o implementar nuevas funcionalidades en el software que usa mi empresa</t>
  </si>
  <si>
    <t>1. Totalmente de acuerdo, actualmente es difícil implementar cambios en los sistemas de mi empresa generado consecuencias de alto impacto para mi compañía, por ejemplo: dejar de operar durante algunos días o perder negocios significativos.
En ocasiones hay mejoras que no pueden ser implementadas porque los sistemas se encuentran obsoletos. 
2. De acuerdo, realizar ajustes al software que tengo actualmente es costoso en tiempo y esfuerzo y esto ha generado consecuencias de mediano impacto para mi compañía por ejemplo la pérdida de clientes o negocios potenciales.
3. Ni en acuerdo ni en desacuerdo, desconozco la magnitud de las consecuencias.
4. En desacuerdo, puede haber dificultades pero son de impacto leve como por ejemplo quejas de un cliente o de un proveedor.
5. Totalmente en desacuerdo, nunca se ha presentado dificultad en este aspecto.</t>
  </si>
  <si>
    <t>En la operación de mi empresa he tenido dificultades en días o fechas clave en que los sistemas deban procesar más transacciones de las habituales (fechas pico)?</t>
  </si>
  <si>
    <t>1. Totalmente de acuerdo, en ocasiones mis sistemas no pueden soportar todas las transacciones generando consencuencias graves como dejar de operar durante algunas horas o perder negocios significativos
2. De acuerdo, en ocasiones mis sistemas no pueden soportar todas las transacciones, generando consecuencias como lentitud en los procesos o quejas de algunos clientes o proveedores
3. Ni en acuerdo ni en desacuerdo, ha sucedido pero generando consecuencias leves como dificultades en procesos internos y generando actividades manuales
4. En desacuerdo, mis sistemas pueden soportar casi todas las transacciones sin problema
5. Totalmente en desacuerdo, no se ha presentado esta dificultad</t>
  </si>
  <si>
    <t>Hay planes cercanos de realizar expansión geográfica de mi negocio (Ejemplo abrir una o más nuevas sedes o sucursales)</t>
  </si>
  <si>
    <t>1. Totalmente de acuerdo, en menos de 6 meses espero crear una nueva sucursal de mi negocio
2. De acuerdo, espero lograr entre 6-12 meses la creación una nueva sucursal de mi negocio
3. Ni en acuerdo ni en desacuerdo, he pensado en abrir nuevas sucursales pero no tengo claro en cuanto tiempo se realizará
4. En desacuerdo, no estoy seguro de querer abrir una nueva sucursal.
5. Totalmente en desacuerdo, definitivamente no hay planes de abrir nuevas sucursales</t>
  </si>
  <si>
    <t xml:space="preserve"> En mi empresa existen tareas manuales repetitivas que desearía hacer más rápido</t>
  </si>
  <si>
    <t>1. Totalmente de acuedo, en ocasiones se generan sobrecostos porque debo asignar varias personas para una misma tarea  y me gustaría poder enfocar a mis empleados en otro tipo de tareas
2. De acuerdo, en ocasiones se retrasan otras tareas importantes por invertir tiempo en tareas repetitivas 
3. Ni en acuerdo ni en desacuerdo, no estoy seguro de tener tareas repetitivas
4. En desacuerdo, porque Si tengo tareas manuales repetitivas pero no me ha generado problemas
5. Totalmente en desacuerdo, pues no tengo tareas manuales que sean repetitivas</t>
  </si>
  <si>
    <t>He tenido dificultades en los últimos seis meses por errores humanos en procesos  manuales que se realizan en mi empresa</t>
  </si>
  <si>
    <t>1. Totalmente de acuerdo, y ha generado consecuencias de alto impacto para mi compañía como dejar de operar durante algunas horas, perder un negocio significativo, ha generado una sanción o afectación de la reputación 
2. De acuerdo y ha generado consecuencias de mediano impacto para mi compañía como la pérdida de un cliente o negocio potencial
3. Ni en acuerdo ni en desacuerdo, si ha habido dificultades pero desconozco la magnitud de sus consecuencias
4. En desacuerdo, ha habido dificultades pero con consecuencias de impacto leve como quejas de un cliente o de un proveedor
5. Totalmente en desacuerdo, pues nunca se ha presentado la dificultad</t>
  </si>
  <si>
    <t>Considero beneficioso contar con estándares en los procesos que se hacen en mi empresa</t>
  </si>
  <si>
    <t>1. Totalmente de acuerdo porque al existir un estándar los procesos se vuelven cada vez más confiables, no varían cuando hay cambios de personal, se incrementa la productividad
2. De acuerdo, puede que estandarizar procesos genere algunos beneficios para las empresas
3. Ni en acuerdo ni en desacuerdo, porque no estoy seguro en cómo la estandarización de procesos podría beneficiar a mi empresa
4. En desacuerdo porque estandarizar algún proceso no aportaría mayores beneficios a mi empresa
5. Totalmente en desacuerdo porque mi empresa no necesita estandarizar procesos  para su funcionamiento</t>
  </si>
  <si>
    <t>Considero que la tecnología podría ayudarme a impulsar mi empresa y mejorar la rentabilidad</t>
  </si>
  <si>
    <t>Considero importante capacitarse para estar actualizado en tendencias tecnológicas del mercado</t>
  </si>
  <si>
    <t xml:space="preserve">Los cambios son recibidos en mi empresa de forma muy positiva por los empleados </t>
  </si>
  <si>
    <t>He tenido  problemas en mi empresa por no tener presencia digital  (Presencia digital se refiere a que la empresa sea visible en búsquedas en internet, disponer por ejemplo de una página web de contenidos, redes sociales, whatsapp, blogs, anuncios publicitarios en redes, entre otros)</t>
  </si>
  <si>
    <t>1. Totalmente de acuerdo y ha generado consecuencias de alto impacto para mi compañía por ejemplo: perder clientes  y negocios importantes, no poder prestar un servicio o entregar un producto
2. De acuerdo, y ha generado consecuencias de mediano impacto para mi compañía por ejemplo: dejar de ofrecer publicidad a clientes potenciales
3. Ni en acuerdo ni en desacuerdo, desconozco la magnitud de sus consecuencias 
4. En desacuerdo, puede haber sucedido algun problema pero ha generado consecuencias de impacto leve por ejemplo: quejas de un cliente o de un proveedor
5. Totalmente en desacuerdo pues no se ha presentado la dificultad</t>
  </si>
  <si>
    <t>Es importante contar con múltiples canales de atención y comunicación para los clientes de mi empresa</t>
  </si>
  <si>
    <t>1. Totalmente de acuerdo, en mi empresa es necesario habilitar múltiples canales como: presencial, telefónico, whatsapp, mensajes de texto, correo electrónico, redes sociales par a brindar un buen servicio
2. De acuerdo, con el contacto por whatsapp, presencial y telefónico puedo brindar un buen servicio
3.Ni de acuerdo ni en desacuerdo, no estoy seguro de cuáles canales se necesitan para brindar un buen servicio
4. En desacuerdo, solo con atención presencial y telefónica es suficiente para brindar un buen servicio
5. Totalmente en desacuerdo, colo de forma presencial es suficiente para brindar un buen servicio</t>
  </si>
  <si>
    <t>Realizar ventas por medio de comercio electrónico es muy importante para mi empresa</t>
  </si>
  <si>
    <t>1. Totalmente de acuerdo, es muy importante porque permite generar negocios sin limitantes de ubicación geográfica, se pueden cerrar los negocios de una forma rápida y se generan opciones de pago para los clientes
2. De acuerdo, es importante porque permitiría ampliar la cantidad de clientes que adquieran mis productos o servicios
3. Ni en acuerdo ni en desacuerdo, desconozco la importancia que esto puede tener para mi empresa
4. En desacuerdo, realmente es poco importante porque realizar ventas por este medio no aportarìa mayores beneficios para mi empresa
5. Totalmente en desacuerdo, No necesito realizar ventas por este medio para el funcionamiento de mi empresa</t>
  </si>
  <si>
    <t>Considero beneficioso para mi empresa tener la posibilidad de hacer tareas sin utilizar papel? (Procesos digitales)</t>
  </si>
  <si>
    <t>1. Totalmente de acuerdo, es muy beneficioso porque reducir el uso de papel puede generar eficiencias, reducción de costos en mi empresa y aporta al cuidado del medio ambiente
2. De acuerdo, es beneficioso porque puede generar algunas eficiencias y ahorros para mi empresa
3. Ni en acuerdo ni en desacuerdo, puede llegar a ser beneficioso para mi empresa pero no estoy seguro de que sea posible
4. En desacuerdo, considero que realizar procesos sin utilizar papel no aportaría mayores beneficios para mi empresa
5. Totalmente en desacuerdo, no considero beneficioso dejar de utilizar papel para el funcionamiento de mi empresa</t>
  </si>
  <si>
    <t>He tenido dificultades de espacio por tener que almacenar físicamente documentos relacionados con mi empresa</t>
  </si>
  <si>
    <t>He tenido dificultades en mi empresa para acceder a infomación que se encuentra en papel - archivo físico</t>
  </si>
  <si>
    <t>1. Totalmente de acuerdo, he tenido dificultades graves por ejemplo no poder encontrar información necesaria oportunamente, ocasionando pérdida de negocios importantes o sanciones. Adicionalmente no cuento con personal capacitado en gestión documental.
2. De acuerdo, he tenido dificultades como tiempos altos a la hora de hacer búsquedas porque me genera retrasos importantes en la operación de mi negocio
3. Ni en acuerdo ni en desacuerdo, he tenido dificultades de impacto leve como por ejemplo esfuerzo adicional para obtener la información necesaria. 
4. En desacuerdo, ocasionalmente se generan algunas incomodidades a la hora de acceder a la  información, sin embargo sin consecuencias graves
5. Totalmente en desacuerdo, pues no se han presentado dificultades</t>
  </si>
  <si>
    <t>Si la respuesta es no, las preguntas inferiores no aplican</t>
  </si>
  <si>
    <t>Tiene problemas que pueden llegar a poner en riesgo la operación de su negocio y que la transformación digital ayudaría a resolver, adicionalmente  considera relevante iniciar transformación digital en su empresa para apalancar sus proyectos a futuro y lograr las metas propuestas.</t>
  </si>
  <si>
    <t xml:space="preserve">
Es posible que existan problemas con la operación actual de su negocio que la transformación digital ayudaría a resolver y considera relevante iniciar transformación digital en su empresa para apalancar sus proyectos a futuro y lograr las metas propuestas</t>
  </si>
  <si>
    <t>Es posible que existan problemas con la operación actual de su negocio que la transformación digital ayudaría a resolver o Vislumbra algunos planes donde  es relevante iniciar transformación digital en su empresa para apalancar sus proyectos a futuro y lograr las metas propuestas.</t>
  </si>
  <si>
    <t>Hasta el momento no ha tenido problemas  con la operación actual de su negocio que la transformación digital ayudaría a resolver, sin embargo vislumbra algunos planes donde  es relevante iniciar transformación digital en su empresa para apalancar sus proyectos a futuro y lograr las metas propuestas.</t>
  </si>
  <si>
    <t>Hasta el momento no ha tenido problemas  con la operación actual de su negocio que la transformación digital ayudaría a resolver y no considera relevante iniciar transformación digital en su empresa  para apalancar sus proyectos a futuro y lograr las metas propuestas.</t>
  </si>
  <si>
    <t>Esta pregunta le pareciò importante porque se hizo una inversión pero se subutilizò porque la gente no se adaptó. Falta de conciencia de los reportes, entrar al sistema</t>
  </si>
  <si>
    <t>Hay expertos en algùn tema y con conocimiento. Los jovenes no quieren comprometerse</t>
  </si>
  <si>
    <t>Ejemplo, caso con un cliente. Tiene software y administra inventario.</t>
  </si>
  <si>
    <t>Defina cómo considera que las herramientas tecnológicas del día a día pueden aportar para el desarrollo de su negocio. Por ejemplo: búsquedas en google, registro de información en Excel, uso de whatsapp Business, envío de correos electrónicos, crear documentos y carpetas para almacenar información en el computador, compartir archivos, entre otros.
Evalúe si usted considera que usted o sus empleados deben conocer con mayor detalle cómo se utilizan estas herramientas.
Si la respuesta es sí, defina si buscando material en internet puede autocapacitarse o si requiere que una persona o entidad brinde capacitaciones generales sobre uso de las Tecnologías de información y comunicación (TICs) y conocer sus beneficios.  Existen algunas aplicaciones disponibles en internet a las que puede acceder desde el celular para capacitarse en temática básica y conceptos introductorios como "Introducción a la informática y computación", "Introducción al paquete Office", "Guías de uso de computadores", entre otros. En Youtube hay algunos videos que pueden ser de su interés. Si definitivamente considera que no puede realizar la búsqueda en internet por su cuenta, apóyese en una persona que le pueda orientar.</t>
  </si>
  <si>
    <t>Entienda en detalle su entorno, su negocio y sus clientes,  puede hacerse una idea por medio de las siguientes preguntas: ¿Quiénes son mis clientes?, ¿Qué servicio ofrece mi negocio?, ¿Cuales son mis principales competidores? . Con esto en mente, investigue si el uso de redes sociales para compartir contenido en medios digitales le es útil para incrementar sus ingresos, si es así, defina un plan de formación y capacítese en un nivel básico.
Evalúe si herramientas de trabajo colaborativo como Google Docs, Office 365, Mensajería instantánea, le son de utilidad, si es así, fórmese usted y su equipo en conceptos básicos de seguridad para proteger su identidad en internet y brinde a su equipo de trabajo claridad acerca de los conceptos de Copyright y licencias. Investigue sobre conceptos y herramientas para proteger sus datos y dispositivos, explicando los riesgos existentes en los medios digitales. Algunos ejemplos de búsquedas que puede realizar en internet para este tema son: "Cómo crear contraseñas seguras", "Uso de antivirus en computadores", "Principales riesgos de seguridad en internet para mipymes", "Cómo proteger mi identidad en internet".
Recuerde que estas herramientas no son útiles para todos los negocios, asegúrese de invertir su tiempo en iniciativas que realmente le permitan desarrollar su negocio y cumplir sus metas.</t>
  </si>
  <si>
    <r>
      <rPr>
        <sz val="10"/>
        <color rgb="FFFF0000"/>
        <rFont val="Calibri"/>
        <family val="2"/>
      </rPr>
      <t xml:space="preserve">
</t>
    </r>
    <r>
      <rPr>
        <sz val="10"/>
        <color theme="1"/>
        <rFont val="Calibri"/>
        <family val="2"/>
      </rPr>
      <t>Como su empresa se encuentra en un nivel de madurez competente en esta dimensión se recomienda fortalecer los conocimientos y capacidades sobre las TICs que ya se tienen por medio de capacitaciones a su equipo de trabajo. Puede ofrecer talleres generales por ejemplo sobre "Uso de Excel avanzado", "Pautar en redes sociales y estrategia de marca" entre otras capacitaciones especializadas sobre aspectos que se pueden requerir al adquirir nuevas tecnologías. Puede apoyarse por medio de convenios con plataformas de entrenamiento en línea, universidades, consultores independientes, instituciones educativas, cajas de compensación o la cámara de comercio de su ciudad.  Con un grupo de colaboradores puede iniciar un proceso de especialización sobre las nuevas tecnologías que se puedan requerir en el proceso de transformación. Otra alternativa que puede considerar es contratar a personal experto que se encargue de apoyarlo en funciones que requieran conocimiento especializado de software.
Explore nuevas soluciones que existan en el mercado y le permitan incrementar sus ventas, por ejemplo: Rappi, Whatsapp Business u otras que no le impliquen desarrollos tecnológicos.
Busque especializar el conocimiento del software que va  a poner a disposición del equipo de trabajo, puede  seleccionar un lider de excelencia. Prefiera entrenamiento gráfico y no manuales densos, incluya ejercicios prácticos de su día a día y con estos ejercicios fomente los entrenamientos requeridos en el personal de su empresa.</t>
    </r>
  </si>
  <si>
    <t>La transformación digital puede involucrar adquirir software o hardware  que requiere conocimientos digitales especializados, como su empresa se encuentra en un nivel de madurez avanzado en esta dimensión puede considerar construir un "Centro de Excelencia" con los empleados expertos en algunos temas, con ellos puede planear un programa de formación general, ejecutarlo y medir el retorno de inversión. También puede vincular paulatinamente personal experto que cuente con conocimiento especializado en los temas y aplicaciones que está adquiriendo.
Contrate expertos o tercerice actividades de soporte especializado, seguridad informática y prepárese ante los riesgos cibernéticos. Actualícese frecuentemente en cuanto a tendencias, herramientas, dispositivos y riesgos de habilitar sus procesos de forma distribuida o en la nube. Puede explorar soluciones de inteligencia artificial ante problemas recurrentes de su empresa.</t>
  </si>
  <si>
    <t>Es fundamental que empiece a conocer sus clientes, ellos son quienes deben permitirle establecer qué cambios debe realizar en su proceso de venta, para esto, se sugiere que defina un mecanismo sencillo para empezar a recibir comentarios, por ejemplo: una encuesta al finalizar cada venta (presencial, por whatsapp), telefónica, inicialmente puede ser a través un formulario impreso. Empiece a consolidar la información para que pueda definir iniciativas que le aporten al desarrollo de su negocio.
Adicionalmente, inicie la promoción de productos y servicios a través de por lo menos, un medio digital, por ejemplo a través de redes sociales como Facebook, Instagram, Youtube, LinkedIn -y similares-, sistemas de mensajería comoWhatsApp o Telegram.</t>
  </si>
  <si>
    <t xml:space="preserve">Se recomienda recibir directamente comentarios de los clientes y observar sus acciones para identificar necedidades, deseos y expectativas. En este nivel de madurez para su empresa, la interacción puede ser en el mismo momento en que el cliente adquiere los productos y servicios y no solo al final del proceso. Registre los comentarios de los clientes en algún documento o sistema que le permita consolidar la información. Ejemplo Excel, Microsoft Forms, Encuestas de Google, entre otras.
Defina las iniciativas que le van a permitir facilitar la comunicación con sus clientes y el acceso a sus productos / servicios. Esto lo puede identificar con base en las recomendaciones que sus clientes le realicen sobre aspectos que les gustaría que su empresa ofreciera.
Ejemplos de iniciativas: 
Involucrar dos o más canales digitales adicionales para lograr acceder a más clientes, incrementar su presencia digital por ejemplo a través de una página web de la empresa o sumándose a un sitio de comercio en línea (Marketplace). Ejemplos de algunos marketplaces gratuitos pueden ser: Facebook marketplace, Mercadolibre, Linio, OLX, Whatsapp business, Rappi
Para esto es necesario tomar fotos de buena calidad de los productos y establecer cierta periodicidad para actualizar los anuncios, es importante que sus ofertas por medios digitales se encuentren actualizadas con frecuencia.
Otras iniciativas: Diversificación de medios de pago, posibilidad de recibir pagos por medio de transferencias bancarias o códigos QR, tarjetas débito y crédito, además del efectivo. Agendamiento de pedidos en línea, planificación de horas de entrega, u otros diferenciales que pueda incluir justo en el momento en el que está cerrando una venta.
Priorice 2 de sus iniciativas, se sugiere que inicie por aquellas que tengan menos complejidad para que pueda evaluar el impacto rapidamente que trae al negocio, en otras palabras, que le permita identificar si esto aportará significativamente a su crecimiento.
</t>
  </si>
  <si>
    <t xml:space="preserve">Es recomendable que las interacciones con los clientes sean durante el proceso de compra o de uso de un servicio de manera que permita visualizar su experienca para identificar necesidades no cubiertas y calificar su experiencia, trabaje en evolucionar la identificación de aspectos positivos y por mejorar directamente de sus clientes. 
Algunos ejemplos pueden ser visitas incógnitas a los puntos de venta, llamadas a las líneas de atención, intentar ejecutar un proceso simulando ser el cliente. En este punto es valioso iniciar métricas de satisfacción. Establezca alguna métrica para recibir en cada compra una valoración del proceso y pueda utilizarlo a futuro para establecer acciones de mejora. Empiece a medir la efectividad de los canales establecidos, e incorpore los resultados dentro de su proceso de análisis.
Esto debe tener como resultado, la inclusión de nuevos canales constantemente, la evolución de los existentes o la eliminación de aquellos que no generen valor.
Adicionalmente, en este nivel de madurez se recomienda que ofrezca una experiencia unificada y consistente para los clientes, por medio de las interacciones de los canales digitales y tomado como base las métricas que se hayan logrado generar de procesos de venta o uso de servicios por medios digitales y no digitales. De esta forma, la experiencia de utilizar o consumir sus productos como empresa resultará consistente y no aislada por cada canal.
</t>
  </si>
  <si>
    <t>En este nivel de madurez es importante sistematizar las interacciones de los clientes mediante un proceso que permita tomar en cuenta sus recomendaciones, calificaciones y utilizarlas como insumo para mejorar o generar nuevas soluciones o productos, así como elevar la capacidad de medir el retorno de inversión de estos.
Por ejemplo antes de lanzar un nuevo producto o servicio al mercado se sugiere tomar una base de clientes diversos que aporten ideas, comentarios y desde su experiencia permitan enriquecer la creación de esos nuevos productos. Se pueden generar espacios presenciales o virtuales motivados con con incentivos (desayunos, souvenirs, etc). Puede considerar la creación de laboratorios donde se explore la creatividad y se puedan generar ideas novedosas de productos o servicios a ofrecer por su empresa.</t>
  </si>
  <si>
    <t xml:space="preserve">La tecnología por sí sola no permite alcanzar resultados, la manera en la que las personas utilizan las herramientas es lo que realmente permite la generación de valor, es por esto que es importante que identifique qué tan preparado está usted y su equipo para cambiar la manera de operar su negocio dando entrada a la tecnología en las actividades del día a día.
Para esto se recomienda identificar en su día a día qué equipos de trabajo no utilizan tecnologías digitales en sus actividades diarias y mantienen formas de trabajo tradicionales, para establecerlos como objetivo y por medio de un  esquema de comunicación  mostrar cómo la tecnología ayudará a hacer su trabajo mejor y más rápido. 
Es relevante incluir talleres con ejemplos específicos de tareas que antes se realizaban en mayor tiempo o que ni siquiera eran posibles, y mostrar visualmente cómo serían viables empleando la nueva tecnología.
1. Realice  acercamientos con las personas de su equipo de trabajo, indague sobre cuales son las motivaciones que tienen para usar o no usar la tecnología. Esto le permitirá identificar algunos prejuicios o bloqueantes que deba atacar en primer momento. 
2. Elabore un Plan de formación, indagando a un mayor nivel de detalle con su equipo de trabajo para identificar a quienes y sobre que temas se deben formar, cada persona puede requerir un plan distinto teniendo en cuenta sus necesidades y competencias.
La formación debe contemplar  el entendimiento de uso de la solución digital y las habilidades técnicas y blandas para sacarle provecho a dicha solución.
3. Brinde acompañamiento, permítale a su equipo de trabajo ser parte activa del proceso de transformación, incentive y reconozca los logros en las personas que apoyen el ejercicio de movilización con, por ejemplo, souvenirs, recononocimiento público, salario emocional.
4. Inicie una medición para llevar un control sobre la efectividad de los planes de formación. </t>
  </si>
  <si>
    <t xml:space="preserve">Identifique las cualidades y capacidades que requiere que tenga su equipo de trabajo para el proceso de transformación, evalúe a su equipo existente y genere planes que le permitan desarrollar y/o elevar estas capacidades, algunas tácticas para esto son:
1. Genere espacios para hacer feedback (Consiste en la manifestación de una opinión y demostración de un punto de vista. El feedback es utilizado, por ejemplo, para evaluar a una persona, una empresa, un producto o un servicio) donde se establezcan compromisos claros de desarrollo de cada empleado.
2. Genere dinámicas de juegos de roles: esto usualmente permite que las personas se auto evalúen e identifiquen sus oportunidades de mejora.
3. Realice entrevistas a personas del equipo de trabajo para conocer en qué estado se encuentran las relaciones y el trabajo en equipo. (Se conoce como medir el clima laboral)
4. Genere dinámicas que permitan el desarrollo de la confianza, sospeche cuando todo lo que le cuente su equipo de trabajo sea positivo.
Cuando un colaborador tiene brechas significativas, debe evaluar la pertinencia de su continuidad en el negocio.
En este nivel es importante que realice mediciones, mediante seguimientos que permitan entender lo que siente su equipo de trabajo. Genere indicadores que permitan tener alertas para hacer ajustes en la estrategia de formación. Ejemplos de indicadores pueden ser: Procesos de la empresa impactados por el plan de capacitación, satisfacción de las partes interesadas con el plan de formación. 
Genere refuerzos e incentivos sobre comportamientos deseados por su equipo de trabajo, recuerde que la meta es que los comportamientos deseados  permanezcan en el tiempo.
</t>
  </si>
  <si>
    <r>
      <t xml:space="preserve">Defina mecanismos que le permitan identificar si la cultura que requiere su negocio es un hábito en el día a día, la manera más sencilla de identificarlo, es que nuevos integrantes resalten esa cualidad de su equipo de trabajo cuando llevan corto tiempo en su negocio.
Periódicamente, realice capacitaciones y/o dinámicas que le permitan reforzar los comportamientos característica y hábitos que usted definió como habilitadores para la evolución digital continua de su empresa. Continúe realizando mediciones sobre la satisfacción de su equipo de trabajo. Genere refuerzos e incentivos sobre comportamientos deseados por su equipo de trabajo, recuerde que la meta es que los comportamientos deseados  permanezcan en el tiempo. 
</t>
    </r>
    <r>
      <rPr>
        <sz val="10"/>
        <color rgb="FFC00000"/>
        <rFont val="Calibri"/>
        <family val="2"/>
      </rPr>
      <t xml:space="preserve">
</t>
    </r>
  </si>
  <si>
    <t>Esta dimensión es transversal para todos los niveles de madurez. Por favor tenga en cuenta lo siguiente:
Para conocer donde se encuentra actualmente su empresa y  cual es su propuesta de valor se sugiere utilizar el Modelo Canva, el cual consiste en una plantilla de 9 secciones para identificar los elementos más relevantes de su empresa, utilícelo como punto de partida. En este sitio web se encuentra información que puede resultar útil: https://blog.hubspot.es/sales/modelo-canvas. Con esto en mente, tenga en cuenta lo siguiente:
La estrategia es la base para construir una ruta y encaminar correctamente los esfuerzos en transformación digital. Es importante que revise su estrategia por medio de los siguientes pasos:
1. Analice el comportamiento del sector de su negocio de los últimos 3 años, investigue como han sido las ventas, la participación en el mercado en su ciudad, en su barrio o sector, identifique si hay nuevos jugadores del mercado, si han llegado nuevos competidores y como están trabajando, busque cual es la proyección del mercado revisando noticias del sector de la economía donde su negocio participa principalmente, analice la promesa de valor de sus competidores, (identifique ventajas) de competidores de su mismo tamaño. Con esto responde la pregunta : Dónde está ubicado?
2. Identifique en donde quiere estar
Como ya hizo un ejercicio previo de ver el mercado y sumado a su experiencia en el gremio y en su sector, póngase una o varias metas en un horizonte de tiempo de máximo 3 años. (ejemplos: Incrementar la utilidad del negocio, expandirse geográficamente, diversificar la oferta,). Con esto en mente genere una lluvia de ideas de iniciativas que se pueden realizar para cada objetivo, por ejemplo: Generar ventas por medio de canales digitales, Implementar un CRM (Customer Relationship Management) para segmentar adecuadamente los clientes, Automatizar un proceso, entre otras. A lo largo de la presente matriz de recomendaciones encontrará ejemplos de iniciativas que le permitirán iniciar un proceso de transformación alineado con lo que usted como empresario desea para su negocio.
3. Enfóquese, seleccione de todas iniciativas cuales considera viables en el lapso de tiempo definido (3 años). Puede utilizar una técnica de impacto vs esfuerzo, se encuentra información relacionada en https://miro.com/es/plantillas/matriz-de-esfuerzo-impacto/, clasifique cada iniciativa en nivel de impacto: Alto o Bajo y nivel de esfuerzo Alto o Bajo). Lo que esté en el cuadrante de Alto impacto con bajo esfuerzo, va primero. Las iniciativas del cuadrante Alto impacto Alto esfuerzo puede ir en segundo lugar.
Reconsidere si alcanza en el tiempo establecido. Las iniciativas que tienen alto esfuerzo y bajo impacto descártelas. Al final del ejercicio tendrá un listado de iniciativas que lo pueden ayudar a alcanzar sus objetivos.</t>
  </si>
  <si>
    <t>Cuando se está en una etapa inicial se debe identificar los elementos a "medir" con base en las necesidades actuales de su negocio. 
Pasos:
1.Defina qué es lo que quiere medir. Es decir, genere preguntas que quisiera responder con datos.
2.Confirme si cuenta con la información para poder generar la medición, en caso de que no sea así, evalúe si es sencillo empezar a recolectar los datos necesarios, si es así, avance al siguiente paso, si no, coloque el indicador en lista de espera o deseables.
3. Priorice los indicadores, seleccione 3 o máximo 5 indicadores
Inicie la medición con base en lo que tiene. Por ejemplo, hojas de cálculo en excel, información en papel, y saque las medidas de las preguntas que desea responder.
Recomendación: no se enfoque en tener datos perfectos si no es necesario, para iniciar puede convivir con algún margen de error en la exactitud de los datos, mientras va desarrollando la capacidad, va a ir identificando en dónde requiere exactitud y dónde no.
Ejemplo: Usted tiene un negocio de venta de empanadas, y requiere saber cuánta harina de maiz se gasta por mes (para iniciar no se requiere el peso exacto, puede trabajar en sus indicadores por paquetes o libras de harina en múltiplos de 10). Ejemplo de indicadores: cuántas empanadas se venden en un fin de semana?  cuánta ganancia deja cada empanada?
Recuerde confirmar si cuenta con la información  necesaria por ejemplo, no ha tomado el historial de cuanto material (harina) se gasta en hacer cierta cantidad de empanadas, entonces debe empezar a registar esa información para saber si lo puede o no medir."</t>
  </si>
  <si>
    <t>En esta etapa se recomienda evaluar los indicadores o las mediciones existentes con base en las siguientes preguntas/sugerencias:
1. ¿Los indicadores que estoy generando siguen siendo valiosos para el desarrollo de mi negocio?, si la respuesta es sí, garantice que tiene datos históricos que le permitan compararse para trazarse metas que lo lleven a un siguiente nivel, así mismo, trabaje en garantizar la calidad de estos datos. Si la respuesta es no, deseche el indicador.
2. Revise su lista de espera o de  indicadores deseables, evalúe cuál es el siguiente paquete (máximo 5) que debe empezar a medir para desarrollar su negocio. Defina un mecanismo simple que le permita iniciar a recolectar los datos que necesite.
Ejemplo de las empanadas: Cuántas empanadas hago al día, cuánta sal me gasto en un mes, etc. Nivel de productividad, cuánto tiempo se demora haciendo una empanada, en cuánto tiempo vendo una empanada, utilidad de cada empanada.
Ejemplo, ver si tengo la info para el de los materiales. O cuánto me demora haciendo una empanada, arranco con lo que tengo y lo que puedo. Luego en el siguiente punto, miro más allá. Se que tengo q recolectar nuevas fuentes de info. Cada que vaya a comprar harina poner en un excel, manejar el inventario. Volver a iterar las métricas de negocio, las q no tenga priorizadas.</t>
  </si>
  <si>
    <t>Ingrese el resultado del nivel de madurez para cada dimensión</t>
  </si>
  <si>
    <t>1. Totalmente de acuerdo, he tenido dificultades graves en el almacenamiento físico como por ejemplo  deterioro de documentos, falta de espacio o pérdida de documentos que consideraba importantes.
2. De acuerdo, actualmente el archivo ocupa un espacio importante en las instalaciones físicas de mi empresa y  clasificar la información consume bastante tiempo para mis empleados y para mi.
3. Ni en acuerdo ni en desacuerdo, puede que haya dificultades pero no estoy seguro.
4. En desacuerdo, ocasionalmente se generan algunas incomodidades a la hora de almacenar y clasificar información, sin embargo sin consecuencias graves.
5  Totalmente en desacuerdo, pues no se han presentado dificultades.</t>
  </si>
  <si>
    <t>1. Totalmente de acuerdo, he tenido dificultades como problemas de espacio de almacenamiento, dificultades en las búsquedas de información, deterioro o pérdida de documentos, dificultades para clasificar la información o problemas asociados con seguridad de información por accesos no autorizados generando consecuencias graves para mi empresa.
2. De acuerdo, he tenido dificultades importantes en las búsquedas de información, deterioro o pérdida de documentos o accesos no autorizados con documentos de mi empresa.
3. Ni en acuerdo ni en desacuerdo, he tenido dificultades de impacto leve como por ejemplo dificultades para clasificar la información. 
4. En desacuerdo, ocasionalmente se genera alguna dificultad pero sin consecuencias importantes.
5. Totalmente en desacuerdo, pues no se han presentado dificultades</t>
  </si>
  <si>
    <t xml:space="preserve">En este nivel de madurez para la dimensión de procesos se recomienda:
1. Identifique cuáles de los procesos que se hacen en su empresa son manuales y en cuáles intervienen distintas personas para generar un producto o servicio.
2. Comience a generar métricas de estos procesos como tiempo que toma elaborar un producto, cantidad de desperdicios generados, tiempo que pasa la materia prima antes de ser recibida por el área encargada, entre otras. Estas métricas pueden ser tomadas inicialmente en papel o en hojas de cálculo de excel. El objetivo de este punto es generar indicadores y determinar la capacidad de su equipo para cada proceso.
3. Al tener datos cuantificables sobre sus procesos, puede realizar análisis que le permitan tomar algunas decisiones. Ejemplo, para un proceso de producción puede identificar si las máquinas trabajaron bien, si hubo interrupciones en la producción por mantenimientos a las mismas, si tuvo personal de su equipo de trabajo que estuvo por fuera (permisos, incapacidades, vacaciones), si los materiales llegaron en buena calidad o estaban defectuosos. Tener esta información le permitirá identificar cuáles son los factores que intervienen y  son candidatos de mejorar.
4. Una vez que conoce datos concretos sobre la capacidad de sus procesos, identifique a donde quiere llegar, por ejemplo: Es posible que quiera incremenar la producción, tener mayor visibilidad en el mercado,  mejorar el tiempo de respuesta en sus servicios o mejorar la calidad del producto.
5. Seleccione máximo dos objetivos que quiere lograr y realice búsquedas en internet (si no sabe como hacerlo puede pedirle a alguien que le oriente en este paso) para identificar si existen soluciones tecnológicas diseñadas para resolver el problema que usted quiere resolver. Algunas búsquedas que puede realizar por ejemplo son: Sistemas para gestión de pedidos, herramientas tecnológica para gestión de inventarios, herramientas de automatización de flujos de trabajo (BPM).
6. La oferta en el mercado suele ser amplia, vea videos sobre cómo funcionan esas herramientas, infórmese sobre las que le llaman la atención.
7. Solicite sesiones de demostración y asesoría de algunos fabricantes para que tenga un contexto aterrizado antes de tomar alguna decisión.
</t>
  </si>
  <si>
    <t>Defina un portafolio de proyectos que le permita automatizar los procesos que considere más relevantes, utilice el mecanismo de priorización tomando como base el impacto para su negocio de cada uno de los procesos, los de mayor impacto se sugiere sean los primeros en evaluar.  Defina un plan de inversión, proyecte el presupuesto y el flujo de caja de su negocio para definir un horizonte de tiempo realista de ejecución, e inicie su proceso de transformación.
Recuerde siempre consolidar lecciones aprendidas e incorporarlas en los nuevos proyectos, esto le permitirá ganar velocidad en su ejecución y afinar su capacidad de priorización y evaluación del éxito. No realice planeaciones de más de dos años, y si su línea de tiempo supera este horizonte, antes de ejecutar proyectos del año 3, repita la priorización de iniciativas puesto que es posible que existan cambios.</t>
  </si>
  <si>
    <t>1. Genere un inventario de los procesos de su empresa y priorice aquellos que son los requeridos para generar ingresos.
2. Investigue si existen herramientas tecnológicas que le permitan sistematizar cada proceso de la lista anterior.
(Ejemplo, gestión de pedidos, gestión de inventarios, gestión contable, gestión documental,  herramientas de automatización de flujos de trabajo (BPM), o herramientas de automatización robótica de procesos conocida como RPA, busque ejemplos en alguna herramienta soportada por inteligencia artificial como ChatGPT, entre otros). La oferta en el mercado suele ser amplia, busque cual de las soluciones existentes se puede adaptar mejor de acuerdo con sus necesidades y presupuesto. 
Solicite sesiones de demostración y asesoría del fabricante para que tenga un contexto aterrizado antes de tomar alguna decisión. 
3. En caso de que No encuentre que exista una herramienta tecnológica para algún proceso, seleccione uno que considere relevante para buscar iniciativas de sistematización.
Puede apoyarse buscando sobre Herramientas que no implican desarrollar software, conocidas cmo "no code" o "low code" .
4. Cada iniciativa de sistematización debería tener: nombre de la inciativa, objetivo de negocio, impacto en la generación de ingresos, complejidad de implementación y costo estimado. Si no conoce todos estos valores, puede partir de algunos supuestos iniciales.Tenga en cuenta todos los procesos de su negocio, principalmente los que involucren múltples tareas manuales.
En esta etapa es posible que el alcance no cubra el proceso completo, identifique partes del proceso que se estén realizando completamente manuales y repita la búsqueda del punto 2.
Se sugiere que la priorización la realice tomando en cuenta las iniciativas que más impacto le generan a la empresa, con el fin de que seleccione máximo 2 iniciativas que pueda implementar en el corto plazo y con un presupuesto acorde a su flujo de caja. 
Si lo considera necesario, asesórese de algún experto.
Defina un responsable de la ejecución de las iniciativas seleccionadas, un tiempo de implementación y un esquema de seguimiento. También defina los indicadores y/o resultados que considera le permitirán medir el éxito de la implementación que va a realizar.
Ejecute los proyectos, mida los resultados y consolide lecciones aprendidas.</t>
  </si>
  <si>
    <t>Siga las recomendaciones del nivel competente, pero esta vez, no piense sólo en automatizar, sino en diferenciar su negocio de la competencia. Apóyese en personal conocedor de nuevas tendencias tecnológicas.
Explore técnicas de innovación y soluciones de inteligencia artificial. Por ejemplo puede buscar información sobre Smart Factory o internet de las cosas (IoT). Dedique una parte del tiempo de su día en explorar y "cacharrear".  Es posible que en este nivel de madurez los proyectos que surjan sean escalables y donde deban intervenir varias personas o áreas de la empresa, por ejemplo mantenimiento, mercadeo, ventas. Explore técnias de mejora continua para cada uno de los procesos de su empresa.</t>
  </si>
  <si>
    <t>Teniendo en cuenta que actualmente usted no ha tenido mayores problemas con la operación de su negocio que la transformación digital le ayudaría a resolver y tampoco considera relevante iniciar un proceso de transformación digital para sus proyectos a futuro en su empresa, actualmente no se recomienda realizar inversiones para iniciar un proceso de transformación digital dado que posiblemente no sería aprovechado o podrá verse como un gasto. En lugar de ello tenga en cuenta lo siguiente:
La tecnología es un factor diferenciador para el mercado, se sugiere analizar el contexto de su empresa para que realmente evalúe si no requiere tecnología para volverse un mejor competidor y abarcar más negocios (más clientes, más ventas). Puede realizarlo así: Analice el comportamiento del sector de su negocio de los últimos 3 años, investigue como han sido las ventas, la participación en el mercado en su ciudad, en su barrio o sector, identifique si hay nuevos jugadores del mercado, si han llegado nuevos competidores y como están trabajando, busque cual es la proyección del mercado revisando noticias del sector de la economía donde su negocio participa principalmente, analice la promesa de valor de sus competidores, (identifique ventajas) de competidores de su mismo tamaño. Después de obtener este contexto se sugiere a que vuelva a diligenciar este instrumento, si su opinión y resultado no cambiaron, puede mantenerse al tanto de información de interés por medio de:
https://www.innpulsacolombia.com/milab/nosotros
https://www.portafolio.co/noticias-economicas/transformacion-digital
https://gobiernodigital.mintic.gov.co/portal/Cursos/</t>
  </si>
  <si>
    <t>Conozco por lo menos una empresa o competidor que cuente con capacidades tecnológicas que en mi empresa quisiera implementar</t>
  </si>
  <si>
    <t>1. Totalmente de acuerdo, la mayoría de empleados  procuran involucrarse y demuestran interés por aprender nuevas formas de trabajar
2. De acuerdo, con cierta frecuencia son recibidos de forma positiva, aunque en ocasiones hay personas qe no muestran interés o generan oposición
3. Ni en acuerdo ni en desacuerdo, no estoy seguro de cómo puedan reaccionar las personas ante los cambios
4. En desacuerdo, ocasionalmente son bien recibidos, pero normalmente se genera temor al enfrentarse a nuevas formas de hacer las cosas
5. Totalmente en desacuerdo, los cambios raramente son bien recibidos, lo común es que se genere desconfianza y temor para enfrentarse a nuevas formas de trabajar</t>
  </si>
  <si>
    <t>1. Totalmente de acuerdo, existen en el mercado varias empresas y servicios que considero referentes en avances tecnológicos que me interesaría tener
2. De acuerdo, he visto por lo menos una práctica relacionada con tecnología en mis competidores que sería valioso tomar como referencia
3. Ni en acuerdo ni en desacuerdo, no tengo conocimiento del estado del mercado o de mis competidores en este aspecto
4. En desacuerdo, considero que mi empresa se encuentra en igualdad de condiciones en cuanto a capacidades tencnológicas comparada con el mercado o mis competidores
5. Totalmente en desacuerdo, puede  haber algunas empresas que cuentan con capacidades tecnológicas avanzadas pero no estoy convencido de querer implementarlas en mi empresa</t>
  </si>
  <si>
    <t>He tenido dificultades por tener que almacenar físicamente documentos relacionados con mi empresa por mucho tiempo (Ejemplo, más de un año)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</si>
</sst>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font>
      <sz val="11"/>
      <color theme="1"/>
      <name val="Calibri"/>
      <family val="2"/>
      <scheme val="minor"/>
    </font>
    <font>
      <sz val="12"/>
      <color theme="1"/>
      <name val="Calibri"/>
      <family val="2"/>
      <scheme val="minor"/>
    </font>
    <font>
      <b/>
      <sz val="11"/>
      <color theme="1"/>
      <name val="Calibri"/>
      <family val="2"/>
      <scheme val="minor"/>
    </font>
    <font>
      <sz val="11"/>
      <color theme="0"/>
      <name val="Calibri"/>
      <family val="2"/>
      <scheme val="minor"/>
    </font>
    <font>
      <sz val="12"/>
      <color rgb="FFFF0000"/>
      <name val="Calibri"/>
      <family val="2"/>
      <charset val="1"/>
    </font>
    <font>
      <sz val="12"/>
      <color rgb="FF000000"/>
      <name val="Calibri"/>
      <family val="2"/>
      <charset val="1"/>
    </font>
    <font>
      <sz val="8"/>
      <name val="Calibri"/>
      <family val="2"/>
      <scheme val="minor"/>
    </font>
    <font>
      <sz val="22"/>
      <color rgb="FFFFFFFF"/>
      <name val="Calibri"/>
      <family val="2"/>
      <scheme val="minor"/>
    </font>
    <font>
      <sz val="12"/>
      <color rgb="FF000000"/>
      <name val="Calibri"/>
      <family val="2"/>
      <scheme val="minor"/>
    </font>
    <font>
      <sz val="10"/>
      <color rgb="FF000000"/>
      <name val="Calibri"/>
      <family val="2"/>
    </font>
    <font>
      <sz val="10"/>
      <color theme="1"/>
      <name val="Calibri"/>
      <family val="2"/>
    </font>
    <font>
      <sz val="10"/>
      <color rgb="FF000000"/>
      <name val="Calibri"/>
      <family val="2"/>
      <charset val="1"/>
    </font>
    <font>
      <sz val="10"/>
      <color theme="1"/>
      <name val="Calibri"/>
      <family val="2"/>
      <charset val="1"/>
    </font>
    <font>
      <sz val="10"/>
      <color rgb="FFFF0000"/>
      <name val="Calibri"/>
      <family val="2"/>
    </font>
    <font>
      <sz val="10"/>
      <color rgb="FFC00000"/>
      <name val="Calibri"/>
      <family val="2"/>
    </font>
    <font>
      <b/>
      <sz val="12"/>
      <color theme="1"/>
      <name val="Calibri"/>
      <family val="2"/>
      <scheme val="minor"/>
    </font>
    <font>
      <b/>
      <sz val="14"/>
      <color theme="1"/>
      <name val="Calibri"/>
      <family val="2"/>
      <scheme val="minor"/>
    </font>
    <font>
      <b/>
      <sz val="16"/>
      <color theme="1"/>
      <name val="Calibri"/>
      <family val="2"/>
      <scheme val="minor"/>
    </font>
    <font>
      <sz val="16"/>
      <color theme="1"/>
      <name val="Calibri"/>
      <family val="2"/>
      <scheme val="minor"/>
    </font>
    <font>
      <sz val="14"/>
      <color theme="1"/>
      <name val="Calibri"/>
      <family val="2"/>
      <scheme val="minor"/>
    </font>
    <font>
      <u/>
      <sz val="11"/>
      <color theme="10"/>
      <name val="Calibri"/>
      <family val="2"/>
      <scheme val="minor"/>
    </font>
  </fonts>
  <fills count="12">
    <fill>
      <patternFill patternType="none"/>
    </fill>
    <fill>
      <patternFill patternType="gray125"/>
    </fill>
    <fill>
      <patternFill patternType="solid">
        <fgColor theme="0"/>
        <bgColor indexed="64"/>
      </patternFill>
    </fill>
    <fill>
      <patternFill patternType="solid">
        <fgColor rgb="FF0077B3"/>
        <bgColor indexed="64"/>
      </patternFill>
    </fill>
    <fill>
      <patternFill patternType="solid">
        <fgColor rgb="FF00A1E0"/>
        <bgColor indexed="64"/>
      </patternFill>
    </fill>
    <fill>
      <patternFill patternType="solid">
        <fgColor rgb="FF00CCCC"/>
        <bgColor indexed="64"/>
      </patternFill>
    </fill>
    <fill>
      <patternFill patternType="solid">
        <fgColor rgb="FF00CC99"/>
        <bgColor indexed="64"/>
      </patternFill>
    </fill>
    <fill>
      <patternFill patternType="solid">
        <fgColor rgb="FF92D050"/>
        <bgColor indexed="64"/>
      </patternFill>
    </fill>
    <fill>
      <patternFill patternType="solid">
        <fgColor rgb="FFF05F4A"/>
        <bgColor indexed="64"/>
      </patternFill>
    </fill>
    <fill>
      <patternFill patternType="solid">
        <fgColor rgb="FFFFC000"/>
        <bgColor indexed="64"/>
      </patternFill>
    </fill>
    <fill>
      <patternFill patternType="solid">
        <fgColor theme="9" tint="0.59999389629810485"/>
        <bgColor indexed="64"/>
      </patternFill>
    </fill>
    <fill>
      <patternFill patternType="solid">
        <fgColor theme="2" tint="-9.9978637043366805E-2"/>
        <bgColor indexed="64"/>
      </patternFill>
    </fill>
  </fills>
  <borders count="14">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right style="medium">
        <color indexed="64"/>
      </right>
      <top/>
      <bottom/>
      <diagonal/>
    </border>
    <border>
      <left style="thin">
        <color auto="1"/>
      </left>
      <right style="thin">
        <color auto="1"/>
      </right>
      <top style="thin">
        <color auto="1"/>
      </top>
      <bottom style="thin">
        <color auto="1"/>
      </bottom>
      <diagonal/>
    </border>
    <border>
      <left style="medium">
        <color indexed="64"/>
      </left>
      <right style="medium">
        <color indexed="64"/>
      </right>
      <top style="medium">
        <color indexed="64"/>
      </top>
      <bottom style="medium">
        <color indexed="64"/>
      </bottom>
      <diagonal/>
    </border>
    <border>
      <left/>
      <right/>
      <top style="medium">
        <color indexed="64"/>
      </top>
      <bottom/>
      <diagonal/>
    </border>
    <border>
      <left/>
      <right/>
      <top/>
      <bottom style="medium">
        <color indexed="64"/>
      </bottom>
      <diagonal/>
    </border>
  </borders>
  <cellStyleXfs count="2">
    <xf numFmtId="0" fontId="0" fillId="0" borderId="0"/>
    <xf numFmtId="0" fontId="20" fillId="0" borderId="0" applyNumberFormat="0" applyFill="0" applyBorder="0" applyAlignment="0" applyProtection="0"/>
  </cellStyleXfs>
  <cellXfs count="69">
    <xf numFmtId="0" fontId="0" fillId="0" borderId="0" xfId="0"/>
    <xf numFmtId="0" fontId="0" fillId="0" borderId="0" xfId="0" applyAlignment="1">
      <alignment vertical="center"/>
    </xf>
    <xf numFmtId="0" fontId="0" fillId="2" borderId="5" xfId="0" applyFill="1" applyBorder="1"/>
    <xf numFmtId="0" fontId="0" fillId="2" borderId="6" xfId="0" applyFill="1" applyBorder="1" applyAlignment="1">
      <alignment wrapText="1"/>
    </xf>
    <xf numFmtId="9" fontId="0" fillId="0" borderId="0" xfId="0" applyNumberFormat="1"/>
    <xf numFmtId="0" fontId="0" fillId="0" borderId="1" xfId="0" applyBorder="1" applyAlignment="1">
      <alignment vertical="center" wrapText="1"/>
    </xf>
    <xf numFmtId="0" fontId="0" fillId="0" borderId="0" xfId="0" applyAlignment="1">
      <alignment horizontal="left"/>
    </xf>
    <xf numFmtId="0" fontId="4" fillId="0" borderId="7" xfId="0" applyFont="1" applyBorder="1"/>
    <xf numFmtId="0" fontId="5" fillId="0" borderId="8" xfId="0" applyFont="1" applyBorder="1"/>
    <xf numFmtId="0" fontId="0" fillId="0" borderId="0" xfId="0" applyAlignment="1">
      <alignment vertical="center" wrapText="1"/>
    </xf>
    <xf numFmtId="0" fontId="2" fillId="0" borderId="0" xfId="0" applyFont="1" applyAlignment="1">
      <alignment horizontal="left" vertical="center"/>
    </xf>
    <xf numFmtId="0" fontId="3" fillId="0" borderId="0" xfId="0" applyFont="1" applyAlignment="1">
      <alignment vertical="center" wrapText="1"/>
    </xf>
    <xf numFmtId="0" fontId="0" fillId="0" borderId="0" xfId="0" applyAlignment="1">
      <alignment vertical="top" wrapText="1"/>
    </xf>
    <xf numFmtId="0" fontId="0" fillId="3" borderId="0" xfId="0" applyFill="1"/>
    <xf numFmtId="0" fontId="0" fillId="4" borderId="0" xfId="0" applyFill="1"/>
    <xf numFmtId="0" fontId="0" fillId="5" borderId="0" xfId="0" applyFill="1"/>
    <xf numFmtId="0" fontId="0" fillId="6" borderId="0" xfId="0" applyFill="1"/>
    <xf numFmtId="0" fontId="7" fillId="4" borderId="0" xfId="0" applyFont="1" applyFill="1" applyAlignment="1">
      <alignment horizontal="center"/>
    </xf>
    <xf numFmtId="0" fontId="0" fillId="0" borderId="0" xfId="0" applyAlignment="1">
      <alignment wrapText="1"/>
    </xf>
    <xf numFmtId="0" fontId="8" fillId="0" borderId="0" xfId="0" applyFont="1" applyAlignment="1">
      <alignment wrapText="1"/>
    </xf>
    <xf numFmtId="0" fontId="11" fillId="0" borderId="7" xfId="0" applyFont="1" applyBorder="1"/>
    <xf numFmtId="0" fontId="11" fillId="0" borderId="8" xfId="0" applyFont="1" applyBorder="1"/>
    <xf numFmtId="0" fontId="0" fillId="8" borderId="10" xfId="0" applyFill="1" applyBorder="1" applyAlignment="1">
      <alignment horizontal="center" vertical="center"/>
    </xf>
    <xf numFmtId="0" fontId="0" fillId="9" borderId="10" xfId="0" applyFill="1" applyBorder="1" applyAlignment="1">
      <alignment horizontal="center" vertical="center"/>
    </xf>
    <xf numFmtId="0" fontId="0" fillId="10" borderId="10" xfId="0" applyFill="1" applyBorder="1" applyAlignment="1">
      <alignment horizontal="center" vertical="center"/>
    </xf>
    <xf numFmtId="0" fontId="0" fillId="7" borderId="10" xfId="0" applyFill="1" applyBorder="1" applyAlignment="1">
      <alignment horizontal="center" vertical="center"/>
    </xf>
    <xf numFmtId="0" fontId="15" fillId="0" borderId="0" xfId="0" applyFont="1" applyAlignment="1">
      <alignment horizontal="left" vertical="center"/>
    </xf>
    <xf numFmtId="0" fontId="1" fillId="0" borderId="0" xfId="0" applyFont="1"/>
    <xf numFmtId="0" fontId="16" fillId="0" borderId="0" xfId="0" applyFont="1" applyAlignment="1">
      <alignment horizontal="left" vertical="center" wrapText="1"/>
    </xf>
    <xf numFmtId="0" fontId="17" fillId="8" borderId="10" xfId="0" applyFont="1" applyFill="1" applyBorder="1" applyAlignment="1">
      <alignment horizontal="center" vertical="center"/>
    </xf>
    <xf numFmtId="0" fontId="17" fillId="9" borderId="10" xfId="0" applyFont="1" applyFill="1" applyBorder="1" applyAlignment="1">
      <alignment horizontal="center" vertical="center"/>
    </xf>
    <xf numFmtId="0" fontId="17" fillId="10" borderId="10" xfId="0" applyFont="1" applyFill="1" applyBorder="1" applyAlignment="1">
      <alignment horizontal="center" vertical="center"/>
    </xf>
    <xf numFmtId="0" fontId="17" fillId="7" borderId="10" xfId="0" applyFont="1" applyFill="1" applyBorder="1" applyAlignment="1">
      <alignment horizontal="center" vertical="center"/>
    </xf>
    <xf numFmtId="0" fontId="9" fillId="0" borderId="7" xfId="0" applyFont="1" applyBorder="1" applyAlignment="1">
      <alignment wrapText="1"/>
    </xf>
    <xf numFmtId="0" fontId="11" fillId="0" borderId="7" xfId="0" applyFont="1" applyBorder="1" applyAlignment="1">
      <alignment wrapText="1"/>
    </xf>
    <xf numFmtId="0" fontId="10" fillId="0" borderId="7" xfId="0" applyFont="1" applyBorder="1" applyAlignment="1">
      <alignment wrapText="1"/>
    </xf>
    <xf numFmtId="0" fontId="12" fillId="0" borderId="8" xfId="0" applyFont="1" applyBorder="1" applyAlignment="1">
      <alignment wrapText="1"/>
    </xf>
    <xf numFmtId="0" fontId="11" fillId="0" borderId="8" xfId="0" applyFont="1" applyBorder="1" applyAlignment="1">
      <alignment wrapText="1"/>
    </xf>
    <xf numFmtId="0" fontId="18" fillId="8" borderId="10" xfId="0" applyFont="1" applyFill="1" applyBorder="1" applyAlignment="1">
      <alignment horizontal="center" vertical="center"/>
    </xf>
    <xf numFmtId="0" fontId="18" fillId="9" borderId="10" xfId="0" applyFont="1" applyFill="1" applyBorder="1" applyAlignment="1">
      <alignment horizontal="center" vertical="center"/>
    </xf>
    <xf numFmtId="0" fontId="18" fillId="10" borderId="10" xfId="0" applyFont="1" applyFill="1" applyBorder="1" applyAlignment="1">
      <alignment horizontal="center" vertical="center"/>
    </xf>
    <xf numFmtId="0" fontId="18" fillId="7" borderId="10" xfId="0" applyFont="1" applyFill="1" applyBorder="1" applyAlignment="1">
      <alignment horizontal="center" vertical="center"/>
    </xf>
    <xf numFmtId="0" fontId="7" fillId="4" borderId="0" xfId="0" applyFont="1" applyFill="1" applyAlignment="1">
      <alignment wrapText="1"/>
    </xf>
    <xf numFmtId="0" fontId="18" fillId="5" borderId="0" xfId="0" applyFont="1" applyFill="1" applyAlignment="1">
      <alignment wrapText="1"/>
    </xf>
    <xf numFmtId="0" fontId="18" fillId="11" borderId="0" xfId="0" applyFont="1" applyFill="1"/>
    <xf numFmtId="0" fontId="2" fillId="0" borderId="5" xfId="0" applyFont="1" applyBorder="1" applyAlignment="1">
      <alignment horizontal="left" wrapText="1"/>
    </xf>
    <xf numFmtId="0" fontId="0" fillId="0" borderId="13" xfId="0" applyBorder="1" applyAlignment="1">
      <alignment horizontal="left" wrapText="1"/>
    </xf>
    <xf numFmtId="0" fontId="0" fillId="0" borderId="11" xfId="0" applyBorder="1" applyAlignment="1">
      <alignment horizontal="center" vertical="center" wrapText="1"/>
    </xf>
    <xf numFmtId="0" fontId="9" fillId="0" borderId="8" xfId="0" applyFont="1" applyBorder="1" applyAlignment="1">
      <alignment wrapText="1"/>
    </xf>
    <xf numFmtId="0" fontId="18" fillId="11" borderId="0" xfId="0" applyFont="1" applyFill="1" applyProtection="1">
      <protection locked="0"/>
    </xf>
    <xf numFmtId="0" fontId="19" fillId="0" borderId="0" xfId="0" applyFont="1" applyAlignment="1">
      <alignment vertical="top" wrapText="1"/>
    </xf>
    <xf numFmtId="0" fontId="19" fillId="0" borderId="0" xfId="0" applyFont="1" applyAlignment="1">
      <alignment horizontal="center" vertical="top" wrapText="1"/>
    </xf>
    <xf numFmtId="0" fontId="17" fillId="10" borderId="10" xfId="0" applyFont="1" applyFill="1" applyBorder="1" applyAlignment="1">
      <alignment horizontal="left" vertical="center"/>
    </xf>
    <xf numFmtId="0" fontId="17" fillId="10" borderId="10" xfId="0" applyFont="1" applyFill="1" applyBorder="1"/>
    <xf numFmtId="0" fontId="17" fillId="10" borderId="10" xfId="0" applyFont="1" applyFill="1" applyBorder="1" applyAlignment="1">
      <alignment vertical="center" wrapText="1"/>
    </xf>
    <xf numFmtId="0" fontId="7" fillId="4" borderId="0" xfId="0" applyFont="1" applyFill="1" applyAlignment="1">
      <alignment horizontal="center"/>
    </xf>
    <xf numFmtId="0" fontId="0" fillId="0" borderId="9" xfId="0" applyBorder="1" applyAlignment="1">
      <alignment horizontal="center" vertical="center"/>
    </xf>
    <xf numFmtId="0" fontId="0" fillId="0" borderId="1" xfId="0" applyBorder="1" applyAlignment="1">
      <alignment horizontal="center" vertical="center" wrapText="1"/>
    </xf>
    <xf numFmtId="0" fontId="0" fillId="0" borderId="2" xfId="0" applyBorder="1" applyAlignment="1">
      <alignment horizontal="center" vertical="center" wrapText="1"/>
    </xf>
    <xf numFmtId="0" fontId="2" fillId="5" borderId="3" xfId="0" applyFont="1" applyFill="1" applyBorder="1" applyAlignment="1">
      <alignment horizontal="left" wrapText="1"/>
    </xf>
    <xf numFmtId="0" fontId="2" fillId="5" borderId="4" xfId="0" applyFont="1" applyFill="1" applyBorder="1" applyAlignment="1">
      <alignment horizontal="left" wrapText="1"/>
    </xf>
    <xf numFmtId="0" fontId="2" fillId="5" borderId="3" xfId="0" applyFont="1" applyFill="1" applyBorder="1" applyAlignment="1">
      <alignment horizontal="left" vertical="top" wrapText="1"/>
    </xf>
    <xf numFmtId="0" fontId="2" fillId="5" borderId="4" xfId="0" applyFont="1" applyFill="1" applyBorder="1" applyAlignment="1">
      <alignment horizontal="left" vertical="top" wrapText="1"/>
    </xf>
    <xf numFmtId="0" fontId="0" fillId="0" borderId="0" xfId="0" applyAlignment="1">
      <alignment horizontal="center" vertical="center"/>
    </xf>
    <xf numFmtId="0" fontId="2" fillId="5" borderId="12" xfId="0" applyFont="1" applyFill="1" applyBorder="1" applyAlignment="1">
      <alignment horizontal="left" wrapText="1"/>
    </xf>
    <xf numFmtId="0" fontId="7" fillId="4" borderId="0" xfId="0" applyFont="1" applyFill="1" applyAlignment="1">
      <alignment horizontal="center" wrapText="1"/>
    </xf>
    <xf numFmtId="0" fontId="1" fillId="0" borderId="0" xfId="0" applyFont="1" applyAlignment="1">
      <alignment horizontal="center"/>
    </xf>
    <xf numFmtId="0" fontId="0" fillId="0" borderId="0" xfId="0" applyAlignment="1">
      <alignment horizontal="center"/>
    </xf>
    <xf numFmtId="0" fontId="20" fillId="0" borderId="0" xfId="1"/>
  </cellXfs>
  <cellStyles count="2">
    <cellStyle name="Hipervínculo" xfId="1" builtinId="8"/>
    <cellStyle name="Normal" xfId="0" builtinId="0"/>
  </cellStyles>
  <dxfs count="8">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color theme="1"/>
      </font>
      <border>
        <left style="thin">
          <color auto="1"/>
        </left>
        <right style="thin">
          <color auto="1"/>
        </right>
        <top style="thin">
          <color auto="1"/>
        </top>
        <bottom style="thin">
          <color auto="1"/>
        </bottom>
        <vertical/>
        <horizontal/>
      </border>
    </dxf>
  </dxfs>
  <tableStyles count="0" defaultTableStyle="TableStyleMedium2" defaultPivotStyle="PivotStyleLight16"/>
  <colors>
    <mruColors>
      <color rgb="FF00CCCC"/>
      <color rgb="FFD71C28"/>
      <color rgb="FFFFFFFF"/>
      <color rgb="FF00CC99"/>
      <color rgb="FF00A1E0"/>
      <color rgb="FF0077B3"/>
      <color rgb="FF72BEFF"/>
      <color rgb="FF59A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C86ECC-BD0F-4155-80EF-1F7C68008F57}">
  <dimension ref="A2:G41"/>
  <sheetViews>
    <sheetView topLeftCell="A2" workbookViewId="0">
      <selection activeCell="C10" sqref="C10"/>
    </sheetView>
  </sheetViews>
  <sheetFormatPr baseColWidth="10" defaultRowHeight="15"/>
  <cols>
    <col min="1" max="1" width="4.1640625" bestFit="1" customWidth="1"/>
    <col min="2" max="2" width="2" bestFit="1" customWidth="1"/>
    <col min="3" max="3" width="44" customWidth="1"/>
    <col min="4" max="4" width="62.83203125" customWidth="1"/>
    <col min="5" max="5" width="33.5" customWidth="1"/>
    <col min="6" max="6" width="60.83203125" customWidth="1"/>
  </cols>
  <sheetData>
    <row r="2" spans="1:6">
      <c r="C2" t="s">
        <v>0</v>
      </c>
      <c r="D2" t="s">
        <v>1</v>
      </c>
      <c r="E2" t="s">
        <v>2</v>
      </c>
      <c r="F2" t="s">
        <v>3</v>
      </c>
    </row>
    <row r="3" spans="1:6" ht="409.6">
      <c r="A3" t="s">
        <v>54</v>
      </c>
      <c r="B3">
        <v>1</v>
      </c>
      <c r="C3" s="33" t="s">
        <v>128</v>
      </c>
      <c r="D3" s="34" t="s">
        <v>129</v>
      </c>
      <c r="E3" s="33" t="s">
        <v>130</v>
      </c>
      <c r="F3" s="34" t="s">
        <v>131</v>
      </c>
    </row>
    <row r="4" spans="1:6" ht="409.6">
      <c r="A4" t="s">
        <v>55</v>
      </c>
      <c r="B4">
        <v>2</v>
      </c>
      <c r="C4" s="35" t="s">
        <v>132</v>
      </c>
      <c r="D4" s="35" t="s">
        <v>133</v>
      </c>
      <c r="E4" s="34" t="s">
        <v>134</v>
      </c>
      <c r="F4" s="34" t="s">
        <v>135</v>
      </c>
    </row>
    <row r="5" spans="1:6" ht="409.6">
      <c r="A5" t="s">
        <v>56</v>
      </c>
      <c r="B5">
        <v>3</v>
      </c>
      <c r="C5" s="34" t="s">
        <v>136</v>
      </c>
      <c r="D5" s="33" t="s">
        <v>51</v>
      </c>
      <c r="E5" s="33" t="s">
        <v>137</v>
      </c>
      <c r="F5" s="33" t="s">
        <v>138</v>
      </c>
    </row>
    <row r="6" spans="1:6" ht="409.6">
      <c r="A6" t="s">
        <v>57</v>
      </c>
      <c r="B6">
        <v>4</v>
      </c>
      <c r="C6" s="36" t="s">
        <v>139</v>
      </c>
      <c r="D6" s="36" t="s">
        <v>139</v>
      </c>
      <c r="E6" s="36" t="s">
        <v>139</v>
      </c>
      <c r="F6" s="36" t="s">
        <v>139</v>
      </c>
    </row>
    <row r="7" spans="1:6" ht="409.6">
      <c r="A7" t="s">
        <v>58</v>
      </c>
      <c r="B7">
        <v>5</v>
      </c>
      <c r="C7" s="37" t="s">
        <v>140</v>
      </c>
      <c r="D7" s="37" t="s">
        <v>141</v>
      </c>
      <c r="E7" s="37" t="s">
        <v>52</v>
      </c>
      <c r="F7" s="21" t="s">
        <v>53</v>
      </c>
    </row>
    <row r="8" spans="1:6" ht="409.6">
      <c r="A8" t="s">
        <v>59</v>
      </c>
      <c r="B8">
        <v>6</v>
      </c>
      <c r="C8" s="48" t="s">
        <v>145</v>
      </c>
      <c r="D8" s="37" t="s">
        <v>147</v>
      </c>
      <c r="E8" s="37" t="s">
        <v>146</v>
      </c>
      <c r="F8" s="37" t="s">
        <v>148</v>
      </c>
    </row>
    <row r="10" spans="1:6" ht="16">
      <c r="A10" t="s">
        <v>60</v>
      </c>
      <c r="B10">
        <v>1</v>
      </c>
      <c r="C10" s="7" t="s">
        <v>48</v>
      </c>
      <c r="D10" s="20" t="str">
        <f>D3</f>
        <v>Entienda en detalle su entorno, su negocio y sus clientes,  puede hacerse una idea por medio de las siguientes preguntas: ¿Quiénes son mis clientes?, ¿Qué servicio ofrece mi negocio?, ¿Cuales son mis principales competidores? . Con esto en mente, investigue si el uso de redes sociales para compartir contenido en medios digitales le es útil para incrementar sus ingresos, si es así, defina un plan de formación y capacítese en un nivel básico.
Evalúe si herramientas de trabajo colaborativo como Google Docs, Office 365, Mensajería instantánea, le son de utilidad, si es así, fórmese usted y su equipo en conceptos básicos de seguridad para proteger su identidad en internet y brinde a su equipo de trabajo claridad acerca de los conceptos de Copyright y licencias. Investigue sobre conceptos y herramientas para proteger sus datos y dispositivos, explicando los riesgos existentes en los medios digitales. Algunos ejemplos de búsquedas que puede realizar en internet para este tema son: "Cómo crear contraseñas seguras", "Uso de antivirus en computadores", "Principales riesgos de seguridad en internet para mipymes", "Cómo proteger mi identidad en internet".
Recuerde que estas herramientas no son útiles para todos los negocios, asegúrese de invertir su tiempo en iniciativas que realmente le permitan desarrollar su negocio y cumplir sus metas.</v>
      </c>
      <c r="E10" s="20" t="str">
        <f>E3</f>
        <v xml:space="preserve">
Como su empresa se encuentra en un nivel de madurez competente en esta dimensión se recomienda fortalecer los conocimientos y capacidades sobre las TICs que ya se tienen por medio de capacitaciones a su equipo de trabajo. Puede ofrecer talleres generales por ejemplo sobre "Uso de Excel avanzado", "Pautar en redes sociales y estrategia de marca" entre otras capacitaciones especializadas sobre aspectos que se pueden requerir al adquirir nuevas tecnologías. Puede apoyarse por medio de convenios con plataformas de entrenamiento en línea, universidades, consultores independientes, instituciones educativas, cajas de compensación o la cámara de comercio de su ciudad.  Con un grupo de colaboradores puede iniciar un proceso de especialización sobre las nuevas tecnologías que se puedan requerir en el proceso de transformación. Otra alternativa que puede considerar es contratar a personal experto que se encargue de apoyarlo en funciones que requieran conocimiento especializado de software.
Explore nuevas soluciones que existan en el mercado y le permitan incrementar sus ventas, por ejemplo: Rappi, Whatsapp Business u otras que no le impliquen desarrollos tecnológicos.
Busque especializar el conocimiento del software que va  a poner a disposición del equipo de trabajo, puede  seleccionar un lider de excelencia. Prefiera entrenamiento gráfico y no manuales densos, incluya ejercicios prácticos de su día a día y con estos ejercicios fomente los entrenamientos requeridos en el personal de su empresa.</v>
      </c>
      <c r="F10" s="20" t="str">
        <f>F3</f>
        <v>La transformación digital puede involucrar adquirir software o hardware  que requiere conocimientos digitales especializados, como su empresa se encuentra en un nivel de madurez avanzado en esta dimensión puede considerar construir un "Centro de Excelencia" con los empleados expertos en algunos temas, con ellos puede planear un programa de formación general, ejecutarlo y medir el retorno de inversión. También puede vincular paulatinamente personal experto que cuente con conocimiento especializado en los temas y aplicaciones que está adquiriendo.
Contrate expertos o tercerice actividades de soporte especializado, seguridad informática y prepárese ante los riesgos cibernéticos. Actualícese frecuentemente en cuanto a tendencias, herramientas, dispositivos y riesgos de habilitar sus procesos de forma distribuida o en la nube. Puede explorar soluciones de inteligencia artificial ante problemas recurrentes de su empresa.</v>
      </c>
    </row>
    <row r="11" spans="1:6" ht="16">
      <c r="A11" t="s">
        <v>61</v>
      </c>
      <c r="B11">
        <v>2</v>
      </c>
      <c r="C11" s="8" t="s">
        <v>49</v>
      </c>
      <c r="D11" s="20" t="str">
        <f t="shared" ref="D11:F15" si="0">D4</f>
        <v xml:space="preserve">Se recomienda recibir directamente comentarios de los clientes y observar sus acciones para identificar necedidades, deseos y expectativas. En este nivel de madurez para su empresa, la interacción puede ser en el mismo momento en que el cliente adquiere los productos y servicios y no solo al final del proceso. Registre los comentarios de los clientes en algún documento o sistema que le permita consolidar la información. Ejemplo Excel, Microsoft Forms, Encuestas de Google, entre otras.
Defina las iniciativas que le van a permitir facilitar la comunicación con sus clientes y el acceso a sus productos / servicios. Esto lo puede identificar con base en las recomendaciones que sus clientes le realicen sobre aspectos que les gustaría que su empresa ofreciera.
Ejemplos de iniciativas: 
Involucrar dos o más canales digitales adicionales para lograr acceder a más clientes, incrementar su presencia digital por ejemplo a través de una página web de la empresa o sumándose a un sitio de comercio en línea (Marketplace). Ejemplos de algunos marketplaces gratuitos pueden ser: Facebook marketplace, Mercadolibre, Linio, OLX, Whatsapp business, Rappi
Para esto es necesario tomar fotos de buena calidad de los productos y establecer cierta periodicidad para actualizar los anuncios, es importante que sus ofertas por medios digitales se encuentren actualizadas con frecuencia.
Otras iniciativas: Diversificación de medios de pago, posibilidad de recibir pagos por medio de transferencias bancarias o códigos QR, tarjetas débito y crédito, además del efectivo. Agendamiento de pedidos en línea, planificación de horas de entrega, u otros diferenciales que pueda incluir justo en el momento en el que está cerrando una venta.
Priorice 2 de sus iniciativas, se sugiere que inicie por aquellas que tengan menos complejidad para que pueda evaluar el impacto rapidamente que trae al negocio, en otras palabras, que le permita identificar si esto aportará significativamente a su crecimiento.
</v>
      </c>
      <c r="E11" s="20" t="str">
        <f t="shared" si="0"/>
        <v xml:space="preserve">Es recomendable que las interacciones con los clientes sean durante el proceso de compra o de uso de un servicio de manera que permita visualizar su experienca para identificar necesidades no cubiertas y calificar su experiencia, trabaje en evolucionar la identificación de aspectos positivos y por mejorar directamente de sus clientes. 
Algunos ejemplos pueden ser visitas incógnitas a los puntos de venta, llamadas a las líneas de atención, intentar ejecutar un proceso simulando ser el cliente. En este punto es valioso iniciar métricas de satisfacción. Establezca alguna métrica para recibir en cada compra una valoración del proceso y pueda utilizarlo a futuro para establecer acciones de mejora. Empiece a medir la efectividad de los canales establecidos, e incorpore los resultados dentro de su proceso de análisis.
Esto debe tener como resultado, la inclusión de nuevos canales constantemente, la evolución de los existentes o la eliminación de aquellos que no generen valor.
Adicionalmente, en este nivel de madurez se recomienda que ofrezca una experiencia unificada y consistente para los clientes, por medio de las interacciones de los canales digitales y tomado como base las métricas que se hayan logrado generar de procesos de venta o uso de servicios por medios digitales y no digitales. De esta forma, la experiencia de utilizar o consumir sus productos como empresa resultará consistente y no aislada por cada canal.
</v>
      </c>
      <c r="F11" s="20" t="str">
        <f t="shared" si="0"/>
        <v>En este nivel de madurez es importante sistematizar las interacciones de los clientes mediante un proceso que permita tomar en cuenta sus recomendaciones, calificaciones y utilizarlas como insumo para mejorar o generar nuevas soluciones o productos, así como elevar la capacidad de medir el retorno de inversión de estos.
Por ejemplo antes de lanzar un nuevo producto o servicio al mercado se sugiere tomar una base de clientes diversos que aporten ideas, comentarios y desde su experiencia permitan enriquecer la creación de esos nuevos productos. Se pueden generar espacios presenciales o virtuales motivados con con incentivos (desayunos, souvenirs, etc). Puede considerar la creación de laboratorios donde se explore la creatividad y se puedan generar ideas novedosas de productos o servicios a ofrecer por su empresa.</v>
      </c>
    </row>
    <row r="12" spans="1:6" ht="16">
      <c r="A12" t="s">
        <v>62</v>
      </c>
      <c r="B12">
        <v>3</v>
      </c>
      <c r="C12" s="8" t="s">
        <v>49</v>
      </c>
      <c r="D12" s="20" t="str">
        <f t="shared" si="0"/>
        <v xml:space="preserve">Se recomienda que identifique una persona o equipo de trabajo que colabore con los demás integrantes en cuanto a  nuevas formas de hacer las cosas. Estas personas se conocen como promotores que propician mentalidad de crecimiento.
Fomente el aprendizaje y genere un ambiente de apoyo cuando existan problemas y desafíos durante la implementación de nuevas tecnologías. 
Mantenga una comunicación fluida y ponga al alcance de los usuarios recursos de ayuda, ejemplos de ello son sesiones de mensajería en chat corporativos, Microsoft Teams, google meets, grupos de whatsapp, sesiones presenciales y virtuales para socializar experiencias y aclarar dudas en la implementación de nueva tecnología.
Implemente  espacios para socializar con su equipo de trabajo los finales  de un proyecto, resultados, cambios, beneficios y permìtales socializar en la manera en que cada persona desde su rol se verá beneficiada.
Evalúe si su modelo de negocio le permite incorporar prácticas laborales alineadas a las nuevas tendencias de las empresas digitales, y qué tanto valor le genera esto a sus empleados, por ejemplo: trabajo híbrido o remoto, flexibilidad de horarios, trabajo orientado a resultados y no al tiempo invertido presencial. (Tenga en cuenta que no todos los negocios pueden incluir estas prácticas)
</v>
      </c>
      <c r="E12" s="20" t="str">
        <f t="shared" si="0"/>
        <v xml:space="preserve">Identifique las cualidades y capacidades que requiere que tenga su equipo de trabajo para el proceso de transformación, evalúe a su equipo existente y genere planes que le permitan desarrollar y/o elevar estas capacidades, algunas tácticas para esto son:
1. Genere espacios para hacer feedback (Consiste en la manifestación de una opinión y demostración de un punto de vista. El feedback es utilizado, por ejemplo, para evaluar a una persona, una empresa, un producto o un servicio) donde se establezcan compromisos claros de desarrollo de cada empleado.
2. Genere dinámicas de juegos de roles: esto usualmente permite que las personas se auto evalúen e identifiquen sus oportunidades de mejora.
3. Realice entrevistas a personas del equipo de trabajo para conocer en qué estado se encuentran las relaciones y el trabajo en equipo. (Se conoce como medir el clima laboral)
4. Genere dinámicas que permitan el desarrollo de la confianza, sospeche cuando todo lo que le cuente su equipo de trabajo sea positivo.
Cuando un colaborador tiene brechas significativas, debe evaluar la pertinencia de su continuidad en el negocio.
En este nivel es importante que realice mediciones, mediante seguimientos que permitan entender lo que siente su equipo de trabajo. Genere indicadores que permitan tener alertas para hacer ajustes en la estrategia de formación. Ejemplos de indicadores pueden ser: Procesos de la empresa impactados por el plan de capacitación, satisfacción de las partes interesadas con el plan de formación. 
Genere refuerzos e incentivos sobre comportamientos deseados por su equipo de trabajo, recuerde que la meta es que los comportamientos deseados  permanezcan en el tiempo.
</v>
      </c>
      <c r="F12" s="20" t="str">
        <f t="shared" si="0"/>
        <v xml:space="preserve">Defina mecanismos que le permitan identificar si la cultura que requiere su negocio es un hábito en el día a día, la manera más sencilla de identificarlo, es que nuevos integrantes resalten esa cualidad de su equipo de trabajo cuando llevan corto tiempo en su negocio.
Periódicamente, realice capacitaciones y/o dinámicas que le permitan reforzar los comportamientos característica y hábitos que usted definió como habilitadores para la evolución digital continua de su empresa. Continúe realizando mediciones sobre la satisfacción de su equipo de trabajo. Genere refuerzos e incentivos sobre comportamientos deseados por su equipo de trabajo, recuerde que la meta es que los comportamientos deseados  permanezcan en el tiempo. 
</v>
      </c>
    </row>
    <row r="13" spans="1:6" ht="16">
      <c r="A13" t="s">
        <v>63</v>
      </c>
      <c r="B13">
        <v>4</v>
      </c>
      <c r="C13" s="8" t="s">
        <v>49</v>
      </c>
      <c r="D13" s="20" t="str">
        <f t="shared" si="0"/>
        <v>Esta dimensión es transversal para todos los niveles de madurez. Por favor tenga en cuenta lo siguiente:
Para conocer donde se encuentra actualmente su empresa y  cual es su propuesta de valor se sugiere utilizar el Modelo Canva, el cual consiste en una plantilla de 9 secciones para identificar los elementos más relevantes de su empresa, utilícelo como punto de partida. En este sitio web se encuentra información que puede resultar útil: https://blog.hubspot.es/sales/modelo-canvas. Con esto en mente, tenga en cuenta lo siguiente:
La estrategia es la base para construir una ruta y encaminar correctamente los esfuerzos en transformación digital. Es importante que revise su estrategia por medio de los siguientes pasos:
1. Analice el comportamiento del sector de su negocio de los últimos 3 años, investigue como han sido las ventas, la participación en el mercado en su ciudad, en su barrio o sector, identifique si hay nuevos jugadores del mercado, si han llegado nuevos competidores y como están trabajando, busque cual es la proyección del mercado revisando noticias del sector de la economía donde su negocio participa principalmente, analice la promesa de valor de sus competidores, (identifique ventajas) de competidores de su mismo tamaño. Con esto responde la pregunta : Dónde está ubicado?
2. Identifique en donde quiere estar
Como ya hizo un ejercicio previo de ver el mercado y sumado a su experiencia en el gremio y en su sector, póngase una o varias metas en un horizonte de tiempo de máximo 3 años. (ejemplos: Incrementar la utilidad del negocio, expandirse geográficamente, diversificar la oferta,). Con esto en mente genere una lluvia de ideas de iniciativas que se pueden realizar para cada objetivo, por ejemplo: Generar ventas por medio de canales digitales, Implementar un CRM (Customer Relationship Management) para segmentar adecuadamente los clientes, Automatizar un proceso, entre otras. A lo largo de la presente matriz de recomendaciones encontrará ejemplos de iniciativas que le permitirán iniciar un proceso de transformación alineado con lo que usted como empresario desea para su negocio.
3. Enfóquese, seleccione de todas iniciativas cuales considera viables en el lapso de tiempo definido (3 años). Puede utilizar una técnica de impacto vs esfuerzo, se encuentra información relacionada en https://miro.com/es/plantillas/matriz-de-esfuerzo-impacto/, clasifique cada iniciativa en nivel de impacto: Alto o Bajo y nivel de esfuerzo Alto o Bajo). Lo que esté en el cuadrante de Alto impacto con bajo esfuerzo, va primero. Las iniciativas del cuadrante Alto impacto Alto esfuerzo puede ir en segundo lugar.
Reconsidere si alcanza en el tiempo establecido. Las iniciativas que tienen alto esfuerzo y bajo impacto descártelas. Al final del ejercicio tendrá un listado de iniciativas que lo pueden ayudar a alcanzar sus objetivos.</v>
      </c>
      <c r="E13" s="20" t="str">
        <f t="shared" si="0"/>
        <v>Esta dimensión es transversal para todos los niveles de madurez. Por favor tenga en cuenta lo siguiente:
Para conocer donde se encuentra actualmente su empresa y  cual es su propuesta de valor se sugiere utilizar el Modelo Canva, el cual consiste en una plantilla de 9 secciones para identificar los elementos más relevantes de su empresa, utilícelo como punto de partida. En este sitio web se encuentra información que puede resultar útil: https://blog.hubspot.es/sales/modelo-canvas. Con esto en mente, tenga en cuenta lo siguiente:
La estrategia es la base para construir una ruta y encaminar correctamente los esfuerzos en transformación digital. Es importante que revise su estrategia por medio de los siguientes pasos:
1. Analice el comportamiento del sector de su negocio de los últimos 3 años, investigue como han sido las ventas, la participación en el mercado en su ciudad, en su barrio o sector, identifique si hay nuevos jugadores del mercado, si han llegado nuevos competidores y como están trabajando, busque cual es la proyección del mercado revisando noticias del sector de la economía donde su negocio participa principalmente, analice la promesa de valor de sus competidores, (identifique ventajas) de competidores de su mismo tamaño. Con esto responde la pregunta : Dónde está ubicado?
2. Identifique en donde quiere estar
Como ya hizo un ejercicio previo de ver el mercado y sumado a su experiencia en el gremio y en su sector, póngase una o varias metas en un horizonte de tiempo de máximo 3 años. (ejemplos: Incrementar la utilidad del negocio, expandirse geográficamente, diversificar la oferta,). Con esto en mente genere una lluvia de ideas de iniciativas que se pueden realizar para cada objetivo, por ejemplo: Generar ventas por medio de canales digitales, Implementar un CRM (Customer Relationship Management) para segmentar adecuadamente los clientes, Automatizar un proceso, entre otras. A lo largo de la presente matriz de recomendaciones encontrará ejemplos de iniciativas que le permitirán iniciar un proceso de transformación alineado con lo que usted como empresario desea para su negocio.
3. Enfóquese, seleccione de todas iniciativas cuales considera viables en el lapso de tiempo definido (3 años). Puede utilizar una técnica de impacto vs esfuerzo, se encuentra información relacionada en https://miro.com/es/plantillas/matriz-de-esfuerzo-impacto/, clasifique cada iniciativa en nivel de impacto: Alto o Bajo y nivel de esfuerzo Alto o Bajo). Lo que esté en el cuadrante de Alto impacto con bajo esfuerzo, va primero. Las iniciativas del cuadrante Alto impacto Alto esfuerzo puede ir en segundo lugar.
Reconsidere si alcanza en el tiempo establecido. Las iniciativas que tienen alto esfuerzo y bajo impacto descártelas. Al final del ejercicio tendrá un listado de iniciativas que lo pueden ayudar a alcanzar sus objetivos.</v>
      </c>
      <c r="F13" s="20" t="str">
        <f t="shared" si="0"/>
        <v>Esta dimensión es transversal para todos los niveles de madurez. Por favor tenga en cuenta lo siguiente:
Para conocer donde se encuentra actualmente su empresa y  cual es su propuesta de valor se sugiere utilizar el Modelo Canva, el cual consiste en una plantilla de 9 secciones para identificar los elementos más relevantes de su empresa, utilícelo como punto de partida. En este sitio web se encuentra información que puede resultar útil: https://blog.hubspot.es/sales/modelo-canvas. Con esto en mente, tenga en cuenta lo siguiente:
La estrategia es la base para construir una ruta y encaminar correctamente los esfuerzos en transformación digital. Es importante que revise su estrategia por medio de los siguientes pasos:
1. Analice el comportamiento del sector de su negocio de los últimos 3 años, investigue como han sido las ventas, la participación en el mercado en su ciudad, en su barrio o sector, identifique si hay nuevos jugadores del mercado, si han llegado nuevos competidores y como están trabajando, busque cual es la proyección del mercado revisando noticias del sector de la economía donde su negocio participa principalmente, analice la promesa de valor de sus competidores, (identifique ventajas) de competidores de su mismo tamaño. Con esto responde la pregunta : Dónde está ubicado?
2. Identifique en donde quiere estar
Como ya hizo un ejercicio previo de ver el mercado y sumado a su experiencia en el gremio y en su sector, póngase una o varias metas en un horizonte de tiempo de máximo 3 años. (ejemplos: Incrementar la utilidad del negocio, expandirse geográficamente, diversificar la oferta,). Con esto en mente genere una lluvia de ideas de iniciativas que se pueden realizar para cada objetivo, por ejemplo: Generar ventas por medio de canales digitales, Implementar un CRM (Customer Relationship Management) para segmentar adecuadamente los clientes, Automatizar un proceso, entre otras. A lo largo de la presente matriz de recomendaciones encontrará ejemplos de iniciativas que le permitirán iniciar un proceso de transformación alineado con lo que usted como empresario desea para su negocio.
3. Enfóquese, seleccione de todas iniciativas cuales considera viables en el lapso de tiempo definido (3 años). Puede utilizar una técnica de impacto vs esfuerzo, se encuentra información relacionada en https://miro.com/es/plantillas/matriz-de-esfuerzo-impacto/, clasifique cada iniciativa en nivel de impacto: Alto o Bajo y nivel de esfuerzo Alto o Bajo). Lo que esté en el cuadrante de Alto impacto con bajo esfuerzo, va primero. Las iniciativas del cuadrante Alto impacto Alto esfuerzo puede ir en segundo lugar.
Reconsidere si alcanza en el tiempo establecido. Las iniciativas que tienen alto esfuerzo y bajo impacto descártelas. Al final del ejercicio tendrá un listado de iniciativas que lo pueden ayudar a alcanzar sus objetivos.</v>
      </c>
    </row>
    <row r="14" spans="1:6" ht="16">
      <c r="A14" t="s">
        <v>64</v>
      </c>
      <c r="B14">
        <v>5</v>
      </c>
      <c r="C14" s="8" t="s">
        <v>49</v>
      </c>
      <c r="D14" s="20" t="str">
        <f t="shared" si="0"/>
        <v>En esta etapa se recomienda evaluar los indicadores o las mediciones existentes con base en las siguientes preguntas/sugerencias:
1. ¿Los indicadores que estoy generando siguen siendo valiosos para el desarrollo de mi negocio?, si la respuesta es sí, garantice que tiene datos históricos que le permitan compararse para trazarse metas que lo lleven a un siguiente nivel, así mismo, trabaje en garantizar la calidad de estos datos. Si la respuesta es no, deseche el indicador.
2. Revise su lista de espera o de  indicadores deseables, evalúe cuál es el siguiente paquete (máximo 5) que debe empezar a medir para desarrollar su negocio. Defina un mecanismo simple que le permita iniciar a recolectar los datos que necesite.
Ejemplo de las empanadas: Cuántas empanadas hago al día, cuánta sal me gasto en un mes, etc. Nivel de productividad, cuánto tiempo se demora haciendo una empanada, en cuánto tiempo vendo una empanada, utilidad de cada empanada.
Ejemplo, ver si tengo la info para el de los materiales. O cuánto me demora haciendo una empanada, arranco con lo que tengo y lo que puedo. Luego en el siguiente punto, miro más allá. Se que tengo q recolectar nuevas fuentes de info. Cada que vaya a comprar harina poner en un excel, manejar el inventario. Volver a iterar las métricas de negocio, las q no tenga priorizadas.</v>
      </c>
      <c r="E14" s="20" t="str">
        <f t="shared" si="0"/>
        <v xml:space="preserve">En esta etapa se recomienda tecnificar la generación de informes, buscando disminuir al máximo los tiempos o actividades para generar los indicadores. Siempre teniendo en cuenta que primero cumpla con las siguientes recomendaciones:
1. Garantice que los indicadores que va a optimizar sí estén aportando al desarrollo de su negocio.
2. Garantice que la calidad de los datos es la adecuada, si no lo es, revise el punto 1 del nivel de novato.
3. Eleve el nivel del indicador, ya no sólo piense en que este le debe mostrar un resultado, sino en lo posible coloque una meta o un comparativo, así mismo, defina qué gráfica/tabla le va a permitir tomar las decisiones que necesita de manera más rápida, también defina la periodicidad con la que va a revisar cada indicador.
Una vez tenga los puntos previos garantizados, trabaje usted o apóyese en alguien experto en excel, para optimizar al máximo la generación de los informes.
Ejemplo: Los primeros indicadores se generaron cruzando excel, ahora se puede crear una macro para demorarse menos tiempo, puede tener una pestaña inciial con las gráficas gerenciales que definió, así tendrá a la mano la información en un tiempo menor y con menos esfuerzo. 
</v>
      </c>
      <c r="F14" s="20" t="str">
        <f t="shared" si="0"/>
        <v xml:space="preserve">Al encontrarse la empresa en un nivel de madurez avanzado se recomienda:
1. Si cuenta con fuentes de información tecnificadas, en otras palabras, con sistemas de información donde tiene registrada los datos, extraiga de manera directa lo requerido para los indicadores, así tendrá siempre información oportuna.
2. Si genera valor a su negocio, incorpore prácticas de analítica predictiva. Puede ser a través de la incorporación de software comercial existente en el mercado. Es importante identificar cual es el nivel de precisión se espera que tengan las predicciones y qué tanto riesgo puede asumir la empresa al incorporar modelos de este tipo. Se recomienda que inicie con un modelo, explorarlo y afinarlo con base en el uso y resultados que arroje.
Ejemplos empresa de empanadas: predecir cuándo debe realizar un pedido y en qué cantidades con base en el mes del año, partiendo de la premisa que previamente ya se tiene claro cómo se comporta la demanda del producto.
</v>
      </c>
    </row>
    <row r="15" spans="1:6" ht="16">
      <c r="A15" t="s">
        <v>65</v>
      </c>
      <c r="B15">
        <v>6</v>
      </c>
      <c r="C15" s="8" t="s">
        <v>49</v>
      </c>
      <c r="D15" s="20" t="str">
        <f t="shared" si="0"/>
        <v>1. Genere un inventario de los procesos de su empresa y priorice aquellos que son los requeridos para generar ingresos.
2. Investigue si existen herramientas tecnológicas que le permitan sistematizar cada proceso de la lista anterior.
(Ejemplo, gestión de pedidos, gestión de inventarios, gestión contable, gestión documental,  herramientas de automatización de flujos de trabajo (BPM), o herramientas de automatización robótica de procesos conocida como RPA, busque ejemplos en alguna herramienta soportada por inteligencia artificial como ChatGPT, entre otros). La oferta en el mercado suele ser amplia, busque cual de las soluciones existentes se puede adaptar mejor de acuerdo con sus necesidades y presupuesto. 
Solicite sesiones de demostración y asesoría del fabricante para que tenga un contexto aterrizado antes de tomar alguna decisión. 
3. En caso de que No encuentre que exista una herramienta tecnológica para algún proceso, seleccione uno que considere relevante para buscar iniciativas de sistematización.
Puede apoyarse buscando sobre Herramientas que no implican desarrollar software, conocidas cmo "no code" o "low code" .
4. Cada iniciativa de sistematización debería tener: nombre de la inciativa, objetivo de negocio, impacto en la generación de ingresos, complejidad de implementación y costo estimado. Si no conoce todos estos valores, puede partir de algunos supuestos iniciales.Tenga en cuenta todos los procesos de su negocio, principalmente los que involucren múltples tareas manuales.
En esta etapa es posible que el alcance no cubra el proceso completo, identifique partes del proceso que se estén realizando completamente manuales y repita la búsqueda del punto 2.
Se sugiere que la priorización la realice tomando en cuenta las iniciativas que más impacto le generan a la empresa, con el fin de que seleccione máximo 2 iniciativas que pueda implementar en el corto plazo y con un presupuesto acorde a su flujo de caja. 
Si lo considera necesario, asesórese de algún experto.
Defina un responsable de la ejecución de las iniciativas seleccionadas, un tiempo de implementación y un esquema de seguimiento. También defina los indicadores y/o resultados que considera le permitirán medir el éxito de la implementación que va a realizar.
Ejecute los proyectos, mida los resultados y consolide lecciones aprendidas.</v>
      </c>
      <c r="E15" s="20" t="str">
        <f t="shared" si="0"/>
        <v>Defina un portafolio de proyectos que le permita automatizar los procesos que considere más relevantes, utilice el mecanismo de priorización tomando como base el impacto para su negocio de cada uno de los procesos, los de mayor impacto se sugiere sean los primeros en evaluar.  Defina un plan de inversión, proyecte el presupuesto y el flujo de caja de su negocio para definir un horizonte de tiempo realista de ejecución, e inicie su proceso de transformación.
Recuerde siempre consolidar lecciones aprendidas e incorporarlas en los nuevos proyectos, esto le permitirá ganar velocidad en su ejecución y afinar su capacidad de priorización y evaluación del éxito. No realice planeaciones de más de dos años, y si su línea de tiempo supera este horizonte, antes de ejecutar proyectos del año 3, repita la priorización de iniciativas puesto que es posible que existan cambios.</v>
      </c>
      <c r="F15" s="20" t="str">
        <f t="shared" si="0"/>
        <v>Siga las recomendaciones del nivel competente, pero esta vez, no piense sólo en automatizar, sino en diferenciar su negocio de la competencia. Apóyese en personal conocedor de nuevas tendencias tecnológicas.
Explore técnicas de innovación y soluciones de inteligencia artificial. Por ejemplo puede buscar información sobre Smart Factory o internet de las cosas (IoT). Dedique una parte del tiempo de su día en explorar y "cacharrear".  Es posible que en este nivel de madurez los proyectos que surjan sean escalables y donde deban intervenir varias personas o áreas de la empresa, por ejemplo mantenimiento, mercadeo, ventas. Explore técnias de mejora continua para cada uno de los procesos de su empresa.</v>
      </c>
    </row>
    <row r="17" spans="1:3" ht="409.6">
      <c r="A17" t="s">
        <v>66</v>
      </c>
      <c r="B17">
        <v>1</v>
      </c>
      <c r="C17" s="18" t="s">
        <v>149</v>
      </c>
    </row>
    <row r="18" spans="1:3">
      <c r="A18" t="s">
        <v>67</v>
      </c>
      <c r="B18">
        <v>2</v>
      </c>
    </row>
    <row r="19" spans="1:3">
      <c r="A19" t="s">
        <v>68</v>
      </c>
      <c r="B19">
        <v>3</v>
      </c>
    </row>
    <row r="20" spans="1:3">
      <c r="A20" t="s">
        <v>69</v>
      </c>
      <c r="B20">
        <v>4</v>
      </c>
    </row>
    <row r="21" spans="1:3">
      <c r="A21" t="s">
        <v>70</v>
      </c>
      <c r="B21">
        <v>5</v>
      </c>
    </row>
    <row r="22" spans="1:3">
      <c r="A22" t="s">
        <v>71</v>
      </c>
      <c r="B22">
        <v>6</v>
      </c>
    </row>
    <row r="41" spans="4:7">
      <c r="D41" s="22" t="s">
        <v>0</v>
      </c>
      <c r="E41" s="23" t="s">
        <v>1</v>
      </c>
      <c r="F41" s="24" t="s">
        <v>2</v>
      </c>
      <c r="G41" s="25" t="s">
        <v>3</v>
      </c>
    </row>
  </sheetData>
  <phoneticPr fontId="6"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DD3D6D-3546-418C-BFDC-C489EABDCF2B}">
  <dimension ref="A1:G25"/>
  <sheetViews>
    <sheetView showGridLines="0" zoomScale="90" zoomScaleNormal="90" workbookViewId="0">
      <selection activeCell="D2" sqref="D2"/>
    </sheetView>
  </sheetViews>
  <sheetFormatPr baseColWidth="10" defaultRowHeight="15"/>
  <cols>
    <col min="1" max="1" width="36.5" style="10" bestFit="1" customWidth="1"/>
    <col min="2" max="2" width="2.33203125" style="10" hidden="1" customWidth="1"/>
    <col min="3" max="3" width="5.5" hidden="1" customWidth="1"/>
    <col min="4" max="4" width="131.1640625" style="9" customWidth="1"/>
    <col min="5" max="5" width="85.1640625" style="9" customWidth="1"/>
    <col min="6" max="6" width="59.6640625" style="9" customWidth="1"/>
    <col min="7" max="7" width="48.83203125" style="9" customWidth="1"/>
  </cols>
  <sheetData>
    <row r="1" spans="1:7">
      <c r="A1" s="10" t="str">
        <f>calculos!G10</f>
        <v>Muy motivado</v>
      </c>
      <c r="C1" t="str">
        <f>VLOOKUP(A1,Variables!N:O,2,0)</f>
        <v>M</v>
      </c>
      <c r="D1" s="11">
        <v>2</v>
      </c>
      <c r="E1" s="11">
        <v>3</v>
      </c>
      <c r="F1" s="11">
        <v>4</v>
      </c>
      <c r="G1" s="11">
        <v>5</v>
      </c>
    </row>
    <row r="2" spans="1:7" ht="186" customHeight="1">
      <c r="A2" s="52" t="str">
        <f>A1</f>
        <v>Muy motivado</v>
      </c>
      <c r="B2" s="52"/>
      <c r="C2" s="53"/>
      <c r="D2" s="54" t="str">
        <f>VLOOKUP(A1,Variables!U:V,2,0)</f>
        <v>Tiene problemas que pueden llegar a poner en riesgo la operación de su negocio y que la transformación digital ayudaría a resolver, adicionalmente  considera relevante iniciar transformación digital en su empresa para apalancar sus proyectos a futuro y lograr las metas propuestas.</v>
      </c>
      <c r="E2" s="11"/>
      <c r="F2" s="11"/>
      <c r="G2" s="11"/>
    </row>
    <row r="3" spans="1:7">
      <c r="D3" s="11"/>
      <c r="E3" s="11"/>
      <c r="F3" s="11"/>
      <c r="G3" s="11"/>
    </row>
    <row r="4" spans="1:7" ht="21">
      <c r="A4"/>
      <c r="B4"/>
      <c r="D4" s="29" t="str">
        <f>IFERROR(VLOOKUP(VLOOKUP($A5,'Diagnóstico de Preparación'!$B:$F,5,0)+D$1,Variables!$Q:$R,2,0),"")</f>
        <v>Inicial</v>
      </c>
      <c r="E4" s="30" t="str">
        <f>IFERROR(VLOOKUP(VLOOKUP($A5,'Diagnóstico de Preparación'!$B:$F,5,0)+E$1,Variables!$Q:$R,2,0),"")</f>
        <v>Novato</v>
      </c>
      <c r="F4" s="31" t="str">
        <f>IFERROR(VLOOKUP(VLOOKUP($A5,'Diagnóstico de Preparación'!$B:$F,5,0)+F$1,Variables!$Q:$R,2,0),"")</f>
        <v>Competente</v>
      </c>
      <c r="G4" s="32" t="str">
        <f>IFERROR(VLOOKUP(VLOOKUP($A5,'Diagnóstico de Preparación'!$B:$F,5,0)+G$1,Variables!$Q:$R,2,0),"")</f>
        <v>Avanzado</v>
      </c>
    </row>
    <row r="5" spans="1:7" ht="279" customHeight="1">
      <c r="A5" s="28" t="str">
        <f>IFERROR(IF(C1="NM","General",VLOOKUP(B5,'Diagnóstico de Preparación'!H:I,2,0)),IF('Diagnóstico de Preparación'!J6="Si","General",""))</f>
        <v>Tecnologías y habilidades digitales</v>
      </c>
      <c r="B5" s="26">
        <v>1</v>
      </c>
      <c r="C5" s="27" t="str">
        <f>CONCATENATE($C$1,VLOOKUP(A5,Variables!H:I,2,0))</f>
        <v>M1</v>
      </c>
      <c r="D5" s="51" t="str">
        <f>IF($C$1="NM",Matriz!C17,IFERROR(VLOOKUP($C$5,Matriz!$A:$F,VLOOKUP($A5,'Diagnóstico de Preparación'!$B:$F,5,0)+D$1,0),IF('Diagnóstico de Preparación'!J6="Si",Matriz!C17,"")))</f>
        <v>Defina cómo considera que las herramientas tecnológicas del día a día pueden aportar para el desarrollo de su negocio. Por ejemplo: búsquedas en google, registro de información en Excel, uso de whatsapp Business, envío de correos electrónicos, crear documentos y carpetas para almacenar información en el computador, compartir archivos, entre otros.
Evalúe si usted considera que usted o sus empleados deben conocer con mayor detalle cómo se utilizan estas herramientas.
Si la respuesta es sí, defina si buscando material en internet puede autocapacitarse o si requiere que una persona o entidad brinde capacitaciones generales sobre uso de las Tecnologías de información y comunicación (TICs) y conocer sus beneficios.  Existen algunas aplicaciones disponibles en internet a las que puede acceder desde el celular para capacitarse en temática básica y conceptos introductorios como "Introducción a la informática y computación", "Introducción al paquete Office", "Guías de uso de computadores", entre otros. En Youtube hay algunos videos que pueden ser de su interés. Si definitivamente considera que no puede realizar la búsqueda en internet por su cuenta, apóyese en una persona que le pueda orientar.</v>
      </c>
      <c r="E5" s="50" t="str">
        <f>IF($C$1="NM",Matriz!D17,IFERROR(VLOOKUP($C$5,Matriz!$A:$F,VLOOKUP($A5,'Diagnóstico de Preparación'!$B:$F,5,0)+E$1,0),""))</f>
        <v>Entienda en detalle su entorno, su negocio y sus clientes,  puede hacerse una idea por medio de las siguientes preguntas: ¿Quiénes son mis clientes?, ¿Qué servicio ofrece mi negocio?, ¿Cuales son mis principales competidores? . Con esto en mente, investigue si el uso de redes sociales para compartir contenido en medios digitales le es útil para incrementar sus ingresos, si es así, defina un plan de formación y capacítese en un nivel básico.
Evalúe si herramientas de trabajo colaborativo como Google Docs, Office 365, Mensajería instantánea, le son de utilidad, si es así, fórmese usted y su equipo en conceptos básicos de seguridad para proteger su identidad en internet y brinde a su equipo de trabajo claridad acerca de los conceptos de Copyright y licencias. Investigue sobre conceptos y herramientas para proteger sus datos y dispositivos, explicando los riesgos existentes en los medios digitales. Algunos ejemplos de búsquedas que puede realizar en internet para este tema son: "Cómo crear contraseñas seguras", "Uso de antivirus en computadores", "Principales riesgos de seguridad en internet para mipymes", "Cómo proteger mi identidad en internet".
Recuerde que estas herramientas no son útiles para todos los negocios, asegúrese de invertir su tiempo en iniciativas que realmente le permitan desarrollar su negocio y cumplir sus metas.</v>
      </c>
      <c r="F5" s="12" t="str">
        <f>IF($C$1="NM",Matriz!E17,IFERROR(VLOOKUP($C$5,Matriz!$A:$F,VLOOKUP($A5,'Diagnóstico de Preparación'!$B:$F,5,0)+F$1,0),""))</f>
        <v xml:space="preserve">
Como su empresa se encuentra en un nivel de madurez competente en esta dimensión se recomienda fortalecer los conocimientos y capacidades sobre las TICs que ya se tienen por medio de capacitaciones a su equipo de trabajo. Puede ofrecer talleres generales por ejemplo sobre "Uso de Excel avanzado", "Pautar en redes sociales y estrategia de marca" entre otras capacitaciones especializadas sobre aspectos que se pueden requerir al adquirir nuevas tecnologías. Puede apoyarse por medio de convenios con plataformas de entrenamiento en línea, universidades, consultores independientes, instituciones educativas, cajas de compensación o la cámara de comercio de su ciudad.  Con un grupo de colaboradores puede iniciar un proceso de especialización sobre las nuevas tecnologías que se puedan requerir en el proceso de transformación. Otra alternativa que puede considerar es contratar a personal experto que se encargue de apoyarlo en funciones que requieran conocimiento especializado de software.
Explore nuevas soluciones que existan en el mercado y le permitan incrementar sus ventas, por ejemplo: Rappi, Whatsapp Business u otras que no le impliquen desarrollos tecnológicos.
Busque especializar el conocimiento del software que va  a poner a disposición del equipo de trabajo, puede  seleccionar un lider de excelencia. Prefiera entrenamiento gráfico y no manuales densos, incluya ejercicios prácticos de su día a día y con estos ejercicios fomente los entrenamientos requeridos en el personal de su empresa.</v>
      </c>
      <c r="G5" s="12" t="str">
        <f>IF($C$1="NM",Matriz!F17,IFERROR(VLOOKUP($C$5,Matriz!$A:$F,VLOOKUP($A5,'Diagnóstico de Preparación'!$B:$F,5,0)+G$1,0),""))</f>
        <v>La transformación digital puede involucrar adquirir software o hardware  que requiere conocimientos digitales especializados, como su empresa se encuentra en un nivel de madurez avanzado en esta dimensión puede considerar construir un "Centro de Excelencia" con los empleados expertos en algunos temas, con ellos puede planear un programa de formación general, ejecutarlo y medir el retorno de inversión. También puede vincular paulatinamente personal experto que cuente con conocimiento especializado en los temas y aplicaciones que está adquiriendo.
Contrate expertos o tercerice actividades de soporte especializado, seguridad informática y prepárese ante los riesgos cibernéticos. Actualícese frecuentemente en cuanto a tendencias, herramientas, dispositivos y riesgos de habilitar sus procesos de forma distribuida o en la nube. Puede explorar soluciones de inteligencia artificial ante problemas recurrentes de su empresa.</v>
      </c>
    </row>
    <row r="6" spans="1:7" ht="16">
      <c r="A6" s="26"/>
      <c r="B6" s="26"/>
      <c r="C6" s="27"/>
    </row>
    <row r="7" spans="1:7" ht="16">
      <c r="A7" s="26"/>
      <c r="B7" s="26"/>
      <c r="C7" s="27"/>
    </row>
    <row r="8" spans="1:7" ht="21">
      <c r="A8" s="66"/>
      <c r="B8" s="66"/>
      <c r="C8" s="66"/>
      <c r="D8" s="38" t="str">
        <f>IF($C$1="NM","",IFERROR(VLOOKUP(VLOOKUP(B9,'Diagnóstico de Preparación'!E:F,2,0)+D$1,Variables!$Q:$R,2,0),""))</f>
        <v>Inicial</v>
      </c>
      <c r="E8" s="39" t="str">
        <f>IF(C1="NM","",IFERROR(VLOOKUP(VLOOKUP(B9,'Diagnóstico de Preparación'!E:F,2,0)+E$1,Variables!$Q:$R,2,0),""))</f>
        <v>Novato</v>
      </c>
      <c r="F8" s="40" t="str">
        <f>IF(C1="NM","",IFERROR(VLOOKUP(VLOOKUP(B9,'Diagnóstico de Preparación'!E:F,2,0)+F$1,Variables!$Q:$R,2,0),""))</f>
        <v>Competente</v>
      </c>
      <c r="G8" s="41" t="str">
        <f>IF(C1="NM","",IFERROR(VLOOKUP(VLOOKUP(B9,'Diagnóstico de Preparación'!E:F,2,0)+G$1,Variables!$Q:$R,2,0),""))</f>
        <v>Avanzado</v>
      </c>
    </row>
    <row r="9" spans="1:7" ht="409" customHeight="1">
      <c r="A9" s="26" t="str">
        <f>IF(C1="NM","",IFERROR(VLOOKUP(B9,'Diagnóstico de Preparación'!H:I,2,0),""))</f>
        <v>Comunicaciones y canales de venta</v>
      </c>
      <c r="B9" s="26">
        <v>2</v>
      </c>
      <c r="C9" s="27" t="str">
        <f>CONCATENATE($C$1,VLOOKUP(A9,Variables!H:I,2,0))</f>
        <v>M2</v>
      </c>
      <c r="D9" s="12" t="str">
        <f>IFERROR(VLOOKUP($C9,Matriz!$A:$F,VLOOKUP(B9,'Diagnóstico de Preparación'!E:F,2,0)+D$1,0),"")</f>
        <v>Es fundamental que empiece a conocer sus clientes, ellos son quienes deben permitirle establecer qué cambios debe realizar en su proceso de venta, para esto, se sugiere que defina un mecanismo sencillo para empezar a recibir comentarios, por ejemplo: una encuesta al finalizar cada venta (presencial, por whatsapp), telefónica, inicialmente puede ser a través un formulario impreso. Empiece a consolidar la información para que pueda definir iniciativas que le aporten al desarrollo de su negocio.
Adicionalmente, inicie la promoción de productos y servicios a través de por lo menos, un medio digital, por ejemplo a través de redes sociales como Facebook, Instagram, Youtube, LinkedIn -y similares-, sistemas de mensajería comoWhatsApp o Telegram.</v>
      </c>
      <c r="E9" s="12" t="str">
        <f>IFERROR(VLOOKUP($C9,Matriz!$A:$F,VLOOKUP(B9,'Diagnóstico de Preparación'!E:F,2,0)+E$1,0),"")</f>
        <v xml:space="preserve">Se recomienda recibir directamente comentarios de los clientes y observar sus acciones para identificar necedidades, deseos y expectativas. En este nivel de madurez para su empresa, la interacción puede ser en el mismo momento en que el cliente adquiere los productos y servicios y no solo al final del proceso. Registre los comentarios de los clientes en algún documento o sistema que le permita consolidar la información. Ejemplo Excel, Microsoft Forms, Encuestas de Google, entre otras.
Defina las iniciativas que le van a permitir facilitar la comunicación con sus clientes y el acceso a sus productos / servicios. Esto lo puede identificar con base en las recomendaciones que sus clientes le realicen sobre aspectos que les gustaría que su empresa ofreciera.
Ejemplos de iniciativas: 
Involucrar dos o más canales digitales adicionales para lograr acceder a más clientes, incrementar su presencia digital por ejemplo a través de una página web de la empresa o sumándose a un sitio de comercio en línea (Marketplace). Ejemplos de algunos marketplaces gratuitos pueden ser: Facebook marketplace, Mercadolibre, Linio, OLX, Whatsapp business, Rappi
Para esto es necesario tomar fotos de buena calidad de los productos y establecer cierta periodicidad para actualizar los anuncios, es importante que sus ofertas por medios digitales se encuentren actualizadas con frecuencia.
Otras iniciativas: Diversificación de medios de pago, posibilidad de recibir pagos por medio de transferencias bancarias o códigos QR, tarjetas débito y crédito, además del efectivo. Agendamiento de pedidos en línea, planificación de horas de entrega, u otros diferenciales que pueda incluir justo en el momento en el que está cerrando una venta.
Priorice 2 de sus iniciativas, se sugiere que inicie por aquellas que tengan menos complejidad para que pueda evaluar el impacto rapidamente que trae al negocio, en otras palabras, que le permita identificar si esto aportará significativamente a su crecimiento.
</v>
      </c>
      <c r="F9" s="12" t="str">
        <f>IFERROR(VLOOKUP($C9,Matriz!$A:$F,VLOOKUP(B9,'Diagnóstico de Preparación'!E:F,2,0)+F$1,0),"")</f>
        <v xml:space="preserve">Es recomendable que las interacciones con los clientes sean durante el proceso de compra o de uso de un servicio de manera que permita visualizar su experienca para identificar necesidades no cubiertas y calificar su experiencia, trabaje en evolucionar la identificación de aspectos positivos y por mejorar directamente de sus clientes. 
Algunos ejemplos pueden ser visitas incógnitas a los puntos de venta, llamadas a las líneas de atención, intentar ejecutar un proceso simulando ser el cliente. En este punto es valioso iniciar métricas de satisfacción. Establezca alguna métrica para recibir en cada compra una valoración del proceso y pueda utilizarlo a futuro para establecer acciones de mejora. Empiece a medir la efectividad de los canales establecidos, e incorpore los resultados dentro de su proceso de análisis.
Esto debe tener como resultado, la inclusión de nuevos canales constantemente, la evolución de los existentes o la eliminación de aquellos que no generen valor.
Adicionalmente, en este nivel de madurez se recomienda que ofrezca una experiencia unificada y consistente para los clientes, por medio de las interacciones de los canales digitales y tomado como base las métricas que se hayan logrado generar de procesos de venta o uso de servicios por medios digitales y no digitales. De esta forma, la experiencia de utilizar o consumir sus productos como empresa resultará consistente y no aislada por cada canal.
</v>
      </c>
      <c r="G9" s="12" t="str">
        <f>IFERROR(VLOOKUP($C9,Matriz!$A:$F,VLOOKUP(B9,'Diagnóstico de Preparación'!E:F,2,0)+G$1,0),"")</f>
        <v>En este nivel de madurez es importante sistematizar las interacciones de los clientes mediante un proceso que permita tomar en cuenta sus recomendaciones, calificaciones y utilizarlas como insumo para mejorar o generar nuevas soluciones o productos, así como elevar la capacidad de medir el retorno de inversión de estos.
Por ejemplo antes de lanzar un nuevo producto o servicio al mercado se sugiere tomar una base de clientes diversos que aporten ideas, comentarios y desde su experiencia permitan enriquecer la creación de esos nuevos productos. Se pueden generar espacios presenciales o virtuales motivados con con incentivos (desayunos, souvenirs, etc). Puede considerar la creación de laboratorios donde se explore la creatividad y se puedan generar ideas novedosas de productos o servicios a ofrecer por su empresa.</v>
      </c>
    </row>
    <row r="12" spans="1:7">
      <c r="A12" s="67"/>
      <c r="B12" s="67"/>
      <c r="C12" s="67"/>
      <c r="D12" s="22" t="str">
        <f>IF(C1="NM","",IFERROR(VLOOKUP(VLOOKUP(B13,'Diagnóstico de Preparación'!E:F,2,0)+D$1,Variables!$Q:$R,2,0),""))</f>
        <v>Inicial</v>
      </c>
      <c r="E12" s="23" t="str">
        <f>IF(C1="NM","",IFERROR(VLOOKUP(VLOOKUP(B13,'Diagnóstico de Preparación'!E:F,2,0)+E$1,Variables!$Q:$R,2,0),""))</f>
        <v>Novato</v>
      </c>
      <c r="F12" s="24" t="str">
        <f>IF(C1="NM","",IFERROR(VLOOKUP(VLOOKUP(B13,'Diagnóstico de Preparación'!E:F,2,0)+F$1,Variables!$Q:$R,2,0),""))</f>
        <v>Competente</v>
      </c>
      <c r="G12" s="25" t="str">
        <f>IF(C1="NM","",IFERROR(VLOOKUP(VLOOKUP(B13,'Diagnóstico de Preparación'!E:F,2,0)+G$1,Variables!$Q:$R,2,0),""))</f>
        <v>Avanzado</v>
      </c>
    </row>
    <row r="13" spans="1:7" ht="408.75" customHeight="1">
      <c r="A13" s="10" t="str">
        <f>IF(C1="NM","",IFERROR(VLOOKUP(B13,'Diagnóstico de Preparación'!H:I,2,0),""))</f>
        <v>Organización y personas</v>
      </c>
      <c r="B13" s="10">
        <v>3</v>
      </c>
      <c r="C13" t="str">
        <f>CONCATENATE($C$1,VLOOKUP(A13,Variables!H:I,2,0))</f>
        <v>M3</v>
      </c>
      <c r="D13" s="12" t="str">
        <f>IFERROR(VLOOKUP($C13,Matriz!$A:$F,VLOOKUP(B13,'Diagnóstico de Preparación'!E:F,2,0)+D$1,0),"")</f>
        <v xml:space="preserve">La tecnología por sí sola no permite alcanzar resultados, la manera en la que las personas utilizan las herramientas es lo que realmente permite la generación de valor, es por esto que es importante que identifique qué tan preparado está usted y su equipo para cambiar la manera de operar su negocio dando entrada a la tecnología en las actividades del día a día.
Para esto se recomienda identificar en su día a día qué equipos de trabajo no utilizan tecnologías digitales en sus actividades diarias y mantienen formas de trabajo tradicionales, para establecerlos como objetivo y por medio de un  esquema de comunicación  mostrar cómo la tecnología ayudará a hacer su trabajo mejor y más rápido. 
Es relevante incluir talleres con ejemplos específicos de tareas que antes se realizaban en mayor tiempo o que ni siquiera eran posibles, y mostrar visualmente cómo serían viables empleando la nueva tecnología.
1. Realice  acercamientos con las personas de su equipo de trabajo, indague sobre cuales son las motivaciones que tienen para usar o no usar la tecnología. Esto le permitirá identificar algunos prejuicios o bloqueantes que deba atacar en primer momento. 
2. Elabore un Plan de formación, indagando a un mayor nivel de detalle con su equipo de trabajo para identificar a quienes y sobre que temas se deben formar, cada persona puede requerir un plan distinto teniendo en cuenta sus necesidades y competencias.
La formación debe contemplar  el entendimiento de uso de la solución digital y las habilidades técnicas y blandas para sacarle provecho a dicha solución.
3. Brinde acompañamiento, permítale a su equipo de trabajo ser parte activa del proceso de transformación, incentive y reconozca los logros en las personas que apoyen el ejercicio de movilización con, por ejemplo, souvenirs, recononocimiento público, salario emocional.
4. Inicie una medición para llevar un control sobre la efectividad de los planes de formación. </v>
      </c>
      <c r="E13" s="12" t="str">
        <f>IFERROR(VLOOKUP($C13,Matriz!$A:$F,VLOOKUP(B13,'Diagnóstico de Preparación'!E:F,2,0)+E$1,0),"")</f>
        <v xml:space="preserve">Se recomienda que identifique una persona o equipo de trabajo que colabore con los demás integrantes en cuanto a  nuevas formas de hacer las cosas. Estas personas se conocen como promotores que propician mentalidad de crecimiento.
Fomente el aprendizaje y genere un ambiente de apoyo cuando existan problemas y desafíos durante la implementación de nuevas tecnologías. 
Mantenga una comunicación fluida y ponga al alcance de los usuarios recursos de ayuda, ejemplos de ello son sesiones de mensajería en chat corporativos, Microsoft Teams, google meets, grupos de whatsapp, sesiones presenciales y virtuales para socializar experiencias y aclarar dudas en la implementación de nueva tecnología.
Implemente  espacios para socializar con su equipo de trabajo los finales  de un proyecto, resultados, cambios, beneficios y permìtales socializar en la manera en que cada persona desde su rol se verá beneficiada.
Evalúe si su modelo de negocio le permite incorporar prácticas laborales alineadas a las nuevas tendencias de las empresas digitales, y qué tanto valor le genera esto a sus empleados, por ejemplo: trabajo híbrido o remoto, flexibilidad de horarios, trabajo orientado a resultados y no al tiempo invertido presencial. (Tenga en cuenta que no todos los negocios pueden incluir estas prácticas)
</v>
      </c>
      <c r="F13" s="12" t="str">
        <f>IFERROR(VLOOKUP($C13,Matriz!$A:$F,VLOOKUP(B13,'Diagnóstico de Preparación'!E:F,2,0)+F$1,0),"")</f>
        <v xml:space="preserve">Identifique las cualidades y capacidades que requiere que tenga su equipo de trabajo para el proceso de transformación, evalúe a su equipo existente y genere planes que le permitan desarrollar y/o elevar estas capacidades, algunas tácticas para esto son:
1. Genere espacios para hacer feedback (Consiste en la manifestación de una opinión y demostración de un punto de vista. El feedback es utilizado, por ejemplo, para evaluar a una persona, una empresa, un producto o un servicio) donde se establezcan compromisos claros de desarrollo de cada empleado.
2. Genere dinámicas de juegos de roles: esto usualmente permite que las personas se auto evalúen e identifiquen sus oportunidades de mejora.
3. Realice entrevistas a personas del equipo de trabajo para conocer en qué estado se encuentran las relaciones y el trabajo en equipo. (Se conoce como medir el clima laboral)
4. Genere dinámicas que permitan el desarrollo de la confianza, sospeche cuando todo lo que le cuente su equipo de trabajo sea positivo.
Cuando un colaborador tiene brechas significativas, debe evaluar la pertinencia de su continuidad en el negocio.
En este nivel es importante que realice mediciones, mediante seguimientos que permitan entender lo que siente su equipo de trabajo. Genere indicadores que permitan tener alertas para hacer ajustes en la estrategia de formación. Ejemplos de indicadores pueden ser: Procesos de la empresa impactados por el plan de capacitación, satisfacción de las partes interesadas con el plan de formación. 
Genere refuerzos e incentivos sobre comportamientos deseados por su equipo de trabajo, recuerde que la meta es que los comportamientos deseados  permanezcan en el tiempo.
</v>
      </c>
      <c r="G13" s="12" t="str">
        <f>IFERROR(VLOOKUP($C13,Matriz!$A:$F,VLOOKUP(B13,'Diagnóstico de Preparación'!E:F,2,0)+G$1,0),"")</f>
        <v xml:space="preserve">Defina mecanismos que le permitan identificar si la cultura que requiere su negocio es un hábito en el día a día, la manera más sencilla de identificarlo, es que nuevos integrantes resalten esa cualidad de su equipo de trabajo cuando llevan corto tiempo en su negocio.
Periódicamente, realice capacitaciones y/o dinámicas que le permitan reforzar los comportamientos característica y hábitos que usted definió como habilitadores para la evolución digital continua de su empresa. Continúe realizando mediciones sobre la satisfacción de su equipo de trabajo. Genere refuerzos e incentivos sobre comportamientos deseados por su equipo de trabajo, recuerde que la meta es que los comportamientos deseados  permanezcan en el tiempo. 
</v>
      </c>
    </row>
    <row r="16" spans="1:7">
      <c r="A16" s="67"/>
      <c r="B16" s="67"/>
      <c r="C16" s="67"/>
      <c r="D16" s="22" t="str">
        <f>IF(C1="NM","",IFERROR(VLOOKUP(VLOOKUP(B17,'Diagnóstico de Preparación'!E:F,2,0)+D$1,Variables!$Q:$R,2,0),""))</f>
        <v>Inicial</v>
      </c>
      <c r="E16" s="23" t="str">
        <f>IF(C1="NM","",IFERROR(VLOOKUP(VLOOKUP(B17,'Diagnóstico de Preparación'!E:F,2,0)+E$1,Variables!$Q:$R,2,0),""))</f>
        <v>Novato</v>
      </c>
      <c r="F16" s="24" t="str">
        <f>IF(C1="NM","",IFERROR(VLOOKUP(VLOOKUP(B17,'Diagnóstico de Preparación'!E:F,2,0)+F$1,Variables!$Q:$R,2,0),""))</f>
        <v>Competente</v>
      </c>
      <c r="G16" s="25" t="str">
        <f>IF(C1="NM","",IFERROR(VLOOKUP(VLOOKUP(B17,'Diagnóstico de Preparación'!E:F,2,0)+G$1,Variables!$Q:$R,2,0),""))</f>
        <v>Avanzado</v>
      </c>
    </row>
    <row r="17" spans="1:7" ht="409.5" customHeight="1">
      <c r="A17" s="10" t="str">
        <f>IF(C1="NM","",IFERROR(VLOOKUP(B17,'Diagnóstico de Preparación'!H:I,2,0),""))</f>
        <v>Estrategia y transformación digital</v>
      </c>
      <c r="B17" s="10">
        <v>4</v>
      </c>
      <c r="C17" t="str">
        <f>CONCATENATE($C$1,VLOOKUP(A17,Variables!H:I,2,0))</f>
        <v>M4</v>
      </c>
      <c r="D17" s="12" t="str">
        <f>IFERROR(VLOOKUP($C17,Matriz!$A:$F,VLOOKUP(B17,'Diagnóstico de Preparación'!E:F,2,0)+D$1,0),"")</f>
        <v>Esta dimensión es transversal para todos los niveles de madurez. Por favor tenga en cuenta lo siguiente:
Para conocer donde se encuentra actualmente su empresa y  cual es su propuesta de valor se sugiere utilizar el Modelo Canva, el cual consiste en una plantilla de 9 secciones para identificar los elementos más relevantes de su empresa, utilícelo como punto de partida. En este sitio web se encuentra información que puede resultar útil: https://blog.hubspot.es/sales/modelo-canvas. Con esto en mente, tenga en cuenta lo siguiente:
La estrategia es la base para construir una ruta y encaminar correctamente los esfuerzos en transformación digital. Es importante que revise su estrategia por medio de los siguientes pasos:
1. Analice el comportamiento del sector de su negocio de los últimos 3 años, investigue como han sido las ventas, la participación en el mercado en su ciudad, en su barrio o sector, identifique si hay nuevos jugadores del mercado, si han llegado nuevos competidores y como están trabajando, busque cual es la proyección del mercado revisando noticias del sector de la economía donde su negocio participa principalmente, analice la promesa de valor de sus competidores, (identifique ventajas) de competidores de su mismo tamaño. Con esto responde la pregunta : Dónde está ubicado?
2. Identifique en donde quiere estar
Como ya hizo un ejercicio previo de ver el mercado y sumado a su experiencia en el gremio y en su sector, póngase una o varias metas en un horizonte de tiempo de máximo 3 años. (ejemplos: Incrementar la utilidad del negocio, expandirse geográficamente, diversificar la oferta,). Con esto en mente genere una lluvia de ideas de iniciativas que se pueden realizar para cada objetivo, por ejemplo: Generar ventas por medio de canales digitales, Implementar un CRM (Customer Relationship Management) para segmentar adecuadamente los clientes, Automatizar un proceso, entre otras. A lo largo de la presente matriz de recomendaciones encontrará ejemplos de iniciativas que le permitirán iniciar un proceso de transformación alineado con lo que usted como empresario desea para su negocio.
3. Enfóquese, seleccione de todas iniciativas cuales considera viables en el lapso de tiempo definido (3 años). Puede utilizar una técnica de impacto vs esfuerzo, se encuentra información relacionada en https://miro.com/es/plantillas/matriz-de-esfuerzo-impacto/, clasifique cada iniciativa en nivel de impacto: Alto o Bajo y nivel de esfuerzo Alto o Bajo). Lo que esté en el cuadrante de Alto impacto con bajo esfuerzo, va primero. Las iniciativas del cuadrante Alto impacto Alto esfuerzo puede ir en segundo lugar.
Reconsidere si alcanza en el tiempo establecido. Las iniciativas que tienen alto esfuerzo y bajo impacto descártelas. Al final del ejercicio tendrá un listado de iniciativas que lo pueden ayudar a alcanzar sus objetivos.</v>
      </c>
      <c r="E17" s="12" t="str">
        <f>IFERROR(VLOOKUP($C17,Matriz!$A:$F,VLOOKUP(B17,'Diagnóstico de Preparación'!E:F,2,0)+E$1,0),"")</f>
        <v>Esta dimensión es transversal para todos los niveles de madurez. Por favor tenga en cuenta lo siguiente:
Para conocer donde se encuentra actualmente su empresa y  cual es su propuesta de valor se sugiere utilizar el Modelo Canva, el cual consiste en una plantilla de 9 secciones para identificar los elementos más relevantes de su empresa, utilícelo como punto de partida. En este sitio web se encuentra información que puede resultar útil: https://blog.hubspot.es/sales/modelo-canvas. Con esto en mente, tenga en cuenta lo siguiente:
La estrategia es la base para construir una ruta y encaminar correctamente los esfuerzos en transformación digital. Es importante que revise su estrategia por medio de los siguientes pasos:
1. Analice el comportamiento del sector de su negocio de los últimos 3 años, investigue como han sido las ventas, la participación en el mercado en su ciudad, en su barrio o sector, identifique si hay nuevos jugadores del mercado, si han llegado nuevos competidores y como están trabajando, busque cual es la proyección del mercado revisando noticias del sector de la economía donde su negocio participa principalmente, analice la promesa de valor de sus competidores, (identifique ventajas) de competidores de su mismo tamaño. Con esto responde la pregunta : Dónde está ubicado?
2. Identifique en donde quiere estar
Como ya hizo un ejercicio previo de ver el mercado y sumado a su experiencia en el gremio y en su sector, póngase una o varias metas en un horizonte de tiempo de máximo 3 años. (ejemplos: Incrementar la utilidad del negocio, expandirse geográficamente, diversificar la oferta,). Con esto en mente genere una lluvia de ideas de iniciativas que se pueden realizar para cada objetivo, por ejemplo: Generar ventas por medio de canales digitales, Implementar un CRM (Customer Relationship Management) para segmentar adecuadamente los clientes, Automatizar un proceso, entre otras. A lo largo de la presente matriz de recomendaciones encontrará ejemplos de iniciativas que le permitirán iniciar un proceso de transformación alineado con lo que usted como empresario desea para su negocio.
3. Enfóquese, seleccione de todas iniciativas cuales considera viables en el lapso de tiempo definido (3 años). Puede utilizar una técnica de impacto vs esfuerzo, se encuentra información relacionada en https://miro.com/es/plantillas/matriz-de-esfuerzo-impacto/, clasifique cada iniciativa en nivel de impacto: Alto o Bajo y nivel de esfuerzo Alto o Bajo). Lo que esté en el cuadrante de Alto impacto con bajo esfuerzo, va primero. Las iniciativas del cuadrante Alto impacto Alto esfuerzo puede ir en segundo lugar.
Reconsidere si alcanza en el tiempo establecido. Las iniciativas que tienen alto esfuerzo y bajo impacto descártelas. Al final del ejercicio tendrá un listado de iniciativas que lo pueden ayudar a alcanzar sus objetivos.</v>
      </c>
      <c r="F17" s="12" t="str">
        <f>IFERROR(VLOOKUP($C17,Matriz!$A:$F,VLOOKUP(B17,'Diagnóstico de Preparación'!E:F,2,0)+F$1,0),"")</f>
        <v>Esta dimensión es transversal para todos los niveles de madurez. Por favor tenga en cuenta lo siguiente:
Para conocer donde se encuentra actualmente su empresa y  cual es su propuesta de valor se sugiere utilizar el Modelo Canva, el cual consiste en una plantilla de 9 secciones para identificar los elementos más relevantes de su empresa, utilícelo como punto de partida. En este sitio web se encuentra información que puede resultar útil: https://blog.hubspot.es/sales/modelo-canvas. Con esto en mente, tenga en cuenta lo siguiente:
La estrategia es la base para construir una ruta y encaminar correctamente los esfuerzos en transformación digital. Es importante que revise su estrategia por medio de los siguientes pasos:
1. Analice el comportamiento del sector de su negocio de los últimos 3 años, investigue como han sido las ventas, la participación en el mercado en su ciudad, en su barrio o sector, identifique si hay nuevos jugadores del mercado, si han llegado nuevos competidores y como están trabajando, busque cual es la proyección del mercado revisando noticias del sector de la economía donde su negocio participa principalmente, analice la promesa de valor de sus competidores, (identifique ventajas) de competidores de su mismo tamaño. Con esto responde la pregunta : Dónde está ubicado?
2. Identifique en donde quiere estar
Como ya hizo un ejercicio previo de ver el mercado y sumado a su experiencia en el gremio y en su sector, póngase una o varias metas en un horizonte de tiempo de máximo 3 años. (ejemplos: Incrementar la utilidad del negocio, expandirse geográficamente, diversificar la oferta,). Con esto en mente genere una lluvia de ideas de iniciativas que se pueden realizar para cada objetivo, por ejemplo: Generar ventas por medio de canales digitales, Implementar un CRM (Customer Relationship Management) para segmentar adecuadamente los clientes, Automatizar un proceso, entre otras. A lo largo de la presente matriz de recomendaciones encontrará ejemplos de iniciativas que le permitirán iniciar un proceso de transformación alineado con lo que usted como empresario desea para su negocio.
3. Enfóquese, seleccione de todas iniciativas cuales considera viables en el lapso de tiempo definido (3 años). Puede utilizar una técnica de impacto vs esfuerzo, se encuentra información relacionada en https://miro.com/es/plantillas/matriz-de-esfuerzo-impacto/, clasifique cada iniciativa en nivel de impacto: Alto o Bajo y nivel de esfuerzo Alto o Bajo). Lo que esté en el cuadrante de Alto impacto con bajo esfuerzo, va primero. Las iniciativas del cuadrante Alto impacto Alto esfuerzo puede ir en segundo lugar.
Reconsidere si alcanza en el tiempo establecido. Las iniciativas que tienen alto esfuerzo y bajo impacto descártelas. Al final del ejercicio tendrá un listado de iniciativas que lo pueden ayudar a alcanzar sus objetivos.</v>
      </c>
      <c r="G17" s="12" t="str">
        <f>IFERROR(VLOOKUP($C17,Matriz!$A:$F,VLOOKUP(B17,'Diagnóstico de Preparación'!E:F,2,0)+G$1,0),"")</f>
        <v>Esta dimensión es transversal para todos los niveles de madurez. Por favor tenga en cuenta lo siguiente:
Para conocer donde se encuentra actualmente su empresa y  cual es su propuesta de valor se sugiere utilizar el Modelo Canva, el cual consiste en una plantilla de 9 secciones para identificar los elementos más relevantes de su empresa, utilícelo como punto de partida. En este sitio web se encuentra información que puede resultar útil: https://blog.hubspot.es/sales/modelo-canvas. Con esto en mente, tenga en cuenta lo siguiente:
La estrategia es la base para construir una ruta y encaminar correctamente los esfuerzos en transformación digital. Es importante que revise su estrategia por medio de los siguientes pasos:
1. Analice el comportamiento del sector de su negocio de los últimos 3 años, investigue como han sido las ventas, la participación en el mercado en su ciudad, en su barrio o sector, identifique si hay nuevos jugadores del mercado, si han llegado nuevos competidores y como están trabajando, busque cual es la proyección del mercado revisando noticias del sector de la economía donde su negocio participa principalmente, analice la promesa de valor de sus competidores, (identifique ventajas) de competidores de su mismo tamaño. Con esto responde la pregunta : Dónde está ubicado?
2. Identifique en donde quiere estar
Como ya hizo un ejercicio previo de ver el mercado y sumado a su experiencia en el gremio y en su sector, póngase una o varias metas en un horizonte de tiempo de máximo 3 años. (ejemplos: Incrementar la utilidad del negocio, expandirse geográficamente, diversificar la oferta,). Con esto en mente genere una lluvia de ideas de iniciativas que se pueden realizar para cada objetivo, por ejemplo: Generar ventas por medio de canales digitales, Implementar un CRM (Customer Relationship Management) para segmentar adecuadamente los clientes, Automatizar un proceso, entre otras. A lo largo de la presente matriz de recomendaciones encontrará ejemplos de iniciativas que le permitirán iniciar un proceso de transformación alineado con lo que usted como empresario desea para su negocio.
3. Enfóquese, seleccione de todas iniciativas cuales considera viables en el lapso de tiempo definido (3 años). Puede utilizar una técnica de impacto vs esfuerzo, se encuentra información relacionada en https://miro.com/es/plantillas/matriz-de-esfuerzo-impacto/, clasifique cada iniciativa en nivel de impacto: Alto o Bajo y nivel de esfuerzo Alto o Bajo). Lo que esté en el cuadrante de Alto impacto con bajo esfuerzo, va primero. Las iniciativas del cuadrante Alto impacto Alto esfuerzo puede ir en segundo lugar.
Reconsidere si alcanza en el tiempo establecido. Las iniciativas que tienen alto esfuerzo y bajo impacto descártelas. Al final del ejercicio tendrá un listado de iniciativas que lo pueden ayudar a alcanzar sus objetivos.</v>
      </c>
    </row>
    <row r="20" spans="1:7" ht="21">
      <c r="A20" s="67"/>
      <c r="B20" s="67"/>
      <c r="C20" s="67"/>
      <c r="D20" s="38" t="str">
        <f>IF(C1="NM","",IFERROR(VLOOKUP(VLOOKUP(B21,'Diagnóstico de Preparación'!E:F,2,0)+D$1,Variables!$Q:$R,2,0),""))</f>
        <v>Inicial</v>
      </c>
      <c r="E20" s="39" t="str">
        <f>IF(C1="NM","",IFERROR(VLOOKUP(VLOOKUP(B21,'Diagnóstico de Preparación'!E:F,2,0)+E$1,Variables!$Q:$R,2,0),""))</f>
        <v>Novato</v>
      </c>
      <c r="F20" s="40" t="str">
        <f>IF(C1="NM","",IFERROR(VLOOKUP(VLOOKUP(B21,'Diagnóstico de Preparación'!E:F,2,0)+F$1,Variables!$Q:$R,2,0),""))</f>
        <v>Competente</v>
      </c>
      <c r="G20" s="41" t="str">
        <f>IF(C1="NM","",IFERROR(VLOOKUP(VLOOKUP(B21,'Diagnóstico de Preparación'!E:F,2,0)+G$1,Variables!$Q:$R,2,0),""))</f>
        <v>Avanzado</v>
      </c>
    </row>
    <row r="21" spans="1:7" ht="379" customHeight="1">
      <c r="A21" s="10" t="str">
        <f>IF(C1="NM","",IFERROR(VLOOKUP(B21,'Diagnóstico de Preparación'!H:I,2,0),""))</f>
        <v>Datos y analítica</v>
      </c>
      <c r="B21" s="10">
        <v>5</v>
      </c>
      <c r="C21" t="str">
        <f>CONCATENATE($C$1,VLOOKUP(A21,Variables!H:I,2,0))</f>
        <v>M5</v>
      </c>
      <c r="D21" s="12" t="str">
        <f>IFERROR(VLOOKUP($C21,Matriz!$A:$F,VLOOKUP(B21,'Diagnóstico de Preparación'!E:F,2,0)+D$1,0),"")</f>
        <v>Cuando se está en una etapa inicial se debe identificar los elementos a "medir" con base en las necesidades actuales de su negocio. 
Pasos:
1.Defina qué es lo que quiere medir. Es decir, genere preguntas que quisiera responder con datos.
2.Confirme si cuenta con la información para poder generar la medición, en caso de que no sea así, evalúe si es sencillo empezar a recolectar los datos necesarios, si es así, avance al siguiente paso, si no, coloque el indicador en lista de espera o deseables.
3. Priorice los indicadores, seleccione 3 o máximo 5 indicadores
Inicie la medición con base en lo que tiene. Por ejemplo, hojas de cálculo en excel, información en papel, y saque las medidas de las preguntas que desea responder.
Recomendación: no se enfoque en tener datos perfectos si no es necesario, para iniciar puede convivir con algún margen de error en la exactitud de los datos, mientras va desarrollando la capacidad, va a ir identificando en dónde requiere exactitud y dónde no.
Ejemplo: Usted tiene un negocio de venta de empanadas, y requiere saber cuánta harina de maiz se gasta por mes (para iniciar no se requiere el peso exacto, puede trabajar en sus indicadores por paquetes o libras de harina en múltiplos de 10). Ejemplo de indicadores: cuántas empanadas se venden en un fin de semana?  cuánta ganancia deja cada empanada?
Recuerde confirmar si cuenta con la información  necesaria por ejemplo, no ha tomado el historial de cuanto material (harina) se gasta en hacer cierta cantidad de empanadas, entonces debe empezar a registar esa información para saber si lo puede o no medir."</v>
      </c>
      <c r="E21" s="12" t="str">
        <f>IFERROR(VLOOKUP($C21,Matriz!$A:$F,VLOOKUP(B21,'Diagnóstico de Preparación'!E:F,2,0)+E$1,0),"")</f>
        <v>En esta etapa se recomienda evaluar los indicadores o las mediciones existentes con base en las siguientes preguntas/sugerencias:
1. ¿Los indicadores que estoy generando siguen siendo valiosos para el desarrollo de mi negocio?, si la respuesta es sí, garantice que tiene datos históricos que le permitan compararse para trazarse metas que lo lleven a un siguiente nivel, así mismo, trabaje en garantizar la calidad de estos datos. Si la respuesta es no, deseche el indicador.
2. Revise su lista de espera o de  indicadores deseables, evalúe cuál es el siguiente paquete (máximo 5) que debe empezar a medir para desarrollar su negocio. Defina un mecanismo simple que le permita iniciar a recolectar los datos que necesite.
Ejemplo de las empanadas: Cuántas empanadas hago al día, cuánta sal me gasto en un mes, etc. Nivel de productividad, cuánto tiempo se demora haciendo una empanada, en cuánto tiempo vendo una empanada, utilidad de cada empanada.
Ejemplo, ver si tengo la info para el de los materiales. O cuánto me demora haciendo una empanada, arranco con lo que tengo y lo que puedo. Luego en el siguiente punto, miro más allá. Se que tengo q recolectar nuevas fuentes de info. Cada que vaya a comprar harina poner en un excel, manejar el inventario. Volver a iterar las métricas de negocio, las q no tenga priorizadas.</v>
      </c>
      <c r="F21" s="12" t="str">
        <f>IFERROR(VLOOKUP($C21,Matriz!$A:$F,VLOOKUP(B21,'Diagnóstico de Preparación'!E:F,2,0)+F$1,0),"")</f>
        <v xml:space="preserve">En esta etapa se recomienda tecnificar la generación de informes, buscando disminuir al máximo los tiempos o actividades para generar los indicadores. Siempre teniendo en cuenta que primero cumpla con las siguientes recomendaciones:
1. Garantice que los indicadores que va a optimizar sí estén aportando al desarrollo de su negocio.
2. Garantice que la calidad de los datos es la adecuada, si no lo es, revise el punto 1 del nivel de novato.
3. Eleve el nivel del indicador, ya no sólo piense en que este le debe mostrar un resultado, sino en lo posible coloque una meta o un comparativo, así mismo, defina qué gráfica/tabla le va a permitir tomar las decisiones que necesita de manera más rápida, también defina la periodicidad con la que va a revisar cada indicador.
Una vez tenga los puntos previos garantizados, trabaje usted o apóyese en alguien experto en excel, para optimizar al máximo la generación de los informes.
Ejemplo: Los primeros indicadores se generaron cruzando excel, ahora se puede crear una macro para demorarse menos tiempo, puede tener una pestaña inciial con las gráficas gerenciales que definió, así tendrá a la mano la información en un tiempo menor y con menos esfuerzo. 
</v>
      </c>
      <c r="G21" s="12" t="str">
        <f>IFERROR(VLOOKUP($C21,Matriz!$A:$F,VLOOKUP(B21,'Diagnóstico de Preparación'!E:F,2,0)+G$1,0),"")</f>
        <v xml:space="preserve">Al encontrarse la empresa en un nivel de madurez avanzado se recomienda:
1. Si cuenta con fuentes de información tecnificadas, en otras palabras, con sistemas de información donde tiene registrada los datos, extraiga de manera directa lo requerido para los indicadores, así tendrá siempre información oportuna.
2. Si genera valor a su negocio, incorpore prácticas de analítica predictiva. Puede ser a través de la incorporación de software comercial existente en el mercado. Es importante identificar cual es el nivel de precisión se espera que tengan las predicciones y qué tanto riesgo puede asumir la empresa al incorporar modelos de este tipo. Se recomienda que inicie con un modelo, explorarlo y afinarlo con base en el uso y resultados que arroje.
Ejemplos empresa de empanadas: predecir cuándo debe realizar un pedido y en qué cantidades con base en el mes del año, partiendo de la premisa que previamente ya se tiene claro cómo se comporta la demanda del producto.
</v>
      </c>
    </row>
    <row r="24" spans="1:7">
      <c r="A24" s="67"/>
      <c r="B24" s="67"/>
      <c r="C24" s="67"/>
      <c r="D24" s="22" t="str">
        <f>IF(C1="NM","",IFERROR(VLOOKUP(VLOOKUP(B25,'Diagnóstico de Preparación'!E:F,2,0)+D$1,Variables!$Q:$R,2,0),""))</f>
        <v>Inicial</v>
      </c>
      <c r="E24" s="23" t="str">
        <f>IF(C1="NM","",IFERROR(VLOOKUP(VLOOKUP(B25,'Diagnóstico de Preparación'!E:F,2,0)+E$1,Variables!$Q:$R,2,0),""))</f>
        <v>Novato</v>
      </c>
      <c r="F24" s="24" t="str">
        <f>IF(C1="NM","",IFERROR(VLOOKUP(VLOOKUP(B25,'Diagnóstico de Preparación'!E:F,2,0)+F$1,Variables!$Q:$R,2,0),""))</f>
        <v>Competente</v>
      </c>
      <c r="G24" s="25" t="str">
        <f>IF(C1="NM","",IFERROR(VLOOKUP(VLOOKUP(B25,'Diagnóstico de Preparación'!E:F,2,0)+G$1,Variables!$Q:$R,2,0),""))</f>
        <v>Avanzado</v>
      </c>
    </row>
    <row r="25" spans="1:7" ht="409.5" customHeight="1">
      <c r="A25" s="10" t="str">
        <f>IF(C1="NM","",IFERROR(VLOOKUP(B25,'Diagnóstico de Preparación'!H:I,2,0),""))</f>
        <v>Procesos</v>
      </c>
      <c r="B25" s="10">
        <v>6</v>
      </c>
      <c r="C25" t="str">
        <f>CONCATENATE($C$1,VLOOKUP(A25,Variables!H:I,2,0))</f>
        <v>M6</v>
      </c>
      <c r="D25" s="12" t="str">
        <f>IFERROR(VLOOKUP($C25,Matriz!$A:$F,VLOOKUP(B25,'Diagnóstico de Preparación'!E:F,2,0)+D$1,0),"")</f>
        <v xml:space="preserve">En este nivel de madurez para la dimensión de procesos se recomienda:
1. Identifique cuáles de los procesos que se hacen en su empresa son manuales y en cuáles intervienen distintas personas para generar un producto o servicio.
2. Comience a generar métricas de estos procesos como tiempo que toma elaborar un producto, cantidad de desperdicios generados, tiempo que pasa la materia prima antes de ser recibida por el área encargada, entre otras. Estas métricas pueden ser tomadas inicialmente en papel o en hojas de cálculo de excel. El objetivo de este punto es generar indicadores y determinar la capacidad de su equipo para cada proceso.
3. Al tener datos cuantificables sobre sus procesos, puede realizar análisis que le permitan tomar algunas decisiones. Ejemplo, para un proceso de producción puede identificar si las máquinas trabajaron bien, si hubo interrupciones en la producción por mantenimientos a las mismas, si tuvo personal de su equipo de trabajo que estuvo por fuera (permisos, incapacidades, vacaciones), si los materiales llegaron en buena calidad o estaban defectuosos. Tener esta información le permitirá identificar cuáles son los factores que intervienen y  son candidatos de mejorar.
4. Una vez que conoce datos concretos sobre la capacidad de sus procesos, identifique a donde quiere llegar, por ejemplo: Es posible que quiera incremenar la producción, tener mayor visibilidad en el mercado,  mejorar el tiempo de respuesta en sus servicios o mejorar la calidad del producto.
5. Seleccione máximo dos objetivos que quiere lograr y realice búsquedas en internet (si no sabe como hacerlo puede pedirle a alguien que le oriente en este paso) para identificar si existen soluciones tecnológicas diseñadas para resolver el problema que usted quiere resolver. Algunas búsquedas que puede realizar por ejemplo son: Sistemas para gestión de pedidos, herramientas tecnológica para gestión de inventarios, herramientas de automatización de flujos de trabajo (BPM).
6. La oferta en el mercado suele ser amplia, vea videos sobre cómo funcionan esas herramientas, infórmese sobre las que le llaman la atención.
7. Solicite sesiones de demostración y asesoría de algunos fabricantes para que tenga un contexto aterrizado antes de tomar alguna decisión.
</v>
      </c>
      <c r="E25" s="12" t="str">
        <f>IFERROR(VLOOKUP($C25,Matriz!$A:$F,VLOOKUP(B25,'Diagnóstico de Preparación'!E:F,2,0)+E$1,0),"")</f>
        <v>1. Genere un inventario de los procesos de su empresa y priorice aquellos que son los requeridos para generar ingresos.
2. Investigue si existen herramientas tecnológicas que le permitan sistematizar cada proceso de la lista anterior.
(Ejemplo, gestión de pedidos, gestión de inventarios, gestión contable, gestión documental,  herramientas de automatización de flujos de trabajo (BPM), o herramientas de automatización robótica de procesos conocida como RPA, busque ejemplos en alguna herramienta soportada por inteligencia artificial como ChatGPT, entre otros). La oferta en el mercado suele ser amplia, busque cual de las soluciones existentes se puede adaptar mejor de acuerdo con sus necesidades y presupuesto. 
Solicite sesiones de demostración y asesoría del fabricante para que tenga un contexto aterrizado antes de tomar alguna decisión. 
3. En caso de que No encuentre que exista una herramienta tecnológica para algún proceso, seleccione uno que considere relevante para buscar iniciativas de sistematización.
Puede apoyarse buscando sobre Herramientas que no implican desarrollar software, conocidas cmo "no code" o "low code" .
4. Cada iniciativa de sistematización debería tener: nombre de la inciativa, objetivo de negocio, impacto en la generación de ingresos, complejidad de implementación y costo estimado. Si no conoce todos estos valores, puede partir de algunos supuestos iniciales.Tenga en cuenta todos los procesos de su negocio, principalmente los que involucren múltples tareas manuales.
En esta etapa es posible que el alcance no cubra el proceso completo, identifique partes del proceso que se estén realizando completamente manuales y repita la búsqueda del punto 2.
Se sugiere que la priorización la realice tomando en cuenta las iniciativas que más impacto le generan a la empresa, con el fin de que seleccione máximo 2 iniciativas que pueda implementar en el corto plazo y con un presupuesto acorde a su flujo de caja. 
Si lo considera necesario, asesórese de algún experto.
Defina un responsable de la ejecución de las iniciativas seleccionadas, un tiempo de implementación y un esquema de seguimiento. También defina los indicadores y/o resultados que considera le permitirán medir el éxito de la implementación que va a realizar.
Ejecute los proyectos, mida los resultados y consolide lecciones aprendidas.</v>
      </c>
      <c r="F25" s="12" t="str">
        <f>IFERROR(VLOOKUP($C25,Matriz!$A:$F,VLOOKUP(B25,'Diagnóstico de Preparación'!E:F,2,0)+F$1,0),"")</f>
        <v>Defina un portafolio de proyectos que le permita automatizar los procesos que considere más relevantes, utilice el mecanismo de priorización tomando como base el impacto para su negocio de cada uno de los procesos, los de mayor impacto se sugiere sean los primeros en evaluar.  Defina un plan de inversión, proyecte el presupuesto y el flujo de caja de su negocio para definir un horizonte de tiempo realista de ejecución, e inicie su proceso de transformación.
Recuerde siempre consolidar lecciones aprendidas e incorporarlas en los nuevos proyectos, esto le permitirá ganar velocidad en su ejecución y afinar su capacidad de priorización y evaluación del éxito. No realice planeaciones de más de dos años, y si su línea de tiempo supera este horizonte, antes de ejecutar proyectos del año 3, repita la priorización de iniciativas puesto que es posible que existan cambios.</v>
      </c>
      <c r="G25" s="12" t="str">
        <f>IFERROR(VLOOKUP($C25,Matriz!$A:$F,VLOOKUP(B25,'Diagnóstico de Preparación'!E:F,2,0)+G$1,0),"")</f>
        <v>Siga las recomendaciones del nivel competente, pero esta vez, no piense sólo en automatizar, sino en diferenciar su negocio de la competencia. Apóyese en personal conocedor de nuevas tendencias tecnológicas.
Explore técnicas de innovación y soluciones de inteligencia artificial. Por ejemplo puede buscar información sobre Smart Factory o internet de las cosas (IoT). Dedique una parte del tiempo de su día en explorar y "cacharrear".  Es posible que en este nivel de madurez los proyectos que surjan sean escalables y donde deban intervenir varias personas o áreas de la empresa, por ejemplo mantenimiento, mercadeo, ventas. Explore técnias de mejora continua para cada uno de los procesos de su empresa.</v>
      </c>
    </row>
  </sheetData>
  <mergeCells count="5">
    <mergeCell ref="A8:C8"/>
    <mergeCell ref="A12:C12"/>
    <mergeCell ref="A16:C16"/>
    <mergeCell ref="A20:C20"/>
    <mergeCell ref="A24:C24"/>
  </mergeCells>
  <conditionalFormatting sqref="A4:G5">
    <cfRule type="cellIs" dxfId="5" priority="1" operator="notEqual">
      <formula>""</formula>
    </cfRule>
  </conditionalFormatting>
  <conditionalFormatting sqref="A8:G9">
    <cfRule type="cellIs" dxfId="4" priority="5" operator="notEqual">
      <formula>""</formula>
    </cfRule>
  </conditionalFormatting>
  <conditionalFormatting sqref="A12:G13">
    <cfRule type="cellIs" dxfId="3" priority="9" operator="notEqual">
      <formula>""</formula>
    </cfRule>
  </conditionalFormatting>
  <conditionalFormatting sqref="A16:G17">
    <cfRule type="cellIs" dxfId="2" priority="8" operator="notEqual">
      <formula>""</formula>
    </cfRule>
  </conditionalFormatting>
  <conditionalFormatting sqref="A20:G21">
    <cfRule type="cellIs" dxfId="1" priority="7" operator="notEqual">
      <formula>""</formula>
    </cfRule>
  </conditionalFormatting>
  <conditionalFormatting sqref="A24:G25">
    <cfRule type="cellIs" dxfId="0" priority="6" operator="notEqual">
      <formula>""</formula>
    </cfRule>
  </conditionalFormatting>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5D73DA-34D9-4360-A14B-722CFA2F7C01}">
  <sheetPr codeName="Hoja9"/>
  <dimension ref="A1:I22"/>
  <sheetViews>
    <sheetView workbookViewId="0">
      <selection activeCell="J28" sqref="J28"/>
    </sheetView>
  </sheetViews>
  <sheetFormatPr baseColWidth="10" defaultRowHeight="15"/>
  <cols>
    <col min="1" max="1" width="67.5" customWidth="1"/>
    <col min="5" max="5" width="21.83203125" bestFit="1" customWidth="1"/>
  </cols>
  <sheetData>
    <row r="1" spans="1:9">
      <c r="B1" t="s">
        <v>12</v>
      </c>
      <c r="C1" t="s">
        <v>15</v>
      </c>
      <c r="D1" t="s">
        <v>13</v>
      </c>
      <c r="E1" t="s">
        <v>16</v>
      </c>
    </row>
    <row r="2" spans="1:9">
      <c r="A2" t="s">
        <v>14</v>
      </c>
      <c r="B2">
        <f>SUMIF('Analítica de Datos'!F:F,calculos!$B$1,'Analítica de Datos'!E:E)</f>
        <v>15</v>
      </c>
      <c r="C2">
        <f>COUNTIF('Analítica de Datos'!F:F,calculos!$B$1)</f>
        <v>3</v>
      </c>
      <c r="D2">
        <f>SUMIF('Analítica de Datos'!F:F,calculos!$D$1,'Analítica de Datos'!E:E)</f>
        <v>5</v>
      </c>
      <c r="E2">
        <f>COUNTIF('Analítica de Datos'!F:F,calculos!$D$1)</f>
        <v>1</v>
      </c>
    </row>
    <row r="3" spans="1:9">
      <c r="A3" t="s">
        <v>17</v>
      </c>
      <c r="B3">
        <f>IF('Tecnología-Aplicaciones'!D3="NO",0,SUMIF('Tecnología-Aplicaciones'!F:F,calculos!$B$1,'Tecnología-Aplicaciones'!E:E))</f>
        <v>0</v>
      </c>
      <c r="C3">
        <f>IF('Tecnología-Aplicaciones'!D3="NO",0,COUNTIF('Tecnología-Aplicaciones'!F:F,calculos!$B$1))</f>
        <v>0</v>
      </c>
      <c r="D3">
        <f>IF('Tecnología-Aplicaciones'!D3="NO",0,SUMIF('Tecnología-Aplicaciones'!F:F,calculos!$D$1,'Tecnología-Aplicaciones'!E:E))</f>
        <v>0</v>
      </c>
      <c r="E3">
        <f>IF('Tecnología-Aplicaciones'!D3="NO",0,COUNTIF('Tecnología-Aplicaciones'!F:F,calculos!$D$1))</f>
        <v>0</v>
      </c>
    </row>
    <row r="4" spans="1:9">
      <c r="A4" t="s">
        <v>18</v>
      </c>
      <c r="B4">
        <f>SUMIF(Procesos!F:F,calculos!$B$1,Procesos!E:E)</f>
        <v>5</v>
      </c>
      <c r="C4">
        <f>COUNTIF(Procesos!F:F,calculos!$B$1)</f>
        <v>1</v>
      </c>
      <c r="D4">
        <f>SUMIF(Procesos!F:F,calculos!$D$1,Procesos!E:E)</f>
        <v>10</v>
      </c>
      <c r="E4">
        <f>COUNTIF(Procesos!F:F,calculos!$D$1)</f>
        <v>2</v>
      </c>
    </row>
    <row r="5" spans="1:9">
      <c r="A5" t="s">
        <v>19</v>
      </c>
      <c r="B5">
        <f>SUMIF('Visión y Estrategia'!F:F,calculos!$B$1,'Visión y Estrategia'!E:E)</f>
        <v>0</v>
      </c>
      <c r="C5">
        <f>COUNTIF('Visión y Estrategia'!F:F,calculos!$B$1)</f>
        <v>0</v>
      </c>
      <c r="D5">
        <f>SUMIF('Visión y Estrategia'!F:F,calculos!$D$1,'Visión y Estrategia'!E:E)</f>
        <v>20</v>
      </c>
      <c r="E5">
        <f>COUNTIF('Visión y Estrategia'!F:F,calculos!$D$1)</f>
        <v>4</v>
      </c>
    </row>
    <row r="6" spans="1:9">
      <c r="A6" t="s">
        <v>20</v>
      </c>
      <c r="B6">
        <f>SUMIF(Omnicanalidad!F:F,calculos!$B$1,Omnicanalidad!E:E)</f>
        <v>5</v>
      </c>
      <c r="C6">
        <f>COUNTIF(Omnicanalidad!F:F,calculos!$B$1)</f>
        <v>1</v>
      </c>
      <c r="D6">
        <f>SUMIF(Omnicanalidad!F:F,calculos!$D$1,Omnicanalidad!E:E)</f>
        <v>10</v>
      </c>
      <c r="E6">
        <f>COUNTIF(Omnicanalidad!F:F,calculos!$D$1)</f>
        <v>2</v>
      </c>
    </row>
    <row r="7" spans="1:9">
      <c r="A7" t="s">
        <v>21</v>
      </c>
      <c r="B7">
        <f>SUMIF(Digitalización!F:F,calculos!$B$1,Digitalización!E:E)</f>
        <v>10</v>
      </c>
      <c r="C7">
        <f>COUNTIF(Digitalización!F:F,calculos!$B$1)</f>
        <v>2</v>
      </c>
      <c r="D7">
        <f>SUMIF(Digitalización!F:F,calculos!$D$1,Digitalización!E:E)</f>
        <v>5</v>
      </c>
      <c r="E7">
        <f>COUNTIF(Digitalización!F:F,calculos!$D$1)</f>
        <v>1</v>
      </c>
    </row>
    <row r="8" spans="1:9">
      <c r="A8" t="s">
        <v>22</v>
      </c>
      <c r="B8">
        <f>SUM(B2:B7)</f>
        <v>35</v>
      </c>
      <c r="C8">
        <f>SUM(C2:C7)</f>
        <v>7</v>
      </c>
      <c r="D8">
        <f>SUM(D2:D7)</f>
        <v>50</v>
      </c>
      <c r="E8">
        <f>SUM(E2:E7)</f>
        <v>10</v>
      </c>
    </row>
    <row r="9" spans="1:9">
      <c r="A9" t="s">
        <v>23</v>
      </c>
      <c r="B9">
        <f>IFERROR(B8/C8,0)</f>
        <v>5</v>
      </c>
      <c r="D9">
        <f>IFERROR(D8/E8,0)</f>
        <v>5</v>
      </c>
    </row>
    <row r="10" spans="1:9">
      <c r="A10" t="s">
        <v>37</v>
      </c>
      <c r="B10">
        <f>IF(B9&gt;=4.8,3,IF(AND(B9&gt;=3.4,B9&lt;4.8),2,IF(B9&lt;3.4,1,"error")))</f>
        <v>3</v>
      </c>
      <c r="D10">
        <f>IF(D9&gt;=4.6,3,IF(AND(D9&gt;=3,D9&lt;4.6),2,IF(D9&lt;3,1,"error")))</f>
        <v>3</v>
      </c>
      <c r="F10">
        <f>((B10*B11)+(D10*D11))*2</f>
        <v>6</v>
      </c>
      <c r="G10" t="str">
        <f>IF(E16="",IF(E17="",IF(E18="",IF(E19="",IF(E20="","Pendiente",E20),E19),E18),E17),E16)</f>
        <v>Muy motivado</v>
      </c>
    </row>
    <row r="11" spans="1:9">
      <c r="B11" s="4">
        <v>0.6</v>
      </c>
      <c r="D11" s="4">
        <v>0.4</v>
      </c>
    </row>
    <row r="12" spans="1:9">
      <c r="A12" t="s">
        <v>24</v>
      </c>
    </row>
    <row r="16" spans="1:9">
      <c r="A16" t="s">
        <v>25</v>
      </c>
      <c r="B16" t="s">
        <v>26</v>
      </c>
      <c r="E16" t="str">
        <f>IF(F10&gt;=F16,I16,"")</f>
        <v>Muy motivado</v>
      </c>
      <c r="F16">
        <v>5.1999999999999993</v>
      </c>
      <c r="G16">
        <v>5.9999999999999991</v>
      </c>
      <c r="H16">
        <v>6</v>
      </c>
      <c r="I16" t="s">
        <v>38</v>
      </c>
    </row>
    <row r="17" spans="1:9">
      <c r="A17" t="s">
        <v>27</v>
      </c>
      <c r="B17" t="s">
        <v>28</v>
      </c>
      <c r="E17" t="str">
        <f>IF(AND($F$10&gt;=F17,$F$10&lt;F16),I17,"")</f>
        <v/>
      </c>
      <c r="F17">
        <v>4.3999999999999995</v>
      </c>
      <c r="G17">
        <v>5.0999999999999996</v>
      </c>
      <c r="H17">
        <v>5</v>
      </c>
      <c r="I17" t="s">
        <v>39</v>
      </c>
    </row>
    <row r="18" spans="1:9">
      <c r="A18" t="s">
        <v>29</v>
      </c>
      <c r="B18" t="s">
        <v>30</v>
      </c>
      <c r="E18" t="str">
        <f>IF(AND($F$10&gt;=F18,$F$10&lt;F17),I18,"")</f>
        <v/>
      </c>
      <c r="F18">
        <v>3.6</v>
      </c>
      <c r="G18">
        <v>4.3</v>
      </c>
      <c r="H18">
        <v>4</v>
      </c>
      <c r="I18" t="s">
        <v>40</v>
      </c>
    </row>
    <row r="19" spans="1:9">
      <c r="E19" t="str">
        <f>IF(AND($F$10&gt;=F19,$F$10&lt;F18),I19,"")</f>
        <v/>
      </c>
      <c r="F19">
        <v>2.8000000000000003</v>
      </c>
      <c r="G19">
        <v>3.5</v>
      </c>
      <c r="H19">
        <v>3</v>
      </c>
      <c r="I19" t="s">
        <v>41</v>
      </c>
    </row>
    <row r="20" spans="1:9">
      <c r="A20" t="s">
        <v>31</v>
      </c>
      <c r="B20" t="s">
        <v>32</v>
      </c>
      <c r="E20" t="str">
        <f>IF(AND($F$10&gt;=F20,$F$10&lt;F19),I20,"")</f>
        <v/>
      </c>
      <c r="F20">
        <v>2</v>
      </c>
      <c r="G20">
        <v>2.7</v>
      </c>
      <c r="H20">
        <v>2</v>
      </c>
      <c r="I20" t="s">
        <v>42</v>
      </c>
    </row>
    <row r="21" spans="1:9">
      <c r="A21" t="s">
        <v>33</v>
      </c>
      <c r="B21" t="s">
        <v>34</v>
      </c>
    </row>
    <row r="22" spans="1:9">
      <c r="A22" t="s">
        <v>35</v>
      </c>
      <c r="B22" t="s">
        <v>36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0C15A4-52B7-4567-B98E-9A8834ADF84C}">
  <sheetPr codeName="Hoja7"/>
  <dimension ref="A1:V6"/>
  <sheetViews>
    <sheetView topLeftCell="N1" workbookViewId="0">
      <selection activeCell="V3" sqref="V3"/>
    </sheetView>
  </sheetViews>
  <sheetFormatPr baseColWidth="10" defaultRowHeight="15"/>
  <cols>
    <col min="22" max="22" width="42" customWidth="1"/>
  </cols>
  <sheetData>
    <row r="1" spans="1:22">
      <c r="A1" t="s">
        <v>0</v>
      </c>
      <c r="C1" t="s">
        <v>9</v>
      </c>
      <c r="E1" t="s">
        <v>9</v>
      </c>
      <c r="G1" t="s">
        <v>43</v>
      </c>
      <c r="H1" t="s">
        <v>8</v>
      </c>
      <c r="I1">
        <v>1</v>
      </c>
      <c r="K1" t="s">
        <v>0</v>
      </c>
      <c r="L1">
        <v>1</v>
      </c>
      <c r="N1" t="s">
        <v>38</v>
      </c>
      <c r="O1" t="s">
        <v>46</v>
      </c>
      <c r="Q1">
        <v>3</v>
      </c>
      <c r="R1" t="s">
        <v>0</v>
      </c>
      <c r="U1" t="s">
        <v>82</v>
      </c>
      <c r="V1" t="s">
        <v>83</v>
      </c>
    </row>
    <row r="2" spans="1:22" ht="96">
      <c r="A2" t="s">
        <v>1</v>
      </c>
      <c r="C2">
        <v>1</v>
      </c>
      <c r="E2" t="s">
        <v>43</v>
      </c>
      <c r="G2" t="s">
        <v>44</v>
      </c>
      <c r="H2" t="s">
        <v>45</v>
      </c>
      <c r="I2">
        <v>2</v>
      </c>
      <c r="K2" t="s">
        <v>1</v>
      </c>
      <c r="L2">
        <v>2</v>
      </c>
      <c r="N2" t="s">
        <v>39</v>
      </c>
      <c r="O2" t="s">
        <v>46</v>
      </c>
      <c r="Q2">
        <v>4</v>
      </c>
      <c r="R2" t="s">
        <v>1</v>
      </c>
      <c r="U2" t="s">
        <v>38</v>
      </c>
      <c r="V2" s="18" t="s">
        <v>120</v>
      </c>
    </row>
    <row r="3" spans="1:22" ht="96">
      <c r="A3" t="s">
        <v>2</v>
      </c>
      <c r="C3">
        <v>2</v>
      </c>
      <c r="E3" t="s">
        <v>44</v>
      </c>
      <c r="H3" t="s">
        <v>4</v>
      </c>
      <c r="I3">
        <v>3</v>
      </c>
      <c r="K3" t="s">
        <v>2</v>
      </c>
      <c r="L3">
        <v>3</v>
      </c>
      <c r="N3" t="s">
        <v>40</v>
      </c>
      <c r="O3" t="s">
        <v>47</v>
      </c>
      <c r="Q3">
        <v>5</v>
      </c>
      <c r="R3" t="s">
        <v>2</v>
      </c>
      <c r="U3" t="s">
        <v>39</v>
      </c>
      <c r="V3" s="18" t="s">
        <v>121</v>
      </c>
    </row>
    <row r="4" spans="1:22" ht="96">
      <c r="A4" t="s">
        <v>3</v>
      </c>
      <c r="C4">
        <v>3</v>
      </c>
      <c r="H4" t="s">
        <v>5</v>
      </c>
      <c r="I4">
        <v>4</v>
      </c>
      <c r="K4" t="s">
        <v>3</v>
      </c>
      <c r="L4">
        <v>4</v>
      </c>
      <c r="N4" t="s">
        <v>41</v>
      </c>
      <c r="O4" t="s">
        <v>50</v>
      </c>
      <c r="Q4">
        <v>6</v>
      </c>
      <c r="R4" t="s">
        <v>3</v>
      </c>
      <c r="U4" t="s">
        <v>40</v>
      </c>
      <c r="V4" s="18" t="s">
        <v>122</v>
      </c>
    </row>
    <row r="5" spans="1:22" ht="119">
      <c r="C5">
        <v>4</v>
      </c>
      <c r="H5" t="s">
        <v>6</v>
      </c>
      <c r="I5">
        <v>5</v>
      </c>
      <c r="N5" t="s">
        <v>42</v>
      </c>
      <c r="O5" t="s">
        <v>50</v>
      </c>
      <c r="U5" t="s">
        <v>41</v>
      </c>
      <c r="V5" s="19" t="s">
        <v>123</v>
      </c>
    </row>
    <row r="6" spans="1:22" ht="96">
      <c r="C6">
        <v>5</v>
      </c>
      <c r="H6" t="s">
        <v>7</v>
      </c>
      <c r="I6">
        <v>6</v>
      </c>
      <c r="U6" t="s">
        <v>42</v>
      </c>
      <c r="V6" s="18" t="s">
        <v>124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1DC9DE-F6F6-45D9-B533-6ED0615BA6A9}">
  <sheetPr codeName="Hoja2"/>
  <dimension ref="A1:I17"/>
  <sheetViews>
    <sheetView showGridLines="0" topLeftCell="A8" zoomScale="120" zoomScaleNormal="120" workbookViewId="0">
      <selection activeCell="L9" sqref="L9"/>
    </sheetView>
  </sheetViews>
  <sheetFormatPr baseColWidth="10" defaultRowHeight="15"/>
  <cols>
    <col min="2" max="2" width="8.6640625" customWidth="1"/>
    <col min="3" max="3" width="100.5" customWidth="1"/>
    <col min="4" max="4" width="12.33203125" bestFit="1" customWidth="1"/>
    <col min="5" max="5" width="2.1640625" hidden="1" customWidth="1"/>
    <col min="6" max="6" width="2.33203125" hidden="1" customWidth="1"/>
    <col min="7" max="7" width="0" hidden="1" customWidth="1"/>
    <col min="8" max="8" width="2.33203125" hidden="1" customWidth="1"/>
    <col min="9" max="9" width="7.5" hidden="1" customWidth="1"/>
    <col min="10" max="11" width="0" hidden="1" customWidth="1"/>
    <col min="12" max="12" width="9.5" bestFit="1" customWidth="1"/>
  </cols>
  <sheetData>
    <row r="1" spans="1:9" ht="29">
      <c r="B1" s="55" t="s">
        <v>72</v>
      </c>
      <c r="C1" s="55"/>
      <c r="D1" s="55"/>
    </row>
    <row r="2" spans="1:9" ht="29">
      <c r="B2" s="55" t="s">
        <v>77</v>
      </c>
      <c r="C2" s="55"/>
      <c r="D2" s="55"/>
    </row>
    <row r="3" spans="1:9" ht="16" thickBot="1"/>
    <row r="4" spans="1:9" ht="47.25" customHeight="1">
      <c r="A4" s="56">
        <v>1</v>
      </c>
      <c r="B4" s="59" t="s">
        <v>84</v>
      </c>
      <c r="C4" s="60"/>
      <c r="D4" s="57">
        <v>1</v>
      </c>
      <c r="E4">
        <f>IFERROR(6-D4,0)</f>
        <v>5</v>
      </c>
      <c r="F4" t="str">
        <f>IF(E4=0,"","U")</f>
        <v>U</v>
      </c>
      <c r="H4" t="s">
        <v>12</v>
      </c>
      <c r="I4">
        <f>SUMIF(F:F,H4,E:E)/COUNTIF(F:F,H4)</f>
        <v>5</v>
      </c>
    </row>
    <row r="5" spans="1:9" ht="157" customHeight="1" thickBot="1">
      <c r="A5" s="56"/>
      <c r="B5" s="2"/>
      <c r="C5" s="3" t="s">
        <v>85</v>
      </c>
      <c r="D5" s="58"/>
      <c r="H5" t="s">
        <v>13</v>
      </c>
      <c r="I5">
        <f>SUMIF(F:F,H5,E:E)/COUNTIF(F:F,H5)</f>
        <v>5</v>
      </c>
    </row>
    <row r="7" spans="1:9" ht="16" thickBot="1"/>
    <row r="8" spans="1:9" ht="66.75" customHeight="1">
      <c r="A8" s="56">
        <v>2</v>
      </c>
      <c r="B8" s="59" t="s">
        <v>87</v>
      </c>
      <c r="C8" s="60"/>
      <c r="D8" s="57">
        <v>5</v>
      </c>
      <c r="E8">
        <f>IF(D8="Seleccione una respuesta",0,D8)</f>
        <v>5</v>
      </c>
      <c r="F8" t="str">
        <f>IF(E8=0,"","U")</f>
        <v>U</v>
      </c>
    </row>
    <row r="9" spans="1:9" ht="157.5" customHeight="1" thickBot="1">
      <c r="A9" s="56"/>
      <c r="B9" s="2"/>
      <c r="C9" s="3" t="s">
        <v>86</v>
      </c>
      <c r="D9" s="58"/>
    </row>
    <row r="11" spans="1:9" ht="16" thickBot="1"/>
    <row r="12" spans="1:9" ht="48" customHeight="1">
      <c r="A12" s="56">
        <v>3</v>
      </c>
      <c r="B12" s="59" t="s">
        <v>88</v>
      </c>
      <c r="C12" s="60"/>
      <c r="D12" s="57">
        <v>1</v>
      </c>
      <c r="E12">
        <f>IFERROR(6-D12,0)</f>
        <v>5</v>
      </c>
      <c r="F12" t="str">
        <f>IF(E12=0,"","I")</f>
        <v>I</v>
      </c>
    </row>
    <row r="13" spans="1:9" ht="129" thickBot="1">
      <c r="A13" s="56"/>
      <c r="B13" s="2"/>
      <c r="C13" s="3" t="s">
        <v>89</v>
      </c>
      <c r="D13" s="58"/>
    </row>
    <row r="15" spans="1:9" ht="16" thickBot="1"/>
    <row r="16" spans="1:9" ht="34.5" customHeight="1">
      <c r="A16" s="56">
        <v>4</v>
      </c>
      <c r="B16" s="61" t="s">
        <v>90</v>
      </c>
      <c r="C16" s="62"/>
      <c r="D16" s="57">
        <v>1</v>
      </c>
      <c r="E16">
        <f>IFERROR(6-D16,0)</f>
        <v>5</v>
      </c>
      <c r="F16" t="str">
        <f>IF(E16=0,"","U")</f>
        <v>U</v>
      </c>
    </row>
    <row r="17" spans="1:4" ht="127.5" customHeight="1" thickBot="1">
      <c r="A17" s="56"/>
      <c r="B17" s="2"/>
      <c r="C17" s="3" t="s">
        <v>91</v>
      </c>
      <c r="D17" s="58"/>
    </row>
  </sheetData>
  <mergeCells count="14">
    <mergeCell ref="B1:D1"/>
    <mergeCell ref="A4:A5"/>
    <mergeCell ref="A8:A9"/>
    <mergeCell ref="A12:A13"/>
    <mergeCell ref="A16:A17"/>
    <mergeCell ref="B2:D2"/>
    <mergeCell ref="D12:D13"/>
    <mergeCell ref="D16:D17"/>
    <mergeCell ref="B4:C4"/>
    <mergeCell ref="D4:D5"/>
    <mergeCell ref="B8:C8"/>
    <mergeCell ref="B12:C12"/>
    <mergeCell ref="B16:C16"/>
    <mergeCell ref="D8:D9"/>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showInputMessage="1" showErrorMessage="1" xr:uid="{1233D119-3806-40AE-B8AA-D1B57A583D09}">
          <x14:formula1>
            <xm:f>Variables!$C$1:$C$6</xm:f>
          </x14:formula1>
          <xm:sqref>D4:D5 D8:D9 D12:D13 D16:D17</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490A6F-D8B6-44C8-89B3-E427C2F61189}">
  <sheetPr codeName="Hoja3"/>
  <dimension ref="A1:N15"/>
  <sheetViews>
    <sheetView showGridLines="0" tabSelected="1" zoomScale="120" zoomScaleNormal="120" workbookViewId="0">
      <selection activeCell="C5" sqref="C5"/>
    </sheetView>
  </sheetViews>
  <sheetFormatPr baseColWidth="10" defaultRowHeight="15"/>
  <cols>
    <col min="3" max="3" width="97.5" customWidth="1"/>
    <col min="4" max="4" width="23.6640625" bestFit="1" customWidth="1"/>
    <col min="5" max="5" width="2.1640625" hidden="1" customWidth="1"/>
    <col min="6" max="6" width="2.5" hidden="1" customWidth="1"/>
    <col min="7" max="7" width="10.83203125" hidden="1" customWidth="1"/>
    <col min="8" max="8" width="2.5" hidden="1" customWidth="1"/>
    <col min="9" max="9" width="8.5" hidden="1" customWidth="1"/>
    <col min="10" max="10" width="51.1640625" hidden="1" customWidth="1"/>
    <col min="11" max="15" width="0" hidden="1" customWidth="1"/>
  </cols>
  <sheetData>
    <row r="1" spans="1:14" ht="29">
      <c r="B1" s="55" t="s">
        <v>72</v>
      </c>
      <c r="C1" s="55"/>
      <c r="D1" s="55"/>
    </row>
    <row r="2" spans="1:14" ht="29">
      <c r="B2" s="55" t="s">
        <v>78</v>
      </c>
      <c r="C2" s="55"/>
      <c r="D2" s="55"/>
      <c r="E2" s="17"/>
      <c r="M2" s="13"/>
      <c r="N2" t="s">
        <v>73</v>
      </c>
    </row>
    <row r="3" spans="1:14" ht="16" hidden="1">
      <c r="B3" s="59" t="s">
        <v>92</v>
      </c>
      <c r="C3" s="60"/>
      <c r="D3" s="5" t="s">
        <v>43</v>
      </c>
      <c r="J3" t="s">
        <v>119</v>
      </c>
      <c r="M3" s="14"/>
      <c r="N3" t="s">
        <v>74</v>
      </c>
    </row>
    <row r="4" spans="1:14">
      <c r="M4" s="14"/>
    </row>
    <row r="5" spans="1:14" ht="16" thickBot="1">
      <c r="M5" s="14"/>
    </row>
    <row r="6" spans="1:14" ht="30" customHeight="1">
      <c r="A6" s="56">
        <v>1</v>
      </c>
      <c r="B6" s="59" t="s">
        <v>93</v>
      </c>
      <c r="C6" s="60"/>
      <c r="D6" s="57">
        <v>1</v>
      </c>
      <c r="E6">
        <f>IFERROR(6-D6,0)</f>
        <v>5</v>
      </c>
      <c r="F6" t="str">
        <f>IF(E6=0,"","U")</f>
        <v>U</v>
      </c>
      <c r="H6" t="s">
        <v>12</v>
      </c>
      <c r="I6">
        <f>SUMIF(F:F,H6,E:E)/COUNTIF(F:F,H6)</f>
        <v>5</v>
      </c>
      <c r="M6" s="15"/>
      <c r="N6" t="s">
        <v>75</v>
      </c>
    </row>
    <row r="7" spans="1:14" ht="161" thickBot="1">
      <c r="A7" s="56"/>
      <c r="B7" s="2"/>
      <c r="C7" s="3" t="s">
        <v>94</v>
      </c>
      <c r="D7" s="58"/>
      <c r="H7" t="s">
        <v>13</v>
      </c>
      <c r="I7">
        <f>SUMIF(F:F,H7,E:E)/COUNTIF(F:F,H7)</f>
        <v>5</v>
      </c>
      <c r="M7" s="16"/>
      <c r="N7" t="s">
        <v>76</v>
      </c>
    </row>
    <row r="8" spans="1:14">
      <c r="A8" s="1"/>
    </row>
    <row r="9" spans="1:14" ht="16" thickBot="1">
      <c r="A9" s="1"/>
    </row>
    <row r="10" spans="1:14" ht="30" customHeight="1">
      <c r="A10" s="56">
        <v>2</v>
      </c>
      <c r="B10" s="59" t="s">
        <v>95</v>
      </c>
      <c r="C10" s="60"/>
      <c r="D10" s="57">
        <v>1</v>
      </c>
      <c r="E10">
        <f>IFERROR(6-D10,0)</f>
        <v>5</v>
      </c>
      <c r="F10" t="str">
        <f>IF(E10=0,"","U")</f>
        <v>U</v>
      </c>
    </row>
    <row r="11" spans="1:14" ht="129" thickBot="1">
      <c r="A11" s="56"/>
      <c r="B11" s="2"/>
      <c r="C11" s="3" t="s">
        <v>96</v>
      </c>
      <c r="D11" s="58"/>
    </row>
    <row r="12" spans="1:14">
      <c r="A12" s="1"/>
    </row>
    <row r="13" spans="1:14" ht="16" thickBot="1">
      <c r="A13" s="1"/>
    </row>
    <row r="14" spans="1:14" ht="22" customHeight="1">
      <c r="A14" s="56">
        <v>3</v>
      </c>
      <c r="B14" s="59" t="s">
        <v>97</v>
      </c>
      <c r="C14" s="60"/>
      <c r="D14" s="57">
        <v>1</v>
      </c>
      <c r="E14">
        <f>IFERROR(6-D14,0)</f>
        <v>5</v>
      </c>
      <c r="F14" t="str">
        <f>IF(E14=0,"","I")</f>
        <v>I</v>
      </c>
    </row>
    <row r="15" spans="1:14" ht="81" thickBot="1">
      <c r="A15" s="56"/>
      <c r="B15" s="2"/>
      <c r="C15" s="3" t="s">
        <v>98</v>
      </c>
      <c r="D15" s="58"/>
    </row>
  </sheetData>
  <mergeCells count="12">
    <mergeCell ref="A14:A15"/>
    <mergeCell ref="B1:D1"/>
    <mergeCell ref="B2:D2"/>
    <mergeCell ref="A6:A7"/>
    <mergeCell ref="A10:A11"/>
    <mergeCell ref="B6:C6"/>
    <mergeCell ref="D6:D7"/>
    <mergeCell ref="B10:C10"/>
    <mergeCell ref="D10:D11"/>
    <mergeCell ref="B14:C14"/>
    <mergeCell ref="D14:D15"/>
    <mergeCell ref="B3:C3"/>
  </mergeCells>
  <pageMargins left="0.7" right="0.7" top="0.75" bottom="0.75" header="0.3" footer="0.3"/>
  <extLst>
    <ext xmlns:x14="http://schemas.microsoft.com/office/spreadsheetml/2009/9/main" uri="{CCE6A557-97BC-4b89-ADB6-D9C93CAAB3DF}">
      <x14:dataValidations xmlns:xm="http://schemas.microsoft.com/office/excel/2006/main" count="2">
        <x14:dataValidation type="list" showInputMessage="1" showErrorMessage="1" xr:uid="{998733C7-59D8-4E85-9FEE-D557AC7BC3E3}">
          <x14:formula1>
            <xm:f>Variables!$C$1:$C$6</xm:f>
          </x14:formula1>
          <xm:sqref>D6:D7 D10:D11 D14:D15</xm:sqref>
        </x14:dataValidation>
        <x14:dataValidation type="list" showInputMessage="1" showErrorMessage="1" xr:uid="{B513986C-24DA-EA40-B768-28F94A188353}">
          <x14:formula1>
            <xm:f>Variables!$E$1:$E$3</xm:f>
          </x14:formula1>
          <xm:sqref>D3</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3B9D20-8E6F-4BAB-A864-163D73FEDBC0}">
  <sheetPr codeName="Hoja4"/>
  <dimension ref="A1:I13"/>
  <sheetViews>
    <sheetView showGridLines="0" topLeftCell="D1" zoomScale="120" zoomScaleNormal="120" workbookViewId="0">
      <selection activeCell="E1" sqref="E1:K1048576"/>
    </sheetView>
  </sheetViews>
  <sheetFormatPr baseColWidth="10" defaultRowHeight="15"/>
  <cols>
    <col min="3" max="3" width="103.1640625" customWidth="1"/>
    <col min="5" max="9" width="10.83203125" hidden="1" customWidth="1"/>
    <col min="10" max="11" width="0" hidden="1" customWidth="1"/>
  </cols>
  <sheetData>
    <row r="1" spans="1:9" ht="29">
      <c r="B1" s="55" t="s">
        <v>72</v>
      </c>
      <c r="C1" s="55"/>
      <c r="D1" s="55"/>
    </row>
    <row r="2" spans="1:9" ht="29">
      <c r="B2" s="55" t="s">
        <v>79</v>
      </c>
      <c r="C2" s="55"/>
      <c r="D2" s="55"/>
    </row>
    <row r="3" spans="1:9" ht="16" thickBot="1"/>
    <row r="4" spans="1:9">
      <c r="A4" s="56">
        <v>1</v>
      </c>
      <c r="B4" s="59" t="s">
        <v>99</v>
      </c>
      <c r="C4" s="60"/>
      <c r="D4" s="57">
        <v>1</v>
      </c>
      <c r="E4">
        <f>IFERROR(6-D4,0)</f>
        <v>5</v>
      </c>
      <c r="F4" t="str">
        <f>IF(E4=0,"","I")</f>
        <v>I</v>
      </c>
      <c r="H4" t="s">
        <v>12</v>
      </c>
      <c r="I4">
        <f>SUMIF(F:F,H4,E:E)/COUNTIF(F:F,H4)</f>
        <v>5</v>
      </c>
    </row>
    <row r="5" spans="1:9" ht="97" thickBot="1">
      <c r="A5" s="56"/>
      <c r="B5" s="2"/>
      <c r="C5" s="3" t="s">
        <v>100</v>
      </c>
      <c r="D5" s="58"/>
      <c r="H5" t="s">
        <v>13</v>
      </c>
      <c r="I5">
        <f>SUMIF(F:F,H5,E:E)/COUNTIF(F:F,H5)</f>
        <v>5</v>
      </c>
    </row>
    <row r="6" spans="1:9">
      <c r="A6" s="1"/>
    </row>
    <row r="7" spans="1:9" ht="16" thickBot="1">
      <c r="A7" s="1"/>
    </row>
    <row r="8" spans="1:9">
      <c r="A8" s="56">
        <v>2</v>
      </c>
      <c r="B8" s="59" t="s">
        <v>101</v>
      </c>
      <c r="C8" s="60"/>
      <c r="D8" s="57">
        <v>1</v>
      </c>
      <c r="E8">
        <f>IFERROR(6-D8,0)</f>
        <v>5</v>
      </c>
      <c r="F8" t="str">
        <f>IF(E8=0,"","U")</f>
        <v>U</v>
      </c>
    </row>
    <row r="9" spans="1:9" ht="113" thickBot="1">
      <c r="A9" s="56"/>
      <c r="B9" s="2"/>
      <c r="C9" s="3" t="s">
        <v>102</v>
      </c>
      <c r="D9" s="58"/>
    </row>
    <row r="10" spans="1:9">
      <c r="A10" s="1"/>
    </row>
    <row r="11" spans="1:9" ht="16" thickBot="1">
      <c r="A11" s="1"/>
    </row>
    <row r="12" spans="1:9">
      <c r="A12" s="56">
        <v>3</v>
      </c>
      <c r="B12" s="59" t="s">
        <v>103</v>
      </c>
      <c r="C12" s="60"/>
      <c r="D12" s="57">
        <v>1</v>
      </c>
      <c r="E12">
        <f>IFERROR(6-D12,0)</f>
        <v>5</v>
      </c>
      <c r="F12" t="str">
        <f>IF(E12=0,"","I")</f>
        <v>I</v>
      </c>
    </row>
    <row r="13" spans="1:9" ht="97" thickBot="1">
      <c r="A13" s="56"/>
      <c r="B13" s="2"/>
      <c r="C13" s="3" t="s">
        <v>104</v>
      </c>
      <c r="D13" s="58"/>
    </row>
  </sheetData>
  <mergeCells count="11">
    <mergeCell ref="B1:D1"/>
    <mergeCell ref="B2:D2"/>
    <mergeCell ref="A4:A5"/>
    <mergeCell ref="A8:A9"/>
    <mergeCell ref="A12:A13"/>
    <mergeCell ref="B4:C4"/>
    <mergeCell ref="D4:D5"/>
    <mergeCell ref="B8:C8"/>
    <mergeCell ref="D8:D9"/>
    <mergeCell ref="B12:C12"/>
    <mergeCell ref="D12:D13"/>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showInputMessage="1" showErrorMessage="1" xr:uid="{E2C92784-8CF2-4FBD-B388-95F7B9287627}">
          <x14:formula1>
            <xm:f>Variables!$C$1:$C$6</xm:f>
          </x14:formula1>
          <xm:sqref>D4:D5 D8:D9 D12:D13</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3E31AC-C491-4A6C-A240-48C993C04CB7}">
  <sheetPr codeName="Hoja5"/>
  <dimension ref="A1:K17"/>
  <sheetViews>
    <sheetView topLeftCell="A13" zoomScale="110" zoomScaleNormal="110" workbookViewId="0">
      <selection activeCell="E1" sqref="E1:O1048576"/>
    </sheetView>
  </sheetViews>
  <sheetFormatPr baseColWidth="10" defaultRowHeight="15"/>
  <cols>
    <col min="1" max="1" width="10.83203125" style="1"/>
    <col min="3" max="3" width="103.1640625" customWidth="1"/>
    <col min="5" max="9" width="10.83203125" hidden="1" customWidth="1"/>
    <col min="10" max="15" width="0" hidden="1" customWidth="1"/>
  </cols>
  <sheetData>
    <row r="1" spans="1:11" ht="29">
      <c r="B1" s="55" t="s">
        <v>72</v>
      </c>
      <c r="C1" s="55"/>
      <c r="D1" s="55"/>
    </row>
    <row r="2" spans="1:11" ht="29">
      <c r="B2" s="55" t="s">
        <v>80</v>
      </c>
      <c r="C2" s="55"/>
      <c r="D2" s="55"/>
      <c r="F2" s="68"/>
    </row>
    <row r="3" spans="1:11" ht="16" thickBot="1"/>
    <row r="4" spans="1:11" ht="30" customHeight="1">
      <c r="A4" s="56">
        <v>1</v>
      </c>
      <c r="B4" s="59" t="s">
        <v>105</v>
      </c>
      <c r="C4" s="60"/>
      <c r="D4" s="57">
        <v>1</v>
      </c>
      <c r="E4">
        <f>IFERROR(6-D4,0)</f>
        <v>5</v>
      </c>
      <c r="F4" t="str">
        <f>IF(E4=0,"","I")</f>
        <v>I</v>
      </c>
      <c r="H4" t="s">
        <v>12</v>
      </c>
      <c r="I4">
        <f>IFERROR(SUMIF(F:F,H4,E:E)/COUNTIF(F:F,H4),0)</f>
        <v>0</v>
      </c>
    </row>
    <row r="5" spans="1:11" ht="97" thickBot="1">
      <c r="A5" s="56"/>
      <c r="B5" s="2"/>
      <c r="C5" s="3" t="s">
        <v>10</v>
      </c>
      <c r="D5" s="58"/>
      <c r="H5" t="s">
        <v>13</v>
      </c>
      <c r="I5">
        <f>SUMIF(F:F,H5,E:E)/COUNTIF(F:F,H5)</f>
        <v>5</v>
      </c>
    </row>
    <row r="7" spans="1:11" ht="16" thickBot="1"/>
    <row r="8" spans="1:11" ht="33.75" customHeight="1">
      <c r="A8" s="56">
        <v>2</v>
      </c>
      <c r="B8" s="59" t="s">
        <v>106</v>
      </c>
      <c r="C8" s="60"/>
      <c r="D8" s="57">
        <v>1</v>
      </c>
      <c r="E8">
        <f>IFERROR(6-D8,0)</f>
        <v>5</v>
      </c>
      <c r="F8" t="str">
        <f>IF(E8=0,"","I")</f>
        <v>I</v>
      </c>
    </row>
    <row r="9" spans="1:11" ht="97" thickBot="1">
      <c r="A9" s="56"/>
      <c r="B9" s="2"/>
      <c r="C9" s="3" t="s">
        <v>11</v>
      </c>
      <c r="D9" s="58"/>
    </row>
    <row r="11" spans="1:11" ht="16" thickBot="1"/>
    <row r="12" spans="1:11">
      <c r="A12" s="56">
        <v>3</v>
      </c>
      <c r="B12" s="59" t="s">
        <v>107</v>
      </c>
      <c r="C12" s="60"/>
      <c r="D12" s="57">
        <v>1</v>
      </c>
      <c r="E12">
        <f>IFERROR(6-D12,0)</f>
        <v>5</v>
      </c>
      <c r="F12" t="str">
        <f>IF(E12=0,"","I")</f>
        <v>I</v>
      </c>
    </row>
    <row r="13" spans="1:11" ht="145" thickBot="1">
      <c r="A13" s="56"/>
      <c r="B13" s="2"/>
      <c r="C13" s="3" t="s">
        <v>151</v>
      </c>
      <c r="D13" s="58"/>
      <c r="J13" t="s">
        <v>125</v>
      </c>
      <c r="K13" t="s">
        <v>126</v>
      </c>
    </row>
    <row r="15" spans="1:11" ht="16" thickBot="1"/>
    <row r="16" spans="1:11" ht="15" customHeight="1">
      <c r="B16" s="59" t="s">
        <v>150</v>
      </c>
      <c r="C16" s="60"/>
      <c r="D16" s="57">
        <v>1</v>
      </c>
      <c r="E16">
        <f>IFERROR(6-D16,0)</f>
        <v>5</v>
      </c>
      <c r="F16" t="str">
        <f>IF(E16=0,"","I")</f>
        <v>I</v>
      </c>
    </row>
    <row r="17" spans="1:10" ht="145" thickBot="1">
      <c r="A17" s="1">
        <v>4</v>
      </c>
      <c r="B17" s="2"/>
      <c r="C17" s="3" t="s">
        <v>152</v>
      </c>
      <c r="D17" s="58"/>
      <c r="J17" t="s">
        <v>127</v>
      </c>
    </row>
  </sheetData>
  <mergeCells count="13">
    <mergeCell ref="B16:C16"/>
    <mergeCell ref="D16:D17"/>
    <mergeCell ref="B4:C4"/>
    <mergeCell ref="D4:D5"/>
    <mergeCell ref="B8:C8"/>
    <mergeCell ref="D8:D9"/>
    <mergeCell ref="B12:C12"/>
    <mergeCell ref="D12:D13"/>
    <mergeCell ref="B1:D1"/>
    <mergeCell ref="B2:D2"/>
    <mergeCell ref="A4:A5"/>
    <mergeCell ref="A8:A9"/>
    <mergeCell ref="A12:A13"/>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showInputMessage="1" showErrorMessage="1" xr:uid="{553E4452-34B8-4D91-A4C1-8D0DD513BEA1}">
          <x14:formula1>
            <xm:f>Variables!$C$1:$C$6</xm:f>
          </x14:formula1>
          <xm:sqref>D4:D5 D8:D9 D12:D13 D16:D17</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CAE77D-AA96-463C-9562-B21EE0F13B0C}">
  <sheetPr codeName="Hoja6"/>
  <dimension ref="A1:I13"/>
  <sheetViews>
    <sheetView zoomScale="120" zoomScaleNormal="120" workbookViewId="0">
      <selection activeCell="E1" sqref="E1:L1048576"/>
    </sheetView>
  </sheetViews>
  <sheetFormatPr baseColWidth="10" defaultRowHeight="15"/>
  <cols>
    <col min="3" max="3" width="103.1640625" customWidth="1"/>
    <col min="5" max="9" width="10.83203125" hidden="1" customWidth="1"/>
    <col min="10" max="12" width="0" hidden="1" customWidth="1"/>
  </cols>
  <sheetData>
    <row r="1" spans="1:9" ht="29">
      <c r="B1" s="55" t="s">
        <v>72</v>
      </c>
      <c r="C1" s="55"/>
      <c r="D1" s="55"/>
    </row>
    <row r="2" spans="1:9" ht="29">
      <c r="B2" s="55" t="s">
        <v>81</v>
      </c>
      <c r="C2" s="55"/>
      <c r="D2" s="55"/>
    </row>
    <row r="3" spans="1:9" ht="16" thickBot="1"/>
    <row r="4" spans="1:9" ht="46.5" customHeight="1">
      <c r="A4" s="56">
        <v>1</v>
      </c>
      <c r="B4" s="59" t="s">
        <v>108</v>
      </c>
      <c r="C4" s="60"/>
      <c r="D4" s="57">
        <v>1</v>
      </c>
      <c r="E4">
        <f>IFERROR(6-D4,0)</f>
        <v>5</v>
      </c>
      <c r="F4" t="str">
        <f>IF(E4=0,"","U")</f>
        <v>U</v>
      </c>
      <c r="H4" t="s">
        <v>12</v>
      </c>
      <c r="I4">
        <f>SUMIF(F:F,H4,E:E)/COUNTIF(F:F,H4)</f>
        <v>5</v>
      </c>
    </row>
    <row r="5" spans="1:9" ht="129" thickBot="1">
      <c r="A5" s="56"/>
      <c r="B5" s="2"/>
      <c r="C5" s="3" t="s">
        <v>109</v>
      </c>
      <c r="D5" s="58"/>
      <c r="H5" t="s">
        <v>13</v>
      </c>
      <c r="I5">
        <f>SUMIF(F:F,H5,E:E)/COUNTIF(F:F,H5)</f>
        <v>5</v>
      </c>
    </row>
    <row r="6" spans="1:9">
      <c r="A6" s="1"/>
    </row>
    <row r="7" spans="1:9" ht="16" thickBot="1">
      <c r="A7" s="1"/>
    </row>
    <row r="8" spans="1:9">
      <c r="A8" s="56">
        <v>2</v>
      </c>
      <c r="B8" s="59" t="s">
        <v>110</v>
      </c>
      <c r="C8" s="60"/>
      <c r="D8" s="57">
        <v>1</v>
      </c>
      <c r="E8">
        <f>IFERROR(6-D8,0)</f>
        <v>5</v>
      </c>
      <c r="F8" t="str">
        <f>IF(E8=0,"","I")</f>
        <v>I</v>
      </c>
    </row>
    <row r="9" spans="1:9" ht="97" thickBot="1">
      <c r="A9" s="56"/>
      <c r="B9" s="2"/>
      <c r="C9" s="3" t="s">
        <v>111</v>
      </c>
      <c r="D9" s="58"/>
    </row>
    <row r="10" spans="1:9">
      <c r="A10" s="1"/>
    </row>
    <row r="11" spans="1:9" ht="16" thickBot="1">
      <c r="A11" s="1"/>
    </row>
    <row r="12" spans="1:9">
      <c r="A12" s="56">
        <v>3</v>
      </c>
      <c r="B12" s="59" t="s">
        <v>112</v>
      </c>
      <c r="C12" s="60"/>
      <c r="D12" s="57">
        <v>1</v>
      </c>
      <c r="E12">
        <f>IFERROR(6-D12,0)</f>
        <v>5</v>
      </c>
      <c r="F12" t="str">
        <f>IF(E12=0,"","I")</f>
        <v>I</v>
      </c>
    </row>
    <row r="13" spans="1:9" ht="113" thickBot="1">
      <c r="A13" s="56"/>
      <c r="B13" s="2"/>
      <c r="C13" s="3" t="s">
        <v>113</v>
      </c>
      <c r="D13" s="58"/>
    </row>
  </sheetData>
  <mergeCells count="11">
    <mergeCell ref="B1:D1"/>
    <mergeCell ref="B2:D2"/>
    <mergeCell ref="A4:A5"/>
    <mergeCell ref="A8:A9"/>
    <mergeCell ref="A12:A13"/>
    <mergeCell ref="B4:C4"/>
    <mergeCell ref="D4:D5"/>
    <mergeCell ref="B8:C8"/>
    <mergeCell ref="D8:D9"/>
    <mergeCell ref="B12:C12"/>
    <mergeCell ref="D12:D13"/>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showInputMessage="1" showErrorMessage="1" xr:uid="{F9162AB0-DEF9-49ED-B6FB-0DCE9CDD9375}">
          <x14:formula1>
            <xm:f>Variables!$C$1:$C$6</xm:f>
          </x14:formula1>
          <xm:sqref>D4:D5 D8:D9 D12:D13</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E385BB-35A6-461D-840B-B33DA64DC6AB}">
  <sheetPr codeName="Hoja8"/>
  <dimension ref="A1:I19"/>
  <sheetViews>
    <sheetView showGridLines="0" topLeftCell="B2" zoomScale="120" zoomScaleNormal="120" workbookViewId="0">
      <selection activeCell="H1" sqref="H1:I1048576"/>
    </sheetView>
  </sheetViews>
  <sheetFormatPr baseColWidth="10" defaultRowHeight="15"/>
  <cols>
    <col min="1" max="1" width="10.83203125" style="1"/>
    <col min="3" max="3" width="103.1640625" customWidth="1"/>
    <col min="4" max="4" width="23.6640625" bestFit="1" customWidth="1"/>
    <col min="5" max="5" width="2" hidden="1" customWidth="1"/>
    <col min="6" max="6" width="2.33203125" hidden="1" customWidth="1"/>
    <col min="7" max="7" width="10.83203125" hidden="1" customWidth="1"/>
    <col min="8" max="8" width="2.33203125" hidden="1" customWidth="1"/>
    <col min="9" max="9" width="8.5" hidden="1" customWidth="1"/>
    <col min="10" max="10" width="10.83203125" customWidth="1"/>
  </cols>
  <sheetData>
    <row r="1" spans="1:9" ht="29">
      <c r="B1" s="55" t="s">
        <v>72</v>
      </c>
      <c r="C1" s="55"/>
      <c r="D1" s="55"/>
    </row>
    <row r="2" spans="1:9" ht="29">
      <c r="B2" s="55" t="s">
        <v>77</v>
      </c>
      <c r="C2" s="55"/>
      <c r="D2" s="55"/>
    </row>
    <row r="3" spans="1:9" ht="16" thickBot="1"/>
    <row r="4" spans="1:9">
      <c r="A4" s="56">
        <v>1</v>
      </c>
      <c r="B4" s="59" t="s">
        <v>114</v>
      </c>
      <c r="C4" s="60"/>
      <c r="D4" s="57">
        <v>1</v>
      </c>
      <c r="E4">
        <f>IFERROR(6-D4,0)</f>
        <v>5</v>
      </c>
      <c r="F4" t="str">
        <f>IF(E4=0,"","I")</f>
        <v>I</v>
      </c>
      <c r="H4" t="s">
        <v>12</v>
      </c>
      <c r="I4">
        <f>SUMIF(F:F,H4,E:E)/COUNTIF(F:F,H4)</f>
        <v>5</v>
      </c>
    </row>
    <row r="5" spans="1:9" ht="97" thickBot="1">
      <c r="A5" s="56"/>
      <c r="B5" s="2"/>
      <c r="C5" s="3" t="s">
        <v>115</v>
      </c>
      <c r="D5" s="58"/>
      <c r="H5" t="s">
        <v>13</v>
      </c>
      <c r="I5">
        <f>SUMIF(F:F,H5,E:E)/COUNTIF(F:F,H5)</f>
        <v>5</v>
      </c>
    </row>
    <row r="7" spans="1:9" ht="16" thickBot="1"/>
    <row r="8" spans="1:9">
      <c r="A8" s="56">
        <v>2</v>
      </c>
      <c r="B8" s="59" t="s">
        <v>116</v>
      </c>
      <c r="C8" s="60"/>
      <c r="D8" s="57">
        <v>1</v>
      </c>
      <c r="E8">
        <f>IFERROR(6-D8,0)</f>
        <v>5</v>
      </c>
      <c r="F8" t="str">
        <f>IF(E8=0,"","U")</f>
        <v>U</v>
      </c>
    </row>
    <row r="9" spans="1:9" ht="129" thickBot="1">
      <c r="A9" s="56"/>
      <c r="B9" s="2"/>
      <c r="C9" s="3" t="s">
        <v>143</v>
      </c>
      <c r="D9" s="58"/>
    </row>
    <row r="11" spans="1:9" ht="16" thickBot="1"/>
    <row r="12" spans="1:9">
      <c r="A12" s="56">
        <v>3</v>
      </c>
      <c r="B12" s="59" t="s">
        <v>117</v>
      </c>
      <c r="C12" s="60"/>
      <c r="D12" s="57">
        <v>1</v>
      </c>
      <c r="E12">
        <f>IFERROR(6-D12,0)</f>
        <v>5</v>
      </c>
      <c r="F12" t="str">
        <f>IF(E12=0,"","U")</f>
        <v>U</v>
      </c>
    </row>
    <row r="13" spans="1:9" ht="161" thickBot="1">
      <c r="A13" s="56"/>
      <c r="B13" s="2"/>
      <c r="C13" s="3" t="s">
        <v>118</v>
      </c>
      <c r="D13" s="58"/>
    </row>
    <row r="15" spans="1:9" ht="16" thickBot="1"/>
    <row r="16" spans="1:9" s="6" customFormat="1" ht="48.75" customHeight="1" thickBot="1">
      <c r="A16" s="63">
        <v>4</v>
      </c>
      <c r="B16" s="59" t="s">
        <v>153</v>
      </c>
      <c r="C16" s="64"/>
      <c r="D16" s="60"/>
    </row>
    <row r="17" spans="1:4" s="6" customFormat="1" ht="154" customHeight="1" thickBot="1">
      <c r="A17" s="63"/>
      <c r="B17" s="45"/>
      <c r="C17" s="46" t="s">
        <v>144</v>
      </c>
      <c r="D17" s="47">
        <v>1</v>
      </c>
    </row>
    <row r="19" spans="1:4">
      <c r="C19" s="18"/>
    </row>
  </sheetData>
  <mergeCells count="13">
    <mergeCell ref="B1:D1"/>
    <mergeCell ref="B2:D2"/>
    <mergeCell ref="A4:A5"/>
    <mergeCell ref="A8:A9"/>
    <mergeCell ref="A12:A13"/>
    <mergeCell ref="A16:A17"/>
    <mergeCell ref="B16:D16"/>
    <mergeCell ref="B4:C4"/>
    <mergeCell ref="D4:D5"/>
    <mergeCell ref="B8:C8"/>
    <mergeCell ref="D8:D9"/>
    <mergeCell ref="B12:C12"/>
    <mergeCell ref="D12:D13"/>
  </mergeCells>
  <conditionalFormatting sqref="B16:B17">
    <cfRule type="expression" dxfId="7" priority="2">
      <formula>#REF!="Si"</formula>
    </cfRule>
  </conditionalFormatting>
  <conditionalFormatting sqref="B16:D16 B17:C17">
    <cfRule type="expression" dxfId="6" priority="1">
      <formula>#REF!="Si"</formula>
    </cfRule>
  </conditionalFormatting>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showInputMessage="1" showErrorMessage="1" xr:uid="{AB92400F-1C1C-4C2C-B9CC-49CE46C47BA3}">
          <x14:formula1>
            <xm:f>Variables!$C$1:$C$6</xm:f>
          </x14:formula1>
          <xm:sqref>D4:D5 D8:D9 D12:D13 D17</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9EB2AA-4F01-4D40-A069-AF22AB8F495D}">
  <sheetPr codeName="Hoja1"/>
  <dimension ref="B1:J11"/>
  <sheetViews>
    <sheetView showGridLines="0" zoomScaleNormal="100" workbookViewId="0">
      <selection activeCell="C5" sqref="C5"/>
    </sheetView>
  </sheetViews>
  <sheetFormatPr baseColWidth="10" defaultColWidth="10.83203125" defaultRowHeight="15" zeroHeight="1"/>
  <cols>
    <col min="1" max="1" width="10.83203125" customWidth="1"/>
    <col min="2" max="2" width="47" customWidth="1"/>
    <col min="3" max="3" width="16.5" bestFit="1" customWidth="1"/>
    <col min="4" max="6" width="2" hidden="1" customWidth="1"/>
    <col min="7" max="7" width="3.83203125" hidden="1" customWidth="1"/>
    <col min="8" max="8" width="2" hidden="1" customWidth="1"/>
    <col min="9" max="9" width="32.5" hidden="1" customWidth="1"/>
    <col min="10" max="10" width="3.5" hidden="1" customWidth="1"/>
    <col min="11" max="12" width="0" hidden="1" customWidth="1"/>
  </cols>
  <sheetData>
    <row r="1" spans="2:10" ht="29" customHeight="1">
      <c r="B1" s="65" t="s">
        <v>142</v>
      </c>
      <c r="C1" s="65"/>
      <c r="D1" s="42"/>
      <c r="G1" t="str">
        <f>'Matriz de Recomendaciones'!C1</f>
        <v>M</v>
      </c>
    </row>
    <row r="2" spans="2:10" ht="15" customHeight="1">
      <c r="B2" s="65"/>
      <c r="C2" s="65"/>
      <c r="D2" s="42"/>
    </row>
    <row r="3" spans="2:10" ht="15" customHeight="1">
      <c r="B3" s="65"/>
      <c r="C3" s="65"/>
      <c r="D3" s="42"/>
    </row>
    <row r="4" spans="2:10"/>
    <row r="5" spans="2:10" ht="26" customHeight="1">
      <c r="B5" s="43" t="s">
        <v>8</v>
      </c>
      <c r="C5" s="44" t="s">
        <v>0</v>
      </c>
      <c r="D5">
        <f>VLOOKUP(B5,Variables!H:I,2,0)</f>
        <v>1</v>
      </c>
      <c r="E5">
        <f t="shared" ref="E5:E10" si="0">H5</f>
        <v>1</v>
      </c>
      <c r="F5">
        <f>VLOOKUP(C5,Variables!K:L,2,0)</f>
        <v>1</v>
      </c>
      <c r="G5">
        <f t="shared" ref="G5:G10" si="1">IF($G$1="PM",IF(F5&gt;=2,1,2),IF($G$1="M",1,""))</f>
        <v>1</v>
      </c>
      <c r="H5">
        <f>IF(G5=2,0,1)</f>
        <v>1</v>
      </c>
      <c r="I5" t="str">
        <f t="shared" ref="I5:I10" si="2">B5</f>
        <v>Tecnologías y habilidades digitales</v>
      </c>
      <c r="J5">
        <f>COUNTIF(C5:C10,"Inicial")+COUNTIF(C5:C10,"Novato")</f>
        <v>6</v>
      </c>
    </row>
    <row r="6" spans="2:10" ht="22">
      <c r="B6" s="43" t="s">
        <v>45</v>
      </c>
      <c r="C6" s="44" t="s">
        <v>0</v>
      </c>
      <c r="D6">
        <f>VLOOKUP(B6,Variables!H:I,2,0)</f>
        <v>2</v>
      </c>
      <c r="E6">
        <f t="shared" si="0"/>
        <v>2</v>
      </c>
      <c r="F6">
        <f>VLOOKUP(C6,Variables!K:L,2,0)</f>
        <v>1</v>
      </c>
      <c r="G6">
        <f t="shared" si="1"/>
        <v>1</v>
      </c>
      <c r="H6">
        <f>IF(G6=2,H5,H5+1)</f>
        <v>2</v>
      </c>
      <c r="I6" t="str">
        <f t="shared" si="2"/>
        <v>Comunicaciones y canales de venta</v>
      </c>
      <c r="J6" t="str">
        <f>IF(AND(G1="PM",J5=6),"Si","No")</f>
        <v>No</v>
      </c>
    </row>
    <row r="7" spans="2:10" ht="22">
      <c r="B7" s="43" t="s">
        <v>4</v>
      </c>
      <c r="C7" s="44" t="s">
        <v>0</v>
      </c>
      <c r="D7">
        <f>VLOOKUP(B7,Variables!H:I,2,0)</f>
        <v>3</v>
      </c>
      <c r="E7">
        <f t="shared" si="0"/>
        <v>3</v>
      </c>
      <c r="F7">
        <f>VLOOKUP(C7,Variables!K:L,2,0)</f>
        <v>1</v>
      </c>
      <c r="G7">
        <f t="shared" si="1"/>
        <v>1</v>
      </c>
      <c r="H7">
        <f>IF(G7=2,H6,H6+1)</f>
        <v>3</v>
      </c>
      <c r="I7" t="str">
        <f t="shared" si="2"/>
        <v>Organización y personas</v>
      </c>
    </row>
    <row r="8" spans="2:10" ht="22">
      <c r="B8" s="43" t="s">
        <v>5</v>
      </c>
      <c r="C8" s="44" t="s">
        <v>0</v>
      </c>
      <c r="D8">
        <f>VLOOKUP(B8,Variables!H:I,2,0)</f>
        <v>4</v>
      </c>
      <c r="E8">
        <f t="shared" si="0"/>
        <v>4</v>
      </c>
      <c r="F8">
        <f>VLOOKUP(C8,Variables!K:L,2,0)</f>
        <v>1</v>
      </c>
      <c r="G8">
        <f t="shared" si="1"/>
        <v>1</v>
      </c>
      <c r="H8">
        <f>IF(G8=2,H7,H7+1)</f>
        <v>4</v>
      </c>
      <c r="I8" t="str">
        <f t="shared" si="2"/>
        <v>Estrategia y transformación digital</v>
      </c>
    </row>
    <row r="9" spans="2:10" ht="22">
      <c r="B9" s="43" t="s">
        <v>6</v>
      </c>
      <c r="C9" s="44" t="s">
        <v>0</v>
      </c>
      <c r="D9">
        <f>VLOOKUP(B9,Variables!H:I,2,0)</f>
        <v>5</v>
      </c>
      <c r="E9">
        <f t="shared" si="0"/>
        <v>5</v>
      </c>
      <c r="F9">
        <f>VLOOKUP(C9,Variables!K:L,2,0)</f>
        <v>1</v>
      </c>
      <c r="G9">
        <f t="shared" si="1"/>
        <v>1</v>
      </c>
      <c r="H9">
        <f>IF(G9=2,H8,H8+1)</f>
        <v>5</v>
      </c>
      <c r="I9" t="str">
        <f t="shared" si="2"/>
        <v>Datos y analítica</v>
      </c>
    </row>
    <row r="10" spans="2:10" ht="22">
      <c r="B10" s="43" t="s">
        <v>7</v>
      </c>
      <c r="C10" s="49" t="s">
        <v>0</v>
      </c>
      <c r="D10">
        <f>VLOOKUP(B10,Variables!H:I,2,0)</f>
        <v>6</v>
      </c>
      <c r="E10">
        <f t="shared" si="0"/>
        <v>6</v>
      </c>
      <c r="F10">
        <f>VLOOKUP(C10,Variables!K:L,2,0)</f>
        <v>1</v>
      </c>
      <c r="G10">
        <f t="shared" si="1"/>
        <v>1</v>
      </c>
      <c r="H10">
        <f>IF(G10=2,H9,H9+1)</f>
        <v>6</v>
      </c>
      <c r="I10" t="str">
        <f t="shared" si="2"/>
        <v>Procesos</v>
      </c>
    </row>
    <row r="11" spans="2:10"/>
  </sheetData>
  <mergeCells count="1">
    <mergeCell ref="B1:C3"/>
  </mergeCell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BB441018-EF41-401D-ABBB-9CA103E98782}">
          <x14:formula1>
            <xm:f>Variables!$A$1:$A$4</xm:f>
          </x14:formula1>
          <xm:sqref>C5:C10</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11</vt:i4>
      </vt:variant>
    </vt:vector>
  </HeadingPairs>
  <TitlesOfParts>
    <vt:vector size="11" baseType="lpstr">
      <vt:lpstr>Matriz</vt:lpstr>
      <vt:lpstr>Variables</vt:lpstr>
      <vt:lpstr>Analítica de Datos</vt:lpstr>
      <vt:lpstr>Tecnología-Aplicaciones</vt:lpstr>
      <vt:lpstr>Procesos</vt:lpstr>
      <vt:lpstr>Visión y Estrategia</vt:lpstr>
      <vt:lpstr>Omnicanalidad</vt:lpstr>
      <vt:lpstr>Digitalización</vt:lpstr>
      <vt:lpstr>Diagnóstico de Preparación</vt:lpstr>
      <vt:lpstr>Matriz de Recomendaciones</vt:lpstr>
      <vt:lpstr>calculos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Andres Upegui</dc:creator>
  <cp:lastModifiedBy>Microsoft Office User</cp:lastModifiedBy>
  <dcterms:created xsi:type="dcterms:W3CDTF">2023-07-05T03:10:19Z</dcterms:created>
  <dcterms:modified xsi:type="dcterms:W3CDTF">2023-11-17T04:02:32Z</dcterms:modified>
</cp:coreProperties>
</file>