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n/Desktop/Edinburgh Project PURE TXTL + ML/Data/Crude/Lysate_007/"/>
    </mc:Choice>
  </mc:AlternateContent>
  <xr:revisionPtr revIDLastSave="0" documentId="13_ncr:1_{8452686C-32CA-A045-A0D1-2030407B16B2}" xr6:coauthVersionLast="47" xr6:coauthVersionMax="47" xr10:uidLastSave="{00000000-0000-0000-0000-000000000000}"/>
  <bookViews>
    <workbookView xWindow="0" yWindow="4100" windowWidth="28800" windowHeight="15460" activeTab="2" xr2:uid="{83BFB524-6A78-6449-AEE1-A68EA386A441}"/>
  </bookViews>
  <sheets>
    <sheet name="lysate7 old cal" sheetId="2" r:id="rId1"/>
    <sheet name="PURE Conc Master 12 34 " sheetId="1" r:id="rId2"/>
    <sheet name="lysate7 new 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2" i="3" l="1"/>
  <c r="Y50" i="3"/>
  <c r="X49" i="3"/>
  <c r="X50" i="3"/>
  <c r="X51" i="3"/>
  <c r="W49" i="3"/>
  <c r="W50" i="3"/>
  <c r="W51" i="3"/>
  <c r="O49" i="3"/>
  <c r="O50" i="3"/>
  <c r="O51" i="3"/>
  <c r="O52" i="3"/>
  <c r="N49" i="3"/>
  <c r="N50" i="3"/>
  <c r="N51" i="3"/>
  <c r="N52" i="3"/>
  <c r="X45" i="3"/>
  <c r="W43" i="3"/>
  <c r="X43" i="3" s="1"/>
  <c r="W44" i="3"/>
  <c r="X44" i="3" s="1"/>
  <c r="W45" i="3"/>
  <c r="W46" i="3"/>
  <c r="X46" i="3" s="1"/>
  <c r="W47" i="3"/>
  <c r="X47" i="3" s="1"/>
  <c r="W48" i="3"/>
  <c r="X48" i="3" s="1"/>
  <c r="O44" i="3"/>
  <c r="O45" i="3"/>
  <c r="O48" i="3"/>
  <c r="N43" i="3"/>
  <c r="O43" i="3" s="1"/>
  <c r="N44" i="3"/>
  <c r="N45" i="3"/>
  <c r="N46" i="3"/>
  <c r="O46" i="3" s="1"/>
  <c r="N47" i="3"/>
  <c r="O47" i="3" s="1"/>
  <c r="N48" i="3"/>
  <c r="W39" i="3"/>
  <c r="X39" i="3" s="1"/>
  <c r="W40" i="3"/>
  <c r="X40" i="3" s="1"/>
  <c r="W41" i="3"/>
  <c r="X41" i="3" s="1"/>
  <c r="W42" i="3"/>
  <c r="X42" i="3" s="1"/>
  <c r="Y44" i="3" l="1"/>
  <c r="Y40" i="3"/>
  <c r="Y47" i="3"/>
  <c r="X45" i="2"/>
  <c r="X46" i="2"/>
  <c r="X43" i="2"/>
  <c r="Z44" i="2" s="1"/>
  <c r="W43" i="2"/>
  <c r="W44" i="2"/>
  <c r="X44" i="2" s="1"/>
  <c r="W45" i="2"/>
  <c r="W46" i="2"/>
  <c r="N43" i="2"/>
  <c r="O43" i="2" s="1"/>
  <c r="N44" i="2"/>
  <c r="O44" i="2" s="1"/>
  <c r="N45" i="2"/>
  <c r="O45" i="2" s="1"/>
  <c r="N46" i="2"/>
  <c r="O46" i="2" s="1"/>
  <c r="W28" i="3"/>
  <c r="W29" i="3"/>
  <c r="W30" i="3"/>
  <c r="W31" i="3"/>
  <c r="W32" i="3"/>
  <c r="W33" i="3"/>
  <c r="W34" i="3"/>
  <c r="W35" i="3"/>
  <c r="W36" i="3"/>
  <c r="X36" i="3" s="1"/>
  <c r="W37" i="3"/>
  <c r="X37" i="3" s="1"/>
  <c r="W38" i="3"/>
  <c r="W21" i="3"/>
  <c r="W22" i="3"/>
  <c r="W23" i="3"/>
  <c r="W24" i="3"/>
  <c r="W25" i="3"/>
  <c r="W26" i="3"/>
  <c r="W27" i="3"/>
  <c r="W20" i="3"/>
  <c r="O38" i="3"/>
  <c r="O40" i="3"/>
  <c r="O42" i="3"/>
  <c r="O36" i="3"/>
  <c r="O23" i="3"/>
  <c r="O24" i="3"/>
  <c r="O20" i="3"/>
  <c r="N42" i="3"/>
  <c r="N41" i="3"/>
  <c r="O41" i="3" s="1"/>
  <c r="N40" i="3"/>
  <c r="N39" i="3"/>
  <c r="O39" i="3" s="1"/>
  <c r="X38" i="3"/>
  <c r="N38" i="3"/>
  <c r="N37" i="3"/>
  <c r="O37" i="3" s="1"/>
  <c r="N36" i="3"/>
  <c r="N27" i="3"/>
  <c r="N26" i="3"/>
  <c r="O26" i="3" s="1"/>
  <c r="N25" i="3"/>
  <c r="O25" i="3" s="1"/>
  <c r="N24" i="3"/>
  <c r="N23" i="3"/>
  <c r="N22" i="3"/>
  <c r="O22" i="3" s="1"/>
  <c r="N21" i="3"/>
  <c r="O21" i="3" s="1"/>
  <c r="N20" i="3"/>
  <c r="X37" i="2"/>
  <c r="X36" i="2"/>
  <c r="O37" i="2"/>
  <c r="O39" i="2"/>
  <c r="O41" i="2"/>
  <c r="N42" i="2"/>
  <c r="O42" i="2" s="1"/>
  <c r="N41" i="2"/>
  <c r="N40" i="2"/>
  <c r="O40" i="2" s="1"/>
  <c r="N39" i="2"/>
  <c r="N38" i="2"/>
  <c r="O38" i="2" s="1"/>
  <c r="N37" i="2"/>
  <c r="N36" i="2"/>
  <c r="O36" i="2" s="1"/>
  <c r="W42" i="2"/>
  <c r="W41" i="2"/>
  <c r="W40" i="2"/>
  <c r="W39" i="2"/>
  <c r="W38" i="2"/>
  <c r="X38" i="2" s="1"/>
  <c r="W37" i="2"/>
  <c r="W36" i="2"/>
  <c r="W27" i="2"/>
  <c r="N27" i="2"/>
  <c r="W26" i="2"/>
  <c r="N26" i="2"/>
  <c r="O26" i="2" s="1"/>
  <c r="W25" i="2"/>
  <c r="N25" i="2"/>
  <c r="O25" i="2" s="1"/>
  <c r="W24" i="2"/>
  <c r="N24" i="2"/>
  <c r="O24" i="2" s="1"/>
  <c r="W23" i="2"/>
  <c r="N23" i="2"/>
  <c r="O23" i="2" s="1"/>
  <c r="W22" i="2"/>
  <c r="N22" i="2"/>
  <c r="O22" i="2" s="1"/>
  <c r="W21" i="2"/>
  <c r="N21" i="2"/>
  <c r="O21" i="2" s="1"/>
  <c r="W20" i="2"/>
  <c r="N20" i="2"/>
  <c r="O20" i="2" s="1"/>
  <c r="O41" i="1"/>
  <c r="O21" i="1"/>
  <c r="O25" i="1"/>
  <c r="N27" i="1"/>
  <c r="O27" i="1" s="1"/>
  <c r="N26" i="1"/>
  <c r="O26" i="1" s="1"/>
  <c r="N25" i="1"/>
  <c r="N24" i="1"/>
  <c r="O24" i="1" s="1"/>
  <c r="N23" i="1"/>
  <c r="O23" i="1" s="1"/>
  <c r="N22" i="1"/>
  <c r="O22" i="1" s="1"/>
  <c r="N21" i="1"/>
  <c r="N20" i="1"/>
  <c r="O20" i="1" s="1"/>
  <c r="W47" i="1"/>
  <c r="X47" i="1" s="1"/>
  <c r="X46" i="1"/>
  <c r="W46" i="1"/>
  <c r="W45" i="1"/>
  <c r="X45" i="1" s="1"/>
  <c r="Z47" i="1" s="1"/>
  <c r="W44" i="1"/>
  <c r="X44" i="1" s="1"/>
  <c r="Z44" i="1" s="1"/>
  <c r="W43" i="1"/>
  <c r="X43" i="1" s="1"/>
  <c r="W42" i="1"/>
  <c r="X42" i="1" s="1"/>
  <c r="N42" i="1"/>
  <c r="O42" i="1" s="1"/>
  <c r="W41" i="1"/>
  <c r="X41" i="1" s="1"/>
  <c r="N41" i="1"/>
  <c r="W40" i="1"/>
  <c r="X40" i="1" s="1"/>
  <c r="N40" i="1"/>
  <c r="O40" i="1" s="1"/>
  <c r="W39" i="1"/>
  <c r="X39" i="1" s="1"/>
  <c r="N39" i="1"/>
  <c r="O39" i="1" s="1"/>
  <c r="W38" i="1"/>
  <c r="X38" i="1" s="1"/>
  <c r="N38" i="1"/>
  <c r="O38" i="1" s="1"/>
  <c r="W37" i="1"/>
  <c r="X37" i="1" s="1"/>
  <c r="N37" i="1"/>
  <c r="O37" i="1" s="1"/>
  <c r="W36" i="1"/>
  <c r="X36" i="1" s="1"/>
  <c r="N36" i="1"/>
  <c r="O36" i="1" s="1"/>
  <c r="Y37" i="3" l="1"/>
</calcChain>
</file>

<file path=xl/sharedStrings.xml><?xml version="1.0" encoding="utf-8"?>
<sst xmlns="http://schemas.openxmlformats.org/spreadsheetml/2006/main" count="304" uniqueCount="53">
  <si>
    <t>A</t>
  </si>
  <si>
    <t>B</t>
  </si>
  <si>
    <t>C</t>
  </si>
  <si>
    <t>D</t>
  </si>
  <si>
    <t>E</t>
  </si>
  <si>
    <t>F</t>
  </si>
  <si>
    <t>G</t>
  </si>
  <si>
    <t>H</t>
  </si>
  <si>
    <t>x = ((y-c)/m)*df</t>
  </si>
  <si>
    <t>mg/ml</t>
  </si>
  <si>
    <t>Abs 1</t>
  </si>
  <si>
    <t>Abs 2</t>
  </si>
  <si>
    <t>Abs 3</t>
  </si>
  <si>
    <t>Abs 4</t>
  </si>
  <si>
    <t>Av.Abs</t>
  </si>
  <si>
    <t>Corrected Abs.</t>
  </si>
  <si>
    <t>Exp. Conc.</t>
  </si>
  <si>
    <t>Abs.(Y)</t>
  </si>
  <si>
    <t>Conc. (X)</t>
  </si>
  <si>
    <t>S1</t>
  </si>
  <si>
    <t>S2</t>
  </si>
  <si>
    <t>S3</t>
  </si>
  <si>
    <t>S4</t>
  </si>
  <si>
    <t>S5</t>
  </si>
  <si>
    <t>S6</t>
  </si>
  <si>
    <t>S7</t>
  </si>
  <si>
    <t>S8</t>
  </si>
  <si>
    <t>Volume</t>
  </si>
  <si>
    <t>Final Vol req</t>
  </si>
  <si>
    <t>PURE M1</t>
  </si>
  <si>
    <t>mg/mL</t>
  </si>
  <si>
    <t>mL</t>
  </si>
  <si>
    <t>300 uL</t>
  </si>
  <si>
    <t>PURE M2</t>
  </si>
  <si>
    <t>300. uL</t>
  </si>
  <si>
    <t>PURE M3</t>
  </si>
  <si>
    <t>500 uL</t>
  </si>
  <si>
    <t>PURE M4</t>
  </si>
  <si>
    <t>Corrected [Bradford:595]</t>
  </si>
  <si>
    <t>?????</t>
  </si>
  <si>
    <t>Lysate_007</t>
  </si>
  <si>
    <t>15x</t>
  </si>
  <si>
    <t>20x</t>
  </si>
  <si>
    <t>30x</t>
  </si>
  <si>
    <t>Internal Cont.</t>
  </si>
  <si>
    <t>50x</t>
  </si>
  <si>
    <t>dilute</t>
  </si>
  <si>
    <t>conc.</t>
  </si>
  <si>
    <t>Lysate_001</t>
  </si>
  <si>
    <t>007_FrzDried</t>
  </si>
  <si>
    <t>Freeze Dried</t>
  </si>
  <si>
    <t>Lysate_008</t>
  </si>
  <si>
    <t>Lysate_009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</si>
</sst>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'lysate7 old cal'!$U$20:$U$27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'lysate7 old cal'!$V$20:$V$27</c:f>
              <c:numCache>
                <c:formatCode>General</c:formatCode>
                <c:ptCount val="8"/>
                <c:pt idx="0">
                  <c:v>2.0794999999999995</c:v>
                </c:pt>
                <c:pt idx="1">
                  <c:v>1.8434999999999997</c:v>
                </c:pt>
                <c:pt idx="2">
                  <c:v>1.3947499999999997</c:v>
                </c:pt>
                <c:pt idx="3">
                  <c:v>1.0767500000000001</c:v>
                </c:pt>
                <c:pt idx="4">
                  <c:v>0.82250000000000012</c:v>
                </c:pt>
                <c:pt idx="5">
                  <c:v>0.4880000000000001</c:v>
                </c:pt>
                <c:pt idx="6">
                  <c:v>0.26824999999999999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94-2243-B6CC-DEB0056E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01215"/>
        <c:axId val="1"/>
      </c:scatterChart>
      <c:valAx>
        <c:axId val="1031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012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"/>
                  <c:y val="0.254789471511253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-0.3518x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+ 1.6786x - 0.0003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0.9968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'PURE Conc Master 12 34 '!$U$20:$U$27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'PURE Conc Master 12 34 '!$V$20:$V$27</c:f>
              <c:numCache>
                <c:formatCode>General</c:formatCode>
                <c:ptCount val="8"/>
                <c:pt idx="0">
                  <c:v>2.0754999999999995</c:v>
                </c:pt>
                <c:pt idx="1">
                  <c:v>1.8394999999999997</c:v>
                </c:pt>
                <c:pt idx="2">
                  <c:v>1.3907499999999997</c:v>
                </c:pt>
                <c:pt idx="3">
                  <c:v>1.0727500000000001</c:v>
                </c:pt>
                <c:pt idx="4">
                  <c:v>0.81850000000000012</c:v>
                </c:pt>
                <c:pt idx="5">
                  <c:v>0.4840000000000001</c:v>
                </c:pt>
                <c:pt idx="6">
                  <c:v>0.26424999999999998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B-A040-BD05-F5AA7583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01215"/>
        <c:axId val="1"/>
      </c:scatterChart>
      <c:valAx>
        <c:axId val="1031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012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'lysate7 new cal'!$U$20:$U$27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'lysate7 new cal'!$V$20:$V$27</c:f>
              <c:numCache>
                <c:formatCode>General</c:formatCode>
                <c:ptCount val="8"/>
                <c:pt idx="0">
                  <c:v>1.9253336666666669</c:v>
                </c:pt>
                <c:pt idx="1">
                  <c:v>1.7700003333333334</c:v>
                </c:pt>
                <c:pt idx="2">
                  <c:v>1.3700003333333335</c:v>
                </c:pt>
                <c:pt idx="3">
                  <c:v>0.98166699999999996</c:v>
                </c:pt>
                <c:pt idx="4">
                  <c:v>0.73466700000000007</c:v>
                </c:pt>
                <c:pt idx="5">
                  <c:v>0.40566699999999989</c:v>
                </c:pt>
                <c:pt idx="6">
                  <c:v>0.22500033333333336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1-AE44-9072-02C67E6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01215"/>
        <c:axId val="1"/>
      </c:scatterChart>
      <c:valAx>
        <c:axId val="1031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012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254000</xdr:colOff>
      <xdr:row>1</xdr:row>
      <xdr:rowOff>38100</xdr:rowOff>
    </xdr:from>
    <xdr:to>
      <xdr:col>30</xdr:col>
      <xdr:colOff>703848</xdr:colOff>
      <xdr:row>14</xdr:row>
      <xdr:rowOff>133493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C22B4177-4C7B-494B-BF60-8E386E12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254000</xdr:colOff>
      <xdr:row>1</xdr:row>
      <xdr:rowOff>38100</xdr:rowOff>
    </xdr:from>
    <xdr:to>
      <xdr:col>30</xdr:col>
      <xdr:colOff>703848</xdr:colOff>
      <xdr:row>14</xdr:row>
      <xdr:rowOff>133493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44FDFF2-DAA2-094E-9745-FBEECE719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254000</xdr:colOff>
      <xdr:row>1</xdr:row>
      <xdr:rowOff>38100</xdr:rowOff>
    </xdr:from>
    <xdr:to>
      <xdr:col>30</xdr:col>
      <xdr:colOff>703848</xdr:colOff>
      <xdr:row>14</xdr:row>
      <xdr:rowOff>133493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68AAB1BE-D3A3-0444-A93A-A01427F56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2D8E-DD3E-C54B-807F-FC9AAAA4CCE5}">
  <dimension ref="A1:AH47"/>
  <sheetViews>
    <sheetView topLeftCell="H18" workbookViewId="0">
      <selection activeCell="R51" sqref="R51"/>
    </sheetView>
  </sheetViews>
  <sheetFormatPr baseColWidth="10" defaultRowHeight="16" x14ac:dyDescent="0.2"/>
  <sheetData>
    <row r="1" spans="1:19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9" x14ac:dyDescent="0.2">
      <c r="A3" s="1" t="s">
        <v>0</v>
      </c>
      <c r="B3" s="1">
        <v>2.5649999999999999</v>
      </c>
      <c r="C3" s="1">
        <v>2.5720000000000001</v>
      </c>
      <c r="D3" s="1">
        <v>2.6139999999999999</v>
      </c>
      <c r="E3" s="1">
        <v>1.4490000000000001</v>
      </c>
      <c r="F3" s="1">
        <v>1.42</v>
      </c>
      <c r="G3" s="1">
        <v>1.4159999999999999</v>
      </c>
      <c r="H3" s="1">
        <v>-20.61</v>
      </c>
      <c r="I3" s="1">
        <v>-10.282999999999999</v>
      </c>
      <c r="J3" s="1">
        <v>-7.4290000000000003</v>
      </c>
      <c r="K3" s="1">
        <v>-9.4600000000000009</v>
      </c>
      <c r="L3" s="1">
        <v>-7.5110000000000001</v>
      </c>
      <c r="M3" s="1">
        <v>-7.5110000000000001</v>
      </c>
    </row>
    <row r="4" spans="1:19" x14ac:dyDescent="0.2">
      <c r="A4" s="1" t="s">
        <v>1</v>
      </c>
      <c r="B4" s="1">
        <v>2.4049999999999998</v>
      </c>
      <c r="C4" s="1">
        <v>2.4169999999999998</v>
      </c>
      <c r="D4" s="1">
        <v>2.4630000000000001</v>
      </c>
      <c r="E4" s="1">
        <v>1.23</v>
      </c>
      <c r="F4" s="1">
        <v>1.3280000000000001</v>
      </c>
      <c r="G4" s="1">
        <v>1.147</v>
      </c>
      <c r="H4" s="1">
        <v>-16.452000000000002</v>
      </c>
      <c r="I4" s="1">
        <v>-27.42</v>
      </c>
      <c r="J4" s="1">
        <v>-41.58</v>
      </c>
      <c r="K4" s="1">
        <v>-41.67</v>
      </c>
      <c r="L4" s="1">
        <v>-10.305</v>
      </c>
      <c r="M4" s="1">
        <v>-7.4779999999999998</v>
      </c>
    </row>
    <row r="5" spans="1:19" x14ac:dyDescent="0.2">
      <c r="A5" s="1" t="s">
        <v>2</v>
      </c>
      <c r="B5" s="1">
        <v>2.0329999999999999</v>
      </c>
      <c r="C5" s="1">
        <v>1.956</v>
      </c>
      <c r="D5" s="1">
        <v>2.0960000000000001</v>
      </c>
      <c r="E5" s="1">
        <v>1.123</v>
      </c>
      <c r="F5" s="1">
        <v>1.0669999999999999</v>
      </c>
      <c r="G5" s="1">
        <v>1.151</v>
      </c>
      <c r="H5" s="1">
        <v>-16.452000000000002</v>
      </c>
      <c r="I5" s="1" t="s">
        <v>39</v>
      </c>
      <c r="J5" s="1">
        <v>86.04</v>
      </c>
      <c r="K5" s="1">
        <v>41.22</v>
      </c>
      <c r="L5" s="1">
        <v>-13.65</v>
      </c>
      <c r="M5" s="1">
        <v>-9.26</v>
      </c>
    </row>
    <row r="6" spans="1:19" x14ac:dyDescent="0.2">
      <c r="A6" s="1" t="s">
        <v>3</v>
      </c>
      <c r="B6" s="1">
        <v>1.6279999999999999</v>
      </c>
      <c r="C6" s="1">
        <v>1.6319999999999999</v>
      </c>
      <c r="D6" s="1">
        <v>1.66</v>
      </c>
      <c r="E6" s="1">
        <v>0.879</v>
      </c>
      <c r="F6" s="1">
        <v>0.83299999999999996</v>
      </c>
      <c r="G6" s="1">
        <v>0.85799999999999998</v>
      </c>
      <c r="H6" s="1">
        <v>-7.74</v>
      </c>
      <c r="I6" s="1">
        <v>-11.571</v>
      </c>
      <c r="J6" s="1">
        <v>-18.576000000000001</v>
      </c>
      <c r="K6" s="1">
        <v>-41.31</v>
      </c>
      <c r="L6" s="1">
        <v>-16.524000000000001</v>
      </c>
      <c r="M6" s="1">
        <v>-10.823</v>
      </c>
    </row>
    <row r="7" spans="1:19" x14ac:dyDescent="0.2">
      <c r="A7" s="1" t="s">
        <v>4</v>
      </c>
      <c r="B7" s="1">
        <v>1.407</v>
      </c>
      <c r="C7" s="1">
        <v>1.371</v>
      </c>
      <c r="D7" s="1">
        <v>1.401</v>
      </c>
      <c r="E7" s="1">
        <v>0.80800000000000005</v>
      </c>
      <c r="F7" s="1">
        <v>0.81399999999999995</v>
      </c>
      <c r="G7" s="1">
        <v>0.83599999999999997</v>
      </c>
      <c r="H7" s="1">
        <v>-10.147</v>
      </c>
      <c r="I7" s="1">
        <v>-27.42</v>
      </c>
      <c r="J7" s="1">
        <v>-20.79</v>
      </c>
      <c r="K7" s="1">
        <v>-27.54</v>
      </c>
      <c r="L7" s="1">
        <v>-20.745000000000001</v>
      </c>
      <c r="M7" s="1">
        <v>-27.54</v>
      </c>
    </row>
    <row r="8" spans="1:19" x14ac:dyDescent="0.2">
      <c r="A8" s="1" t="s">
        <v>5</v>
      </c>
      <c r="B8" s="1">
        <v>1.0529999999999999</v>
      </c>
      <c r="C8" s="1">
        <v>1.0740000000000001</v>
      </c>
      <c r="D8" s="1">
        <v>1.0649999999999999</v>
      </c>
      <c r="E8" s="1">
        <v>0.76</v>
      </c>
      <c r="F8" s="1">
        <v>0.76200000000000001</v>
      </c>
      <c r="G8" s="1">
        <v>0.76800000000000002</v>
      </c>
      <c r="H8" s="1" t="s">
        <v>39</v>
      </c>
      <c r="I8" s="1">
        <v>-40.770000000000003</v>
      </c>
      <c r="J8" s="1">
        <v>-12.217000000000001</v>
      </c>
      <c r="K8" s="1">
        <v>-27.48</v>
      </c>
      <c r="L8" s="1">
        <v>-20.655000000000001</v>
      </c>
      <c r="M8" s="1">
        <v>-20.655000000000001</v>
      </c>
    </row>
    <row r="9" spans="1:19" x14ac:dyDescent="0.2">
      <c r="A9" s="1" t="s">
        <v>6</v>
      </c>
      <c r="B9" s="1">
        <v>0.89</v>
      </c>
      <c r="C9" s="1">
        <v>0.877</v>
      </c>
      <c r="D9" s="1">
        <v>0.88300000000000001</v>
      </c>
      <c r="E9" s="1">
        <v>0.72199999999999998</v>
      </c>
      <c r="F9" s="1">
        <v>0.72899999999999998</v>
      </c>
      <c r="G9" s="1">
        <v>0.71799999999999997</v>
      </c>
      <c r="H9" s="1">
        <v>-13.191000000000001</v>
      </c>
      <c r="I9" s="1" t="s">
        <v>39</v>
      </c>
      <c r="J9" s="1">
        <v>-83.7</v>
      </c>
      <c r="K9" s="1">
        <v>-41.31</v>
      </c>
      <c r="L9" s="1">
        <v>-16.559999999999999</v>
      </c>
      <c r="M9" s="1">
        <v>-20.88</v>
      </c>
    </row>
    <row r="10" spans="1:19" x14ac:dyDescent="0.2">
      <c r="A10" s="1" t="s">
        <v>7</v>
      </c>
      <c r="B10" s="1">
        <v>0.65900000000000003</v>
      </c>
      <c r="C10" s="1">
        <v>0.66200000000000003</v>
      </c>
      <c r="D10" s="1">
        <v>0.65400000000000003</v>
      </c>
      <c r="E10" s="1">
        <v>0.66800000000000004</v>
      </c>
      <c r="F10" s="1">
        <v>0.66600000000000004</v>
      </c>
      <c r="G10" s="1">
        <v>0.67200000000000004</v>
      </c>
      <c r="H10" s="1">
        <v>-9.44</v>
      </c>
      <c r="I10" s="1">
        <v>-9.18</v>
      </c>
      <c r="J10" s="1">
        <v>-16.271999999999998</v>
      </c>
      <c r="K10" s="1">
        <v>-27.18</v>
      </c>
      <c r="L10" s="1">
        <v>-42.21</v>
      </c>
      <c r="M10" s="1">
        <v>-47.07</v>
      </c>
    </row>
    <row r="12" spans="1:19" x14ac:dyDescent="0.2">
      <c r="S12" t="s">
        <v>8</v>
      </c>
    </row>
    <row r="17" spans="2:34" x14ac:dyDescent="0.2">
      <c r="B17" s="1"/>
      <c r="C17" s="1"/>
      <c r="D17" s="1"/>
      <c r="E17" s="1"/>
    </row>
    <row r="18" spans="2:34" x14ac:dyDescent="0.2">
      <c r="B18" s="1"/>
      <c r="C18" s="1"/>
      <c r="D18" s="1"/>
      <c r="E18" s="1"/>
      <c r="U18" t="s">
        <v>9</v>
      </c>
    </row>
    <row r="19" spans="2:34" x14ac:dyDescent="0.2">
      <c r="B19" s="1"/>
      <c r="C19" s="1"/>
      <c r="D19" s="1"/>
      <c r="E19" s="1"/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U19" t="s">
        <v>16</v>
      </c>
      <c r="V19" t="s">
        <v>17</v>
      </c>
      <c r="W19" t="s">
        <v>18</v>
      </c>
    </row>
    <row r="20" spans="2:34" x14ac:dyDescent="0.2">
      <c r="B20" s="1"/>
      <c r="C20" s="1"/>
      <c r="D20" s="1"/>
      <c r="E20" s="1"/>
      <c r="I20" t="s">
        <v>19</v>
      </c>
      <c r="J20" s="1">
        <v>2.6749999999999998</v>
      </c>
      <c r="K20" s="1">
        <v>2.9830000000000001</v>
      </c>
      <c r="L20" s="1">
        <v>2.661</v>
      </c>
      <c r="M20" s="1">
        <v>2.6389999999999998</v>
      </c>
      <c r="N20">
        <f>AVERAGE(J20:M20)</f>
        <v>2.7394999999999996</v>
      </c>
      <c r="O20">
        <f>N20-0.66</f>
        <v>2.0794999999999995</v>
      </c>
      <c r="T20" t="s">
        <v>19</v>
      </c>
      <c r="U20">
        <v>2</v>
      </c>
      <c r="V20">
        <v>2.0794999999999995</v>
      </c>
      <c r="W20">
        <f>((V20-0.2005)/1.0399)</f>
        <v>1.8069045100490426</v>
      </c>
    </row>
    <row r="21" spans="2:34" x14ac:dyDescent="0.2">
      <c r="B21" s="1"/>
      <c r="C21" s="1"/>
      <c r="D21" s="1"/>
      <c r="I21" t="s">
        <v>20</v>
      </c>
      <c r="J21" s="1">
        <v>2.508</v>
      </c>
      <c r="K21" s="1">
        <v>2.476</v>
      </c>
      <c r="L21" s="1">
        <v>2.5209999999999999</v>
      </c>
      <c r="M21" s="1">
        <v>2.5089999999999999</v>
      </c>
      <c r="N21">
        <f t="shared" ref="N21:N27" si="0">AVERAGE(J21:M21)</f>
        <v>2.5034999999999998</v>
      </c>
      <c r="O21">
        <f t="shared" ref="O21:O26" si="1">N21-0.66</f>
        <v>1.8434999999999997</v>
      </c>
      <c r="T21" t="s">
        <v>20</v>
      </c>
      <c r="U21">
        <v>1.5</v>
      </c>
      <c r="V21">
        <v>1.8434999999999997</v>
      </c>
      <c r="W21">
        <f t="shared" ref="W21:W46" si="2">((V21-0.2005)/1.0399)</f>
        <v>1.5799596115011056</v>
      </c>
    </row>
    <row r="22" spans="2:34" x14ac:dyDescent="0.2">
      <c r="B22" s="1"/>
      <c r="C22" s="1"/>
      <c r="D22" s="1"/>
      <c r="I22" t="s">
        <v>21</v>
      </c>
      <c r="J22" s="1">
        <v>2.0190000000000001</v>
      </c>
      <c r="K22" s="1">
        <v>2.0419999999999998</v>
      </c>
      <c r="L22" s="1">
        <v>2.0659999999999998</v>
      </c>
      <c r="M22" s="1">
        <v>2.0920000000000001</v>
      </c>
      <c r="N22">
        <f t="shared" si="0"/>
        <v>2.0547499999999999</v>
      </c>
      <c r="O22">
        <f t="shared" si="1"/>
        <v>1.3947499999999997</v>
      </c>
      <c r="T22" t="s">
        <v>21</v>
      </c>
      <c r="U22">
        <v>1</v>
      </c>
      <c r="V22">
        <v>1.3947499999999997</v>
      </c>
      <c r="W22">
        <f t="shared" si="2"/>
        <v>1.148427733435907</v>
      </c>
    </row>
    <row r="23" spans="2:34" x14ac:dyDescent="0.2">
      <c r="B23" s="1"/>
      <c r="C23" s="1"/>
      <c r="D23" s="1"/>
      <c r="I23" t="s">
        <v>22</v>
      </c>
      <c r="J23" s="1">
        <v>1.7330000000000001</v>
      </c>
      <c r="K23" s="1">
        <v>1.7250000000000001</v>
      </c>
      <c r="L23" s="1">
        <v>1.7609999999999999</v>
      </c>
      <c r="M23" s="1">
        <v>1.728</v>
      </c>
      <c r="N23">
        <f t="shared" si="0"/>
        <v>1.73675</v>
      </c>
      <c r="O23">
        <f t="shared" si="1"/>
        <v>1.0767500000000001</v>
      </c>
      <c r="T23" t="s">
        <v>22</v>
      </c>
      <c r="U23">
        <v>0.75</v>
      </c>
      <c r="V23">
        <v>1.0767500000000001</v>
      </c>
      <c r="W23">
        <f t="shared" si="2"/>
        <v>0.84262909895182236</v>
      </c>
    </row>
    <row r="24" spans="2:34" x14ac:dyDescent="0.2">
      <c r="B24" s="1"/>
      <c r="C24" s="1"/>
      <c r="D24" s="1"/>
      <c r="I24" t="s">
        <v>23</v>
      </c>
      <c r="J24" s="1">
        <v>1.4810000000000001</v>
      </c>
      <c r="K24" s="1">
        <v>1.474</v>
      </c>
      <c r="L24" s="1">
        <v>1.48</v>
      </c>
      <c r="M24" s="1">
        <v>1.4950000000000001</v>
      </c>
      <c r="N24">
        <f t="shared" si="0"/>
        <v>1.4825000000000002</v>
      </c>
      <c r="O24">
        <f t="shared" si="1"/>
        <v>0.82250000000000012</v>
      </c>
      <c r="T24" t="s">
        <v>23</v>
      </c>
      <c r="U24">
        <v>0.5</v>
      </c>
      <c r="V24">
        <v>0.82250000000000012</v>
      </c>
      <c r="W24">
        <f t="shared" si="2"/>
        <v>0.59813443600346194</v>
      </c>
    </row>
    <row r="25" spans="2:34" x14ac:dyDescent="0.2">
      <c r="I25" t="s">
        <v>24</v>
      </c>
      <c r="J25" s="1">
        <v>1.1459999999999999</v>
      </c>
      <c r="K25" s="1">
        <v>1.145</v>
      </c>
      <c r="L25" s="1">
        <v>1.151</v>
      </c>
      <c r="M25" s="1">
        <v>1.1499999999999999</v>
      </c>
      <c r="N25">
        <f t="shared" si="0"/>
        <v>1.1480000000000001</v>
      </c>
      <c r="O25">
        <f t="shared" si="1"/>
        <v>0.4880000000000001</v>
      </c>
      <c r="T25" t="s">
        <v>24</v>
      </c>
      <c r="U25">
        <v>0.25</v>
      </c>
      <c r="V25">
        <v>0.4880000000000001</v>
      </c>
      <c r="W25">
        <f t="shared" si="2"/>
        <v>0.27646889123954232</v>
      </c>
    </row>
    <row r="26" spans="2:34" x14ac:dyDescent="0.2">
      <c r="I26" t="s">
        <v>25</v>
      </c>
      <c r="J26" s="1">
        <v>0.92200000000000004</v>
      </c>
      <c r="K26" s="1">
        <v>0.93200000000000005</v>
      </c>
      <c r="L26" s="1">
        <v>0.92500000000000004</v>
      </c>
      <c r="M26" s="1">
        <v>0.93400000000000005</v>
      </c>
      <c r="N26">
        <f t="shared" si="0"/>
        <v>0.92825000000000002</v>
      </c>
      <c r="O26">
        <f t="shared" si="1"/>
        <v>0.26824999999999999</v>
      </c>
      <c r="T26" t="s">
        <v>25</v>
      </c>
      <c r="U26">
        <v>0.125</v>
      </c>
      <c r="V26">
        <v>0.26824999999999999</v>
      </c>
      <c r="W26">
        <f t="shared" si="2"/>
        <v>6.5150495239926887E-2</v>
      </c>
    </row>
    <row r="27" spans="2:34" x14ac:dyDescent="0.2">
      <c r="B27" s="1"/>
      <c r="C27" s="1"/>
      <c r="D27" s="1"/>
      <c r="E27" s="1"/>
      <c r="I27" t="s">
        <v>26</v>
      </c>
      <c r="J27" s="1">
        <v>0.66600000000000004</v>
      </c>
      <c r="K27" s="1">
        <v>0.66200000000000003</v>
      </c>
      <c r="L27" s="1">
        <v>0.66500000000000004</v>
      </c>
      <c r="M27" s="1">
        <v>0.66300000000000003</v>
      </c>
      <c r="N27">
        <f t="shared" si="0"/>
        <v>0.66400000000000003</v>
      </c>
      <c r="O27">
        <v>0</v>
      </c>
      <c r="T27" t="s">
        <v>26</v>
      </c>
      <c r="U27">
        <v>0</v>
      </c>
      <c r="V27">
        <v>0</v>
      </c>
      <c r="W27">
        <f t="shared" si="2"/>
        <v>-0.19280700067314166</v>
      </c>
    </row>
    <row r="28" spans="2:34" x14ac:dyDescent="0.2">
      <c r="B28" s="1"/>
      <c r="C28" s="1"/>
      <c r="D28" s="1"/>
      <c r="E28" s="1"/>
      <c r="J28" s="1"/>
      <c r="K28" s="1"/>
      <c r="L28" s="1"/>
    </row>
    <row r="29" spans="2:34" x14ac:dyDescent="0.2">
      <c r="B29" s="1"/>
      <c r="C29" s="1"/>
      <c r="D29" s="1"/>
      <c r="E29" s="1"/>
      <c r="J29" s="1"/>
      <c r="K29" s="1"/>
      <c r="L29" s="1"/>
    </row>
    <row r="30" spans="2:34" x14ac:dyDescent="0.2">
      <c r="B30" s="1"/>
      <c r="C30" s="1"/>
      <c r="D30" s="1"/>
      <c r="E30" s="1"/>
      <c r="J30" s="1"/>
      <c r="K30" s="1"/>
      <c r="L30" s="1"/>
      <c r="AF30" t="s">
        <v>27</v>
      </c>
      <c r="AH30" t="s">
        <v>28</v>
      </c>
    </row>
    <row r="31" spans="2:34" x14ac:dyDescent="0.2">
      <c r="C31" s="1"/>
      <c r="D31" s="1"/>
      <c r="E31" s="1"/>
      <c r="F31" s="1"/>
      <c r="J31" s="1"/>
      <c r="K31" s="1"/>
      <c r="L31" s="1"/>
      <c r="AB31" s="2" t="s">
        <v>29</v>
      </c>
      <c r="AC31" s="2">
        <v>14.12</v>
      </c>
      <c r="AD31" s="2" t="s">
        <v>30</v>
      </c>
      <c r="AF31">
        <v>3</v>
      </c>
      <c r="AG31" t="s">
        <v>31</v>
      </c>
      <c r="AH31" t="s">
        <v>32</v>
      </c>
    </row>
    <row r="32" spans="2:34" x14ac:dyDescent="0.2">
      <c r="C32" s="1"/>
      <c r="D32" s="1"/>
      <c r="E32" s="1"/>
      <c r="F32" s="1"/>
      <c r="J32" s="1"/>
      <c r="K32" s="1"/>
      <c r="L32" s="1"/>
      <c r="M32" s="1"/>
      <c r="AB32" s="2"/>
      <c r="AC32" s="2"/>
      <c r="AD32" s="2"/>
    </row>
    <row r="33" spans="2:34" x14ac:dyDescent="0.2">
      <c r="C33" s="1"/>
      <c r="D33" s="1"/>
      <c r="E33" s="1"/>
      <c r="F33" s="1"/>
      <c r="J33" s="1"/>
      <c r="K33" s="1"/>
      <c r="L33" s="1"/>
      <c r="M33" s="1"/>
      <c r="AB33" s="2" t="s">
        <v>33</v>
      </c>
      <c r="AC33" s="2">
        <v>12.1</v>
      </c>
      <c r="AD33" s="2" t="s">
        <v>30</v>
      </c>
      <c r="AF33">
        <v>3</v>
      </c>
      <c r="AG33" t="s">
        <v>31</v>
      </c>
      <c r="AH33" t="s">
        <v>34</v>
      </c>
    </row>
    <row r="34" spans="2:34" x14ac:dyDescent="0.2">
      <c r="C34" s="1"/>
      <c r="D34" s="1"/>
      <c r="E34" s="1"/>
      <c r="F34" s="1"/>
      <c r="J34" s="1"/>
      <c r="K34" s="1"/>
      <c r="L34" s="1"/>
      <c r="M34" s="1"/>
      <c r="AB34" s="2"/>
      <c r="AC34" s="2"/>
      <c r="AD34" s="2"/>
    </row>
    <row r="35" spans="2:34" x14ac:dyDescent="0.2">
      <c r="J35" s="1"/>
      <c r="K35" s="1"/>
      <c r="L35" s="1"/>
      <c r="M35" s="1"/>
      <c r="AB35" s="2" t="s">
        <v>35</v>
      </c>
      <c r="AC35" s="2">
        <v>14.07</v>
      </c>
      <c r="AD35" s="2" t="s">
        <v>30</v>
      </c>
      <c r="AF35">
        <v>3</v>
      </c>
      <c r="AG35" t="s">
        <v>31</v>
      </c>
      <c r="AH35" t="s">
        <v>36</v>
      </c>
    </row>
    <row r="36" spans="2:34" x14ac:dyDescent="0.2">
      <c r="B36" s="1"/>
      <c r="C36" s="1"/>
      <c r="G36" t="s">
        <v>46</v>
      </c>
      <c r="H36" t="s">
        <v>40</v>
      </c>
      <c r="I36" t="s">
        <v>41</v>
      </c>
      <c r="J36" s="1">
        <v>1.4490000000000001</v>
      </c>
      <c r="K36" s="1">
        <v>1.42</v>
      </c>
      <c r="L36" s="1">
        <v>1.4159999999999999</v>
      </c>
      <c r="M36" s="1"/>
      <c r="N36" s="4">
        <f t="shared" ref="N36:N46" si="3">AVERAGE(J36:M36)</f>
        <v>1.4283333333333335</v>
      </c>
      <c r="O36" s="4">
        <f>N36-0.66</f>
        <v>0.76833333333333342</v>
      </c>
      <c r="R36" t="s">
        <v>46</v>
      </c>
      <c r="S36" t="s">
        <v>40</v>
      </c>
      <c r="T36">
        <v>15</v>
      </c>
      <c r="V36">
        <v>0.76833333333333342</v>
      </c>
      <c r="W36">
        <f t="shared" si="2"/>
        <v>0.54604609417572203</v>
      </c>
      <c r="X36">
        <f>W36*T36</f>
        <v>8.1906914126358306</v>
      </c>
      <c r="AB36" s="2"/>
      <c r="AC36" s="2"/>
      <c r="AD36" s="2"/>
    </row>
    <row r="37" spans="2:34" x14ac:dyDescent="0.2">
      <c r="B37" s="1"/>
      <c r="C37" s="1"/>
      <c r="G37" t="s">
        <v>46</v>
      </c>
      <c r="H37" t="s">
        <v>40</v>
      </c>
      <c r="I37" t="s">
        <v>42</v>
      </c>
      <c r="J37" s="1">
        <v>1.23</v>
      </c>
      <c r="K37" s="1">
        <v>1.3280000000000001</v>
      </c>
      <c r="L37" s="1">
        <v>1.147</v>
      </c>
      <c r="M37" s="1"/>
      <c r="N37" s="4">
        <f t="shared" si="3"/>
        <v>1.2350000000000001</v>
      </c>
      <c r="O37" s="4">
        <f t="shared" ref="O37:O46" si="4">N37-0.66</f>
        <v>0.57500000000000007</v>
      </c>
      <c r="R37" t="s">
        <v>46</v>
      </c>
      <c r="S37" t="s">
        <v>40</v>
      </c>
      <c r="T37">
        <v>20</v>
      </c>
      <c r="V37">
        <v>0.57500000000000007</v>
      </c>
      <c r="W37">
        <f t="shared" si="2"/>
        <v>0.36013078180594293</v>
      </c>
      <c r="X37">
        <f>W37*T37</f>
        <v>7.2026156361188587</v>
      </c>
      <c r="AB37" s="2" t="s">
        <v>37</v>
      </c>
      <c r="AC37" s="2">
        <v>18.03</v>
      </c>
      <c r="AD37" s="2" t="s">
        <v>30</v>
      </c>
      <c r="AF37">
        <v>3</v>
      </c>
      <c r="AG37" t="s">
        <v>31</v>
      </c>
      <c r="AH37" t="s">
        <v>36</v>
      </c>
    </row>
    <row r="38" spans="2:34" x14ac:dyDescent="0.2">
      <c r="B38" s="1"/>
      <c r="C38" s="1"/>
      <c r="G38" t="s">
        <v>46</v>
      </c>
      <c r="H38" t="s">
        <v>40</v>
      </c>
      <c r="I38" t="s">
        <v>43</v>
      </c>
      <c r="J38" s="1">
        <v>1.123</v>
      </c>
      <c r="K38" s="1">
        <v>1.0669999999999999</v>
      </c>
      <c r="L38" s="1">
        <v>1.151</v>
      </c>
      <c r="M38" s="1"/>
      <c r="N38" s="4">
        <f t="shared" si="3"/>
        <v>1.1136666666666668</v>
      </c>
      <c r="O38" s="4">
        <f t="shared" si="4"/>
        <v>0.45366666666666677</v>
      </c>
      <c r="R38" t="s">
        <v>46</v>
      </c>
      <c r="S38" t="s">
        <v>40</v>
      </c>
      <c r="T38">
        <v>30</v>
      </c>
      <c r="V38">
        <v>0.45366666666666677</v>
      </c>
      <c r="W38">
        <f t="shared" si="2"/>
        <v>0.24345289611180571</v>
      </c>
      <c r="X38">
        <f>W38*T38</f>
        <v>7.3035868833541713</v>
      </c>
    </row>
    <row r="39" spans="2:34" x14ac:dyDescent="0.2">
      <c r="B39" s="1"/>
      <c r="C39" s="1"/>
      <c r="H39" t="s">
        <v>44</v>
      </c>
      <c r="I39" t="s">
        <v>41</v>
      </c>
      <c r="J39" s="1">
        <v>0.879</v>
      </c>
      <c r="K39" s="1">
        <v>0.83299999999999996</v>
      </c>
      <c r="L39" s="1">
        <v>0.85799999999999998</v>
      </c>
      <c r="M39" s="1"/>
      <c r="N39" s="4">
        <f t="shared" si="3"/>
        <v>0.85666666666666658</v>
      </c>
      <c r="O39" s="4">
        <f t="shared" si="4"/>
        <v>0.19666666666666655</v>
      </c>
      <c r="S39" t="s">
        <v>44</v>
      </c>
      <c r="T39">
        <v>15</v>
      </c>
      <c r="V39">
        <v>0.19666666666666655</v>
      </c>
      <c r="W39">
        <f t="shared" si="2"/>
        <v>-3.6862518831940246E-3</v>
      </c>
    </row>
    <row r="40" spans="2:34" x14ac:dyDescent="0.2">
      <c r="H40" t="s">
        <v>44</v>
      </c>
      <c r="I40" t="s">
        <v>42</v>
      </c>
      <c r="J40" s="1">
        <v>0.80800000000000005</v>
      </c>
      <c r="K40" s="1">
        <v>0.81399999999999995</v>
      </c>
      <c r="L40" s="1">
        <v>0.83599999999999997</v>
      </c>
      <c r="M40" s="1"/>
      <c r="N40" s="4">
        <f t="shared" si="3"/>
        <v>0.81933333333333325</v>
      </c>
      <c r="O40" s="4">
        <f t="shared" si="4"/>
        <v>0.15933333333333322</v>
      </c>
      <c r="S40" t="s">
        <v>44</v>
      </c>
      <c r="T40">
        <v>20</v>
      </c>
      <c r="V40">
        <v>0.15933333333333322</v>
      </c>
      <c r="W40">
        <f t="shared" si="2"/>
        <v>-3.9587139789082404E-2</v>
      </c>
    </row>
    <row r="41" spans="2:34" x14ac:dyDescent="0.2">
      <c r="H41" t="s">
        <v>44</v>
      </c>
      <c r="I41" t="s">
        <v>43</v>
      </c>
      <c r="J41" s="1">
        <v>0.76</v>
      </c>
      <c r="K41" s="1">
        <v>0.76200000000000001</v>
      </c>
      <c r="L41" s="1">
        <v>0.76800000000000002</v>
      </c>
      <c r="M41" s="1"/>
      <c r="N41" s="4">
        <f t="shared" si="3"/>
        <v>0.76333333333333331</v>
      </c>
      <c r="O41" s="4">
        <f t="shared" si="4"/>
        <v>0.10333333333333328</v>
      </c>
      <c r="S41" t="s">
        <v>44</v>
      </c>
      <c r="T41">
        <v>30</v>
      </c>
      <c r="V41">
        <v>0.10333333333333328</v>
      </c>
      <c r="W41">
        <f t="shared" si="2"/>
        <v>-9.3438471647914925E-2</v>
      </c>
    </row>
    <row r="42" spans="2:34" x14ac:dyDescent="0.2">
      <c r="B42" s="1"/>
      <c r="C42" s="1"/>
      <c r="H42" t="s">
        <v>44</v>
      </c>
      <c r="I42" t="s">
        <v>45</v>
      </c>
      <c r="J42" s="1">
        <v>0.72199999999999998</v>
      </c>
      <c r="K42" s="1">
        <v>0.72899999999999998</v>
      </c>
      <c r="L42" s="1">
        <v>0.71799999999999997</v>
      </c>
      <c r="M42" s="1"/>
      <c r="N42" s="4">
        <f t="shared" si="3"/>
        <v>0.72299999999999998</v>
      </c>
      <c r="O42" s="4">
        <f t="shared" si="4"/>
        <v>6.2999999999999945E-2</v>
      </c>
      <c r="S42" t="s">
        <v>44</v>
      </c>
      <c r="T42">
        <v>50</v>
      </c>
      <c r="V42">
        <v>6.2999999999999945E-2</v>
      </c>
      <c r="W42">
        <f t="shared" si="2"/>
        <v>-0.13222425233195506</v>
      </c>
    </row>
    <row r="43" spans="2:34" x14ac:dyDescent="0.2">
      <c r="B43" s="1"/>
      <c r="C43" s="1"/>
      <c r="G43" t="s">
        <v>47</v>
      </c>
      <c r="H43" t="s">
        <v>40</v>
      </c>
      <c r="I43" t="s">
        <v>41</v>
      </c>
      <c r="J43" s="1">
        <v>2.9329999999999998</v>
      </c>
      <c r="K43" s="1">
        <v>2.9670000000000001</v>
      </c>
      <c r="L43" s="1">
        <v>3.0190000000000001</v>
      </c>
      <c r="M43" s="1"/>
      <c r="N43" s="4">
        <f t="shared" si="3"/>
        <v>2.9730000000000003</v>
      </c>
      <c r="O43" s="4">
        <f t="shared" si="4"/>
        <v>2.3130000000000002</v>
      </c>
      <c r="R43" t="s">
        <v>47</v>
      </c>
      <c r="S43" t="s">
        <v>40</v>
      </c>
      <c r="T43">
        <v>15</v>
      </c>
      <c r="V43">
        <v>2.3130000000000002</v>
      </c>
      <c r="W43">
        <f t="shared" si="2"/>
        <v>2.0314453312818541</v>
      </c>
      <c r="X43">
        <f>W43*T43</f>
        <v>30.471679969227811</v>
      </c>
    </row>
    <row r="44" spans="2:34" x14ac:dyDescent="0.2">
      <c r="B44" s="1"/>
      <c r="C44" s="1"/>
      <c r="G44" t="s">
        <v>47</v>
      </c>
      <c r="H44" t="s">
        <v>40</v>
      </c>
      <c r="I44" t="s">
        <v>42</v>
      </c>
      <c r="J44" s="1">
        <v>2.68</v>
      </c>
      <c r="K44" s="1">
        <v>2.6680000000000001</v>
      </c>
      <c r="L44" s="1">
        <v>2.5609999999999999</v>
      </c>
      <c r="M44" s="1"/>
      <c r="N44" s="4">
        <f t="shared" si="3"/>
        <v>2.6363333333333334</v>
      </c>
      <c r="O44" s="4">
        <f t="shared" si="4"/>
        <v>1.9763333333333333</v>
      </c>
      <c r="R44" t="s">
        <v>47</v>
      </c>
      <c r="S44" t="s">
        <v>40</v>
      </c>
      <c r="T44">
        <v>20</v>
      </c>
      <c r="V44">
        <v>1.9763333333333333</v>
      </c>
      <c r="W44">
        <f t="shared" si="2"/>
        <v>1.7076962528448247</v>
      </c>
      <c r="X44">
        <f t="shared" ref="X44:X46" si="5">W44*T44</f>
        <v>34.153925056896497</v>
      </c>
      <c r="Z44">
        <f>AVERAGE(X43:X45)</f>
        <v>34.813977839749548</v>
      </c>
    </row>
    <row r="45" spans="2:34" x14ac:dyDescent="0.2">
      <c r="B45" s="1"/>
      <c r="C45" s="1"/>
      <c r="G45" t="s">
        <v>47</v>
      </c>
      <c r="H45" t="s">
        <v>40</v>
      </c>
      <c r="I45" t="s">
        <v>43</v>
      </c>
      <c r="J45" s="1">
        <v>2.2850000000000001</v>
      </c>
      <c r="K45" s="1">
        <v>2.2789999999999999</v>
      </c>
      <c r="L45" s="1">
        <v>2.1579999999999999</v>
      </c>
      <c r="M45" s="1"/>
      <c r="N45" s="4">
        <f t="shared" si="3"/>
        <v>2.2406666666666664</v>
      </c>
      <c r="O45" s="4">
        <f t="shared" si="4"/>
        <v>1.5806666666666662</v>
      </c>
      <c r="R45" t="s">
        <v>47</v>
      </c>
      <c r="S45" t="s">
        <v>40</v>
      </c>
      <c r="T45">
        <v>30</v>
      </c>
      <c r="V45">
        <v>1.5806666666666662</v>
      </c>
      <c r="W45">
        <f t="shared" si="2"/>
        <v>1.3272109497708109</v>
      </c>
      <c r="X45">
        <f t="shared" si="5"/>
        <v>39.816328493124324</v>
      </c>
    </row>
    <row r="46" spans="2:34" x14ac:dyDescent="0.2">
      <c r="G46" t="s">
        <v>47</v>
      </c>
      <c r="H46" t="s">
        <v>40</v>
      </c>
      <c r="I46" t="s">
        <v>45</v>
      </c>
      <c r="J46" s="1">
        <v>1.7290000000000001</v>
      </c>
      <c r="K46" s="1">
        <v>1.696</v>
      </c>
      <c r="L46" s="1">
        <v>1.837</v>
      </c>
      <c r="M46" s="1"/>
      <c r="N46" s="4">
        <f t="shared" si="3"/>
        <v>1.7539999999999998</v>
      </c>
      <c r="O46" s="4">
        <f t="shared" si="4"/>
        <v>1.0939999999999999</v>
      </c>
      <c r="R46" t="s">
        <v>47</v>
      </c>
      <c r="S46" t="s">
        <v>40</v>
      </c>
      <c r="T46">
        <v>50</v>
      </c>
      <c r="V46">
        <v>1.0939999999999999</v>
      </c>
      <c r="W46">
        <f t="shared" si="2"/>
        <v>0.85921723242619463</v>
      </c>
      <c r="X46">
        <f t="shared" si="5"/>
        <v>42.960861621309732</v>
      </c>
    </row>
    <row r="47" spans="2:34" x14ac:dyDescent="0.2">
      <c r="J47" s="1"/>
      <c r="K47" s="1"/>
      <c r="L47" s="1"/>
      <c r="M47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E64-F7D1-E949-BBBC-9F165D89CE83}">
  <dimension ref="A1:AH47"/>
  <sheetViews>
    <sheetView workbookViewId="0">
      <selection activeCell="H36" sqref="H36:O42"/>
    </sheetView>
  </sheetViews>
  <sheetFormatPr baseColWidth="10" defaultRowHeight="16" x14ac:dyDescent="0.2"/>
  <sheetData>
    <row r="1" spans="1:19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9" x14ac:dyDescent="0.2">
      <c r="A3" s="1" t="s">
        <v>0</v>
      </c>
      <c r="B3" s="1">
        <v>2.5649999999999999</v>
      </c>
      <c r="C3" s="1">
        <v>2.5720000000000001</v>
      </c>
      <c r="D3" s="1">
        <v>2.6139999999999999</v>
      </c>
      <c r="E3" s="1">
        <v>1.4490000000000001</v>
      </c>
      <c r="F3" s="1">
        <v>1.42</v>
      </c>
      <c r="G3" s="1">
        <v>1.4159999999999999</v>
      </c>
      <c r="H3" s="1">
        <v>-20.61</v>
      </c>
      <c r="I3" s="1">
        <v>-10.282999999999999</v>
      </c>
      <c r="J3" s="1">
        <v>-7.4290000000000003</v>
      </c>
      <c r="K3" s="1">
        <v>-9.4600000000000009</v>
      </c>
      <c r="L3" s="1">
        <v>-7.5110000000000001</v>
      </c>
      <c r="M3" s="1">
        <v>-7.5110000000000001</v>
      </c>
    </row>
    <row r="4" spans="1:19" x14ac:dyDescent="0.2">
      <c r="A4" s="1" t="s">
        <v>1</v>
      </c>
      <c r="B4" s="1">
        <v>2.4049999999999998</v>
      </c>
      <c r="C4" s="1">
        <v>2.4169999999999998</v>
      </c>
      <c r="D4" s="1">
        <v>2.4630000000000001</v>
      </c>
      <c r="E4" s="1">
        <v>1.23</v>
      </c>
      <c r="F4" s="1">
        <v>1.3280000000000001</v>
      </c>
      <c r="G4" s="1">
        <v>1.147</v>
      </c>
      <c r="H4" s="1">
        <v>-16.452000000000002</v>
      </c>
      <c r="I4" s="1">
        <v>-27.42</v>
      </c>
      <c r="J4" s="1">
        <v>-41.58</v>
      </c>
      <c r="K4" s="1">
        <v>-41.67</v>
      </c>
      <c r="L4" s="1">
        <v>-10.305</v>
      </c>
      <c r="M4" s="1">
        <v>-7.4779999999999998</v>
      </c>
    </row>
    <row r="5" spans="1:19" x14ac:dyDescent="0.2">
      <c r="A5" s="1" t="s">
        <v>2</v>
      </c>
      <c r="B5" s="1">
        <v>2.0329999999999999</v>
      </c>
      <c r="C5" s="1">
        <v>1.956</v>
      </c>
      <c r="D5" s="1">
        <v>2.0960000000000001</v>
      </c>
      <c r="E5" s="1">
        <v>1.123</v>
      </c>
      <c r="F5" s="1">
        <v>1.0669999999999999</v>
      </c>
      <c r="G5" s="1">
        <v>1.151</v>
      </c>
      <c r="H5" s="1">
        <v>-16.452000000000002</v>
      </c>
      <c r="I5" s="1" t="s">
        <v>39</v>
      </c>
      <c r="J5" s="1">
        <v>86.04</v>
      </c>
      <c r="K5" s="1">
        <v>41.22</v>
      </c>
      <c r="L5" s="1">
        <v>-13.65</v>
      </c>
      <c r="M5" s="1">
        <v>-9.26</v>
      </c>
    </row>
    <row r="6" spans="1:19" x14ac:dyDescent="0.2">
      <c r="A6" s="1" t="s">
        <v>3</v>
      </c>
      <c r="B6" s="1">
        <v>1.6279999999999999</v>
      </c>
      <c r="C6" s="1">
        <v>1.6319999999999999</v>
      </c>
      <c r="D6" s="1">
        <v>1.66</v>
      </c>
      <c r="E6" s="1">
        <v>0.879</v>
      </c>
      <c r="F6" s="1">
        <v>0.83299999999999996</v>
      </c>
      <c r="G6" s="1">
        <v>0.85799999999999998</v>
      </c>
      <c r="H6" s="1">
        <v>-7.74</v>
      </c>
      <c r="I6" s="1">
        <v>-11.571</v>
      </c>
      <c r="J6" s="1">
        <v>-18.576000000000001</v>
      </c>
      <c r="K6" s="1">
        <v>-41.31</v>
      </c>
      <c r="L6" s="1">
        <v>-16.524000000000001</v>
      </c>
      <c r="M6" s="1">
        <v>-10.823</v>
      </c>
    </row>
    <row r="7" spans="1:19" x14ac:dyDescent="0.2">
      <c r="A7" s="1" t="s">
        <v>4</v>
      </c>
      <c r="B7" s="1">
        <v>1.407</v>
      </c>
      <c r="C7" s="1">
        <v>1.371</v>
      </c>
      <c r="D7" s="1">
        <v>1.401</v>
      </c>
      <c r="E7" s="1">
        <v>0.80800000000000005</v>
      </c>
      <c r="F7" s="1">
        <v>0.81399999999999995</v>
      </c>
      <c r="G7" s="1">
        <v>0.83599999999999997</v>
      </c>
      <c r="H7" s="1">
        <v>-10.147</v>
      </c>
      <c r="I7" s="1">
        <v>-27.42</v>
      </c>
      <c r="J7" s="1">
        <v>-20.79</v>
      </c>
      <c r="K7" s="1">
        <v>-27.54</v>
      </c>
      <c r="L7" s="1">
        <v>-20.745000000000001</v>
      </c>
      <c r="M7" s="1">
        <v>-27.54</v>
      </c>
    </row>
    <row r="8" spans="1:19" x14ac:dyDescent="0.2">
      <c r="A8" s="1" t="s">
        <v>5</v>
      </c>
      <c r="B8" s="1">
        <v>1.0529999999999999</v>
      </c>
      <c r="C8" s="1">
        <v>1.0740000000000001</v>
      </c>
      <c r="D8" s="1">
        <v>1.0649999999999999</v>
      </c>
      <c r="E8" s="1">
        <v>0.76</v>
      </c>
      <c r="F8" s="1">
        <v>0.76200000000000001</v>
      </c>
      <c r="G8" s="1">
        <v>0.76800000000000002</v>
      </c>
      <c r="H8" s="1" t="s">
        <v>39</v>
      </c>
      <c r="I8" s="1">
        <v>-40.770000000000003</v>
      </c>
      <c r="J8" s="1">
        <v>-12.217000000000001</v>
      </c>
      <c r="K8" s="1">
        <v>-27.48</v>
      </c>
      <c r="L8" s="1">
        <v>-20.655000000000001</v>
      </c>
      <c r="M8" s="1">
        <v>-20.655000000000001</v>
      </c>
    </row>
    <row r="9" spans="1:19" x14ac:dyDescent="0.2">
      <c r="A9" s="1" t="s">
        <v>6</v>
      </c>
      <c r="B9" s="1">
        <v>0.89</v>
      </c>
      <c r="C9" s="1">
        <v>0.877</v>
      </c>
      <c r="D9" s="1">
        <v>0.88300000000000001</v>
      </c>
      <c r="E9" s="1">
        <v>0.72199999999999998</v>
      </c>
      <c r="F9" s="1">
        <v>0.72899999999999998</v>
      </c>
      <c r="G9" s="1">
        <v>0.71799999999999997</v>
      </c>
      <c r="H9" s="1">
        <v>-13.191000000000001</v>
      </c>
      <c r="I9" s="1" t="s">
        <v>39</v>
      </c>
      <c r="J9" s="1">
        <v>-83.7</v>
      </c>
      <c r="K9" s="1">
        <v>-41.31</v>
      </c>
      <c r="L9" s="1">
        <v>-16.559999999999999</v>
      </c>
      <c r="M9" s="1">
        <v>-20.88</v>
      </c>
    </row>
    <row r="10" spans="1:19" x14ac:dyDescent="0.2">
      <c r="A10" s="1" t="s">
        <v>7</v>
      </c>
      <c r="B10" s="1">
        <v>0.65900000000000003</v>
      </c>
      <c r="C10" s="1">
        <v>0.66200000000000003</v>
      </c>
      <c r="D10" s="1">
        <v>0.65400000000000003</v>
      </c>
      <c r="E10" s="1">
        <v>0.66800000000000004</v>
      </c>
      <c r="F10" s="1">
        <v>0.66600000000000004</v>
      </c>
      <c r="G10" s="1">
        <v>0.67200000000000004</v>
      </c>
      <c r="H10" s="1">
        <v>-9.44</v>
      </c>
      <c r="I10" s="1">
        <v>-9.18</v>
      </c>
      <c r="J10" s="1">
        <v>-16.271999999999998</v>
      </c>
      <c r="K10" s="1">
        <v>-27.18</v>
      </c>
      <c r="L10" s="1">
        <v>-42.21</v>
      </c>
      <c r="M10" s="1">
        <v>-47.07</v>
      </c>
    </row>
    <row r="12" spans="1:19" x14ac:dyDescent="0.2">
      <c r="S12" t="s">
        <v>8</v>
      </c>
    </row>
    <row r="17" spans="2:34" x14ac:dyDescent="0.2">
      <c r="B17" s="1"/>
      <c r="C17" s="1"/>
      <c r="D17" s="1"/>
      <c r="E17" s="1"/>
    </row>
    <row r="18" spans="2:34" x14ac:dyDescent="0.2">
      <c r="B18" s="1"/>
      <c r="C18" s="1"/>
      <c r="D18" s="1"/>
      <c r="E18" s="1"/>
      <c r="U18" t="s">
        <v>9</v>
      </c>
    </row>
    <row r="19" spans="2:34" x14ac:dyDescent="0.2">
      <c r="B19" s="1"/>
      <c r="C19" s="1"/>
      <c r="D19" s="1"/>
      <c r="E19" s="1"/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U19" t="s">
        <v>16</v>
      </c>
      <c r="V19" t="s">
        <v>17</v>
      </c>
      <c r="W19" t="s">
        <v>18</v>
      </c>
    </row>
    <row r="20" spans="2:34" x14ac:dyDescent="0.2">
      <c r="B20" s="1"/>
      <c r="C20" s="1"/>
      <c r="D20" s="1"/>
      <c r="E20" s="1"/>
      <c r="I20" t="s">
        <v>19</v>
      </c>
      <c r="J20" s="1">
        <v>2.6749999999999998</v>
      </c>
      <c r="K20" s="1">
        <v>2.9830000000000001</v>
      </c>
      <c r="L20" s="1">
        <v>2.661</v>
      </c>
      <c r="M20" s="1">
        <v>2.6389999999999998</v>
      </c>
      <c r="N20">
        <f>AVERAGE(J20:M20)</f>
        <v>2.7394999999999996</v>
      </c>
      <c r="O20">
        <f>N20-0.664</f>
        <v>2.0754999999999995</v>
      </c>
      <c r="T20" t="s">
        <v>19</v>
      </c>
      <c r="U20">
        <v>2</v>
      </c>
      <c r="V20">
        <v>2.0754999999999995</v>
      </c>
    </row>
    <row r="21" spans="2:34" x14ac:dyDescent="0.2">
      <c r="B21" s="1"/>
      <c r="C21" s="1"/>
      <c r="D21" s="1"/>
      <c r="I21" t="s">
        <v>20</v>
      </c>
      <c r="J21" s="1">
        <v>2.508</v>
      </c>
      <c r="K21" s="1">
        <v>2.476</v>
      </c>
      <c r="L21" s="1">
        <v>2.5209999999999999</v>
      </c>
      <c r="M21" s="1">
        <v>2.5089999999999999</v>
      </c>
      <c r="N21">
        <f t="shared" ref="N21:N27" si="0">AVERAGE(J21:M21)</f>
        <v>2.5034999999999998</v>
      </c>
      <c r="O21">
        <f t="shared" ref="O21:O27" si="1">N21-0.664</f>
        <v>1.8394999999999997</v>
      </c>
      <c r="T21" t="s">
        <v>20</v>
      </c>
      <c r="U21">
        <v>1.5</v>
      </c>
      <c r="V21">
        <v>1.8394999999999997</v>
      </c>
    </row>
    <row r="22" spans="2:34" x14ac:dyDescent="0.2">
      <c r="B22" s="1"/>
      <c r="C22" s="1"/>
      <c r="D22" s="1"/>
      <c r="I22" t="s">
        <v>21</v>
      </c>
      <c r="J22" s="1">
        <v>2.0190000000000001</v>
      </c>
      <c r="K22" s="1">
        <v>2.0419999999999998</v>
      </c>
      <c r="L22" s="1">
        <v>2.0659999999999998</v>
      </c>
      <c r="M22" s="1">
        <v>2.0920000000000001</v>
      </c>
      <c r="N22">
        <f t="shared" si="0"/>
        <v>2.0547499999999999</v>
      </c>
      <c r="O22">
        <f t="shared" si="1"/>
        <v>1.3907499999999997</v>
      </c>
      <c r="T22" t="s">
        <v>21</v>
      </c>
      <c r="U22">
        <v>1</v>
      </c>
      <c r="V22">
        <v>1.3907499999999997</v>
      </c>
    </row>
    <row r="23" spans="2:34" x14ac:dyDescent="0.2">
      <c r="B23" s="1"/>
      <c r="C23" s="1"/>
      <c r="D23" s="1"/>
      <c r="I23" t="s">
        <v>22</v>
      </c>
      <c r="J23" s="1">
        <v>1.7330000000000001</v>
      </c>
      <c r="K23" s="1">
        <v>1.7250000000000001</v>
      </c>
      <c r="L23" s="1">
        <v>1.7609999999999999</v>
      </c>
      <c r="M23" s="1">
        <v>1.728</v>
      </c>
      <c r="N23">
        <f t="shared" si="0"/>
        <v>1.73675</v>
      </c>
      <c r="O23">
        <f t="shared" si="1"/>
        <v>1.0727500000000001</v>
      </c>
      <c r="T23" t="s">
        <v>22</v>
      </c>
      <c r="U23">
        <v>0.75</v>
      </c>
      <c r="V23">
        <v>1.0727500000000001</v>
      </c>
    </row>
    <row r="24" spans="2:34" x14ac:dyDescent="0.2">
      <c r="B24" s="1"/>
      <c r="C24" s="1"/>
      <c r="D24" s="1"/>
      <c r="I24" t="s">
        <v>23</v>
      </c>
      <c r="J24" s="1">
        <v>1.4810000000000001</v>
      </c>
      <c r="K24" s="1">
        <v>1.474</v>
      </c>
      <c r="L24" s="1">
        <v>1.48</v>
      </c>
      <c r="M24" s="1">
        <v>1.4950000000000001</v>
      </c>
      <c r="N24">
        <f t="shared" si="0"/>
        <v>1.4825000000000002</v>
      </c>
      <c r="O24">
        <f t="shared" si="1"/>
        <v>0.81850000000000012</v>
      </c>
      <c r="T24" t="s">
        <v>23</v>
      </c>
      <c r="U24">
        <v>0.5</v>
      </c>
      <c r="V24">
        <v>0.81850000000000012</v>
      </c>
    </row>
    <row r="25" spans="2:34" x14ac:dyDescent="0.2">
      <c r="I25" t="s">
        <v>24</v>
      </c>
      <c r="J25" s="1">
        <v>1.1459999999999999</v>
      </c>
      <c r="K25" s="1">
        <v>1.145</v>
      </c>
      <c r="L25" s="1">
        <v>1.151</v>
      </c>
      <c r="M25" s="1">
        <v>1.1499999999999999</v>
      </c>
      <c r="N25">
        <f t="shared" si="0"/>
        <v>1.1480000000000001</v>
      </c>
      <c r="O25">
        <f t="shared" si="1"/>
        <v>0.4840000000000001</v>
      </c>
      <c r="T25" t="s">
        <v>24</v>
      </c>
      <c r="U25">
        <v>0.25</v>
      </c>
      <c r="V25">
        <v>0.4840000000000001</v>
      </c>
    </row>
    <row r="26" spans="2:34" x14ac:dyDescent="0.2">
      <c r="I26" t="s">
        <v>25</v>
      </c>
      <c r="J26" s="1">
        <v>0.92200000000000004</v>
      </c>
      <c r="K26" s="1">
        <v>0.93200000000000005</v>
      </c>
      <c r="L26" s="1">
        <v>0.92500000000000004</v>
      </c>
      <c r="M26" s="1">
        <v>0.93400000000000005</v>
      </c>
      <c r="N26">
        <f t="shared" si="0"/>
        <v>0.92825000000000002</v>
      </c>
      <c r="O26">
        <f t="shared" si="1"/>
        <v>0.26424999999999998</v>
      </c>
      <c r="T26" t="s">
        <v>25</v>
      </c>
      <c r="U26">
        <v>0.125</v>
      </c>
      <c r="V26">
        <v>0.26424999999999998</v>
      </c>
    </row>
    <row r="27" spans="2:34" x14ac:dyDescent="0.2">
      <c r="B27" s="1"/>
      <c r="C27" s="1"/>
      <c r="D27" s="1"/>
      <c r="E27" s="1"/>
      <c r="I27" t="s">
        <v>26</v>
      </c>
      <c r="J27" s="1">
        <v>0.66600000000000004</v>
      </c>
      <c r="K27" s="1">
        <v>0.66200000000000003</v>
      </c>
      <c r="L27" s="1">
        <v>0.66500000000000004</v>
      </c>
      <c r="M27" s="1">
        <v>0.66300000000000003</v>
      </c>
      <c r="N27">
        <f t="shared" si="0"/>
        <v>0.66400000000000003</v>
      </c>
      <c r="O27">
        <f t="shared" si="1"/>
        <v>0</v>
      </c>
      <c r="T27" t="s">
        <v>26</v>
      </c>
      <c r="U27">
        <v>0</v>
      </c>
      <c r="V27">
        <v>0</v>
      </c>
    </row>
    <row r="28" spans="2:34" x14ac:dyDescent="0.2">
      <c r="B28" s="1"/>
      <c r="C28" s="1"/>
      <c r="D28" s="1"/>
      <c r="E28" s="1"/>
      <c r="J28" s="1"/>
      <c r="K28" s="1"/>
      <c r="L28" s="1"/>
    </row>
    <row r="29" spans="2:34" x14ac:dyDescent="0.2">
      <c r="B29" s="1"/>
      <c r="C29" s="1"/>
      <c r="D29" s="1"/>
      <c r="E29" s="1"/>
      <c r="J29" s="1"/>
      <c r="K29" s="1"/>
      <c r="L29" s="1"/>
    </row>
    <row r="30" spans="2:34" x14ac:dyDescent="0.2">
      <c r="B30" s="1"/>
      <c r="C30" s="1"/>
      <c r="D30" s="1"/>
      <c r="E30" s="1"/>
      <c r="J30" s="1"/>
      <c r="K30" s="1"/>
      <c r="L30" s="1"/>
      <c r="AF30" t="s">
        <v>27</v>
      </c>
      <c r="AH30" t="s">
        <v>28</v>
      </c>
    </row>
    <row r="31" spans="2:34" x14ac:dyDescent="0.2">
      <c r="C31" s="1"/>
      <c r="D31" s="1"/>
      <c r="E31" s="1"/>
      <c r="F31" s="1"/>
      <c r="J31" s="1"/>
      <c r="K31" s="1"/>
      <c r="L31" s="1"/>
      <c r="AB31" s="2" t="s">
        <v>29</v>
      </c>
      <c r="AC31" s="2">
        <v>14.12</v>
      </c>
      <c r="AD31" s="2" t="s">
        <v>30</v>
      </c>
      <c r="AF31">
        <v>3</v>
      </c>
      <c r="AG31" t="s">
        <v>31</v>
      </c>
      <c r="AH31" t="s">
        <v>32</v>
      </c>
    </row>
    <row r="32" spans="2:34" x14ac:dyDescent="0.2">
      <c r="C32" s="1"/>
      <c r="D32" s="1"/>
      <c r="E32" s="1"/>
      <c r="F32" s="1"/>
      <c r="J32" s="1"/>
      <c r="K32" s="1"/>
      <c r="L32" s="1"/>
      <c r="M32" s="1"/>
      <c r="AB32" s="2"/>
      <c r="AC32" s="2"/>
      <c r="AD32" s="2"/>
    </row>
    <row r="33" spans="2:34" x14ac:dyDescent="0.2">
      <c r="C33" s="1"/>
      <c r="D33" s="1"/>
      <c r="E33" s="1"/>
      <c r="F33" s="1"/>
      <c r="J33" s="1"/>
      <c r="K33" s="1"/>
      <c r="L33" s="1"/>
      <c r="M33" s="1"/>
      <c r="AB33" s="2" t="s">
        <v>33</v>
      </c>
      <c r="AC33" s="2">
        <v>12.1</v>
      </c>
      <c r="AD33" s="2" t="s">
        <v>30</v>
      </c>
      <c r="AF33">
        <v>3</v>
      </c>
      <c r="AG33" t="s">
        <v>31</v>
      </c>
      <c r="AH33" t="s">
        <v>34</v>
      </c>
    </row>
    <row r="34" spans="2:34" x14ac:dyDescent="0.2">
      <c r="C34" s="1"/>
      <c r="D34" s="1"/>
      <c r="E34" s="1"/>
      <c r="F34" s="1"/>
      <c r="J34" s="1"/>
      <c r="K34" s="1"/>
      <c r="L34" s="1"/>
      <c r="M34" s="1"/>
      <c r="AB34" s="2"/>
      <c r="AC34" s="2"/>
      <c r="AD34" s="2"/>
    </row>
    <row r="35" spans="2:34" x14ac:dyDescent="0.2">
      <c r="J35" s="1"/>
      <c r="K35" s="1"/>
      <c r="L35" s="1"/>
      <c r="M35" s="1"/>
      <c r="AB35" s="2" t="s">
        <v>35</v>
      </c>
      <c r="AC35" s="2">
        <v>14.07</v>
      </c>
      <c r="AD35" s="2" t="s">
        <v>30</v>
      </c>
      <c r="AF35">
        <v>3</v>
      </c>
      <c r="AG35" t="s">
        <v>31</v>
      </c>
      <c r="AH35" t="s">
        <v>36</v>
      </c>
    </row>
    <row r="36" spans="2:34" x14ac:dyDescent="0.2">
      <c r="B36" s="1"/>
      <c r="C36" s="1"/>
      <c r="H36" t="s">
        <v>40</v>
      </c>
      <c r="I36" t="s">
        <v>41</v>
      </c>
      <c r="J36" s="1">
        <v>1.4490000000000001</v>
      </c>
      <c r="K36" s="1">
        <v>1.42</v>
      </c>
      <c r="L36" s="1">
        <v>1.4159999999999999</v>
      </c>
      <c r="M36" s="1"/>
      <c r="N36" s="4">
        <f t="shared" ref="N36:N42" si="2">AVERAGE(J36:M36)</f>
        <v>1.4283333333333335</v>
      </c>
      <c r="O36" s="4">
        <f>N36-0.664</f>
        <v>0.76433333333333342</v>
      </c>
      <c r="S36" t="s">
        <v>40</v>
      </c>
      <c r="T36" t="s">
        <v>41</v>
      </c>
      <c r="V36">
        <v>0.79749999999999999</v>
      </c>
      <c r="W36">
        <f t="shared" ref="W36:W47" si="3">((V36-0.2005)/1.0399)</f>
        <v>0.57409366285219732</v>
      </c>
      <c r="X36">
        <f>W36*20</f>
        <v>11.481873257043947</v>
      </c>
      <c r="AB36" s="2"/>
      <c r="AC36" s="2"/>
      <c r="AD36" s="2"/>
    </row>
    <row r="37" spans="2:34" x14ac:dyDescent="0.2">
      <c r="B37" s="1"/>
      <c r="C37" s="1"/>
      <c r="H37" t="s">
        <v>40</v>
      </c>
      <c r="I37" t="s">
        <v>42</v>
      </c>
      <c r="J37" s="1">
        <v>1.23</v>
      </c>
      <c r="K37" s="1">
        <v>1.3280000000000001</v>
      </c>
      <c r="L37" s="1">
        <v>1.147</v>
      </c>
      <c r="M37" s="1"/>
      <c r="N37" s="4">
        <f t="shared" si="2"/>
        <v>1.2350000000000001</v>
      </c>
      <c r="O37" s="4">
        <f t="shared" ref="O37:O42" si="4">N37-0.664</f>
        <v>0.57100000000000006</v>
      </c>
      <c r="S37" t="s">
        <v>40</v>
      </c>
      <c r="T37" t="s">
        <v>42</v>
      </c>
      <c r="V37">
        <v>0.72975000000000001</v>
      </c>
      <c r="W37">
        <f t="shared" si="3"/>
        <v>0.50894316761227043</v>
      </c>
      <c r="X37">
        <f>W37*20</f>
        <v>10.178863352245408</v>
      </c>
      <c r="AB37" s="2" t="s">
        <v>37</v>
      </c>
      <c r="AC37" s="2">
        <v>18.03</v>
      </c>
      <c r="AD37" s="2" t="s">
        <v>30</v>
      </c>
      <c r="AF37">
        <v>3</v>
      </c>
      <c r="AG37" t="s">
        <v>31</v>
      </c>
      <c r="AH37" t="s">
        <v>36</v>
      </c>
    </row>
    <row r="38" spans="2:34" x14ac:dyDescent="0.2">
      <c r="B38" s="1"/>
      <c r="C38" s="1"/>
      <c r="H38" t="s">
        <v>40</v>
      </c>
      <c r="I38" t="s">
        <v>43</v>
      </c>
      <c r="J38" s="1">
        <v>1.123</v>
      </c>
      <c r="K38" s="1">
        <v>1.0669999999999999</v>
      </c>
      <c r="L38" s="1">
        <v>1.151</v>
      </c>
      <c r="M38" s="1"/>
      <c r="N38" s="4">
        <f t="shared" si="2"/>
        <v>1.1136666666666668</v>
      </c>
      <c r="O38" s="4">
        <f t="shared" si="4"/>
        <v>0.44966666666666677</v>
      </c>
      <c r="S38" t="s">
        <v>40</v>
      </c>
      <c r="T38" t="s">
        <v>43</v>
      </c>
      <c r="V38">
        <v>1.3417499999999998</v>
      </c>
      <c r="W38">
        <f t="shared" si="3"/>
        <v>1.0974612943552262</v>
      </c>
      <c r="X38">
        <f>W38*20</f>
        <v>21.949225887104525</v>
      </c>
    </row>
    <row r="39" spans="2:34" x14ac:dyDescent="0.2">
      <c r="B39" s="1"/>
      <c r="C39" s="1"/>
      <c r="H39" t="s">
        <v>44</v>
      </c>
      <c r="I39" t="s">
        <v>41</v>
      </c>
      <c r="J39" s="1">
        <v>0.879</v>
      </c>
      <c r="K39" s="1">
        <v>0.83299999999999996</v>
      </c>
      <c r="L39" s="1">
        <v>0.85799999999999998</v>
      </c>
      <c r="M39" s="1"/>
      <c r="N39" s="4">
        <f t="shared" si="2"/>
        <v>0.85666666666666658</v>
      </c>
      <c r="O39" s="4">
        <f t="shared" si="4"/>
        <v>0.19266666666666654</v>
      </c>
      <c r="S39" t="s">
        <v>44</v>
      </c>
      <c r="T39" t="s">
        <v>41</v>
      </c>
      <c r="V39">
        <v>1.31325</v>
      </c>
      <c r="W39">
        <f t="shared" si="3"/>
        <v>1.0700548129627849</v>
      </c>
      <c r="X39">
        <f>W39*20</f>
        <v>21.401096259255699</v>
      </c>
    </row>
    <row r="40" spans="2:34" x14ac:dyDescent="0.2">
      <c r="H40" t="s">
        <v>44</v>
      </c>
      <c r="I40" t="s">
        <v>42</v>
      </c>
      <c r="J40" s="1">
        <v>0.80800000000000005</v>
      </c>
      <c r="K40" s="1">
        <v>0.81399999999999995</v>
      </c>
      <c r="L40" s="1">
        <v>0.83599999999999997</v>
      </c>
      <c r="M40" s="1"/>
      <c r="N40" s="4">
        <f t="shared" si="2"/>
        <v>0.81933333333333325</v>
      </c>
      <c r="O40" s="4">
        <f t="shared" si="4"/>
        <v>0.15533333333333321</v>
      </c>
      <c r="S40" t="s">
        <v>44</v>
      </c>
      <c r="T40" t="s">
        <v>42</v>
      </c>
      <c r="V40">
        <v>0.93499999999999994</v>
      </c>
      <c r="W40">
        <f t="shared" si="3"/>
        <v>0.70631791518415221</v>
      </c>
      <c r="X40">
        <f t="shared" ref="X40:X47" si="5">W40*20</f>
        <v>14.126358303683045</v>
      </c>
    </row>
    <row r="41" spans="2:34" x14ac:dyDescent="0.2">
      <c r="H41" t="s">
        <v>44</v>
      </c>
      <c r="I41" t="s">
        <v>43</v>
      </c>
      <c r="J41" s="1">
        <v>0.76</v>
      </c>
      <c r="K41" s="1">
        <v>0.76200000000000001</v>
      </c>
      <c r="L41" s="1">
        <v>0.76800000000000002</v>
      </c>
      <c r="M41" s="1"/>
      <c r="N41" s="4">
        <f t="shared" si="2"/>
        <v>0.76333333333333331</v>
      </c>
      <c r="O41" s="4">
        <f t="shared" si="4"/>
        <v>9.9333333333333274E-2</v>
      </c>
      <c r="S41" t="s">
        <v>44</v>
      </c>
      <c r="T41" t="s">
        <v>43</v>
      </c>
      <c r="V41">
        <v>0.82950000000000002</v>
      </c>
      <c r="W41">
        <f t="shared" si="3"/>
        <v>0.60486585248581592</v>
      </c>
      <c r="X41">
        <f t="shared" si="5"/>
        <v>12.097317049716318</v>
      </c>
    </row>
    <row r="42" spans="2:34" x14ac:dyDescent="0.2">
      <c r="B42" s="1"/>
      <c r="C42" s="1"/>
      <c r="H42" t="s">
        <v>44</v>
      </c>
      <c r="I42" t="s">
        <v>45</v>
      </c>
      <c r="J42" s="1">
        <v>0.72199999999999998</v>
      </c>
      <c r="K42" s="1">
        <v>0.72899999999999998</v>
      </c>
      <c r="L42" s="1">
        <v>0.71799999999999997</v>
      </c>
      <c r="M42" s="1"/>
      <c r="N42" s="4">
        <f t="shared" si="2"/>
        <v>0.72299999999999998</v>
      </c>
      <c r="O42" s="4">
        <f t="shared" si="4"/>
        <v>5.8999999999999941E-2</v>
      </c>
      <c r="S42" t="s">
        <v>44</v>
      </c>
      <c r="T42" t="s">
        <v>45</v>
      </c>
      <c r="V42">
        <v>0.79549999999999998</v>
      </c>
      <c r="W42">
        <f t="shared" si="3"/>
        <v>0.57217040100009608</v>
      </c>
      <c r="X42">
        <f t="shared" si="5"/>
        <v>11.443408020001922</v>
      </c>
    </row>
    <row r="43" spans="2:34" x14ac:dyDescent="0.2">
      <c r="B43" s="1"/>
      <c r="C43" s="1"/>
      <c r="J43" s="1"/>
      <c r="K43" s="1"/>
      <c r="L43" s="1"/>
      <c r="M43" s="1"/>
      <c r="V43">
        <v>0.78375000000000006</v>
      </c>
      <c r="W43">
        <f t="shared" si="3"/>
        <v>0.56087123761900182</v>
      </c>
      <c r="X43">
        <f t="shared" si="5"/>
        <v>11.217424752380037</v>
      </c>
    </row>
    <row r="44" spans="2:34" x14ac:dyDescent="0.2">
      <c r="B44" s="1"/>
      <c r="C44" s="1"/>
      <c r="J44" s="1"/>
      <c r="K44" s="1"/>
      <c r="L44" s="1"/>
      <c r="M44" s="1"/>
      <c r="V44">
        <v>0.93</v>
      </c>
      <c r="W44">
        <f t="shared" si="3"/>
        <v>0.70150976055389946</v>
      </c>
      <c r="X44">
        <f t="shared" si="5"/>
        <v>14.03019521107799</v>
      </c>
      <c r="Z44">
        <f>AVERAGE(X44,X46)</f>
        <v>14.073468602750264</v>
      </c>
    </row>
    <row r="45" spans="2:34" x14ac:dyDescent="0.2">
      <c r="B45" s="1"/>
      <c r="C45" s="1"/>
      <c r="J45" s="1"/>
      <c r="K45" s="1"/>
      <c r="L45" s="1"/>
      <c r="M45" s="1"/>
      <c r="V45">
        <v>1.202</v>
      </c>
      <c r="W45">
        <f t="shared" si="3"/>
        <v>0.96307337243965763</v>
      </c>
      <c r="X45">
        <f t="shared" si="5"/>
        <v>19.261467448793152</v>
      </c>
    </row>
    <row r="46" spans="2:34" x14ac:dyDescent="0.2">
      <c r="J46" s="1"/>
      <c r="K46" s="1"/>
      <c r="L46" s="1"/>
      <c r="M46" s="1"/>
      <c r="V46">
        <v>0.9345</v>
      </c>
      <c r="W46">
        <f t="shared" si="3"/>
        <v>0.70583709972112696</v>
      </c>
      <c r="X46">
        <f t="shared" si="5"/>
        <v>14.11674199442254</v>
      </c>
    </row>
    <row r="47" spans="2:34" x14ac:dyDescent="0.2">
      <c r="J47" s="1"/>
      <c r="K47" s="1"/>
      <c r="L47" s="1"/>
      <c r="M47" s="1"/>
      <c r="V47">
        <v>1.0739999999999998</v>
      </c>
      <c r="W47">
        <f t="shared" si="3"/>
        <v>0.83998461390518298</v>
      </c>
      <c r="X47">
        <f t="shared" si="5"/>
        <v>16.79969227810366</v>
      </c>
      <c r="Z47">
        <f>AVERAGE(X45,X47)</f>
        <v>18.030579863448406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57B1-FD21-FB4D-BC40-7E4F39517912}">
  <dimension ref="A1:AH52"/>
  <sheetViews>
    <sheetView tabSelected="1" topLeftCell="I18" workbookViewId="0">
      <selection activeCell="AC45" sqref="AC45"/>
    </sheetView>
  </sheetViews>
  <sheetFormatPr baseColWidth="10" defaultRowHeight="16" x14ac:dyDescent="0.2"/>
  <sheetData>
    <row r="1" spans="1:19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9" x14ac:dyDescent="0.2">
      <c r="A3" s="1" t="s">
        <v>0</v>
      </c>
      <c r="B3" s="1">
        <v>2.5649999999999999</v>
      </c>
      <c r="C3" s="1">
        <v>2.5720000000000001</v>
      </c>
      <c r="D3" s="1">
        <v>2.6139999999999999</v>
      </c>
      <c r="E3" s="1">
        <v>1.4490000000000001</v>
      </c>
      <c r="F3" s="1">
        <v>1.42</v>
      </c>
      <c r="G3" s="1">
        <v>1.4159999999999999</v>
      </c>
      <c r="H3" s="1">
        <v>-20.61</v>
      </c>
      <c r="I3" s="1">
        <v>-10.282999999999999</v>
      </c>
      <c r="J3" s="1">
        <v>-7.4290000000000003</v>
      </c>
      <c r="K3" s="1">
        <v>-9.4600000000000009</v>
      </c>
      <c r="L3" s="1">
        <v>-7.5110000000000001</v>
      </c>
      <c r="M3" s="1">
        <v>-7.5110000000000001</v>
      </c>
    </row>
    <row r="4" spans="1:19" x14ac:dyDescent="0.2">
      <c r="A4" s="1" t="s">
        <v>1</v>
      </c>
      <c r="B4" s="1">
        <v>2.4049999999999998</v>
      </c>
      <c r="C4" s="1">
        <v>2.4169999999999998</v>
      </c>
      <c r="D4" s="1">
        <v>2.4630000000000001</v>
      </c>
      <c r="E4" s="1">
        <v>1.23</v>
      </c>
      <c r="F4" s="1">
        <v>1.3280000000000001</v>
      </c>
      <c r="G4" s="1">
        <v>1.147</v>
      </c>
      <c r="H4" s="1">
        <v>-16.452000000000002</v>
      </c>
      <c r="I4" s="1">
        <v>-27.42</v>
      </c>
      <c r="J4" s="1">
        <v>-41.58</v>
      </c>
      <c r="K4" s="1">
        <v>-41.67</v>
      </c>
      <c r="L4" s="1">
        <v>-10.305</v>
      </c>
      <c r="M4" s="1">
        <v>-7.4779999999999998</v>
      </c>
    </row>
    <row r="5" spans="1:19" x14ac:dyDescent="0.2">
      <c r="A5" s="1" t="s">
        <v>2</v>
      </c>
      <c r="B5" s="1">
        <v>2.0329999999999999</v>
      </c>
      <c r="C5" s="1">
        <v>1.956</v>
      </c>
      <c r="D5" s="1">
        <v>2.0960000000000001</v>
      </c>
      <c r="E5" s="1">
        <v>1.123</v>
      </c>
      <c r="F5" s="1">
        <v>1.0669999999999999</v>
      </c>
      <c r="G5" s="1">
        <v>1.151</v>
      </c>
      <c r="H5" s="1">
        <v>-16.452000000000002</v>
      </c>
      <c r="I5" s="1" t="s">
        <v>39</v>
      </c>
      <c r="J5" s="1">
        <v>86.04</v>
      </c>
      <c r="K5" s="1">
        <v>41.22</v>
      </c>
      <c r="L5" s="1">
        <v>-13.65</v>
      </c>
      <c r="M5" s="1">
        <v>-9.26</v>
      </c>
    </row>
    <row r="6" spans="1:19" x14ac:dyDescent="0.2">
      <c r="A6" s="1" t="s">
        <v>3</v>
      </c>
      <c r="B6" s="1">
        <v>1.6279999999999999</v>
      </c>
      <c r="C6" s="1">
        <v>1.6319999999999999</v>
      </c>
      <c r="D6" s="1">
        <v>1.66</v>
      </c>
      <c r="E6" s="1">
        <v>0.879</v>
      </c>
      <c r="F6" s="1">
        <v>0.83299999999999996</v>
      </c>
      <c r="G6" s="1">
        <v>0.85799999999999998</v>
      </c>
      <c r="H6" s="1">
        <v>-7.74</v>
      </c>
      <c r="I6" s="1">
        <v>-11.571</v>
      </c>
      <c r="J6" s="1">
        <v>-18.576000000000001</v>
      </c>
      <c r="K6" s="1">
        <v>-41.31</v>
      </c>
      <c r="L6" s="1">
        <v>-16.524000000000001</v>
      </c>
      <c r="M6" s="1">
        <v>-10.823</v>
      </c>
    </row>
    <row r="7" spans="1:19" x14ac:dyDescent="0.2">
      <c r="A7" s="1" t="s">
        <v>4</v>
      </c>
      <c r="B7" s="1">
        <v>1.407</v>
      </c>
      <c r="C7" s="1">
        <v>1.371</v>
      </c>
      <c r="D7" s="1">
        <v>1.401</v>
      </c>
      <c r="E7" s="1">
        <v>0.80800000000000005</v>
      </c>
      <c r="F7" s="1">
        <v>0.81399999999999995</v>
      </c>
      <c r="G7" s="1">
        <v>0.83599999999999997</v>
      </c>
      <c r="H7" s="1">
        <v>-10.147</v>
      </c>
      <c r="I7" s="1">
        <v>-27.42</v>
      </c>
      <c r="J7" s="1">
        <v>-20.79</v>
      </c>
      <c r="K7" s="1">
        <v>-27.54</v>
      </c>
      <c r="L7" s="1">
        <v>-20.745000000000001</v>
      </c>
      <c r="M7" s="1">
        <v>-27.54</v>
      </c>
    </row>
    <row r="8" spans="1:19" x14ac:dyDescent="0.2">
      <c r="A8" s="1" t="s">
        <v>5</v>
      </c>
      <c r="B8" s="1">
        <v>1.0529999999999999</v>
      </c>
      <c r="C8" s="1">
        <v>1.0740000000000001</v>
      </c>
      <c r="D8" s="1">
        <v>1.0649999999999999</v>
      </c>
      <c r="E8" s="1">
        <v>0.76</v>
      </c>
      <c r="F8" s="1">
        <v>0.76200000000000001</v>
      </c>
      <c r="G8" s="1">
        <v>0.76800000000000002</v>
      </c>
      <c r="H8" s="1" t="s">
        <v>39</v>
      </c>
      <c r="I8" s="1">
        <v>-40.770000000000003</v>
      </c>
      <c r="J8" s="1">
        <v>-12.217000000000001</v>
      </c>
      <c r="K8" s="1">
        <v>-27.48</v>
      </c>
      <c r="L8" s="1">
        <v>-20.655000000000001</v>
      </c>
      <c r="M8" s="1">
        <v>-20.655000000000001</v>
      </c>
    </row>
    <row r="9" spans="1:19" x14ac:dyDescent="0.2">
      <c r="A9" s="1" t="s">
        <v>6</v>
      </c>
      <c r="B9" s="1">
        <v>0.89</v>
      </c>
      <c r="C9" s="1">
        <v>0.877</v>
      </c>
      <c r="D9" s="1">
        <v>0.88300000000000001</v>
      </c>
      <c r="E9" s="1">
        <v>0.72199999999999998</v>
      </c>
      <c r="F9" s="1">
        <v>0.72899999999999998</v>
      </c>
      <c r="G9" s="1">
        <v>0.71799999999999997</v>
      </c>
      <c r="H9" s="1">
        <v>-13.191000000000001</v>
      </c>
      <c r="I9" s="1" t="s">
        <v>39</v>
      </c>
      <c r="J9" s="1">
        <v>-83.7</v>
      </c>
      <c r="K9" s="1">
        <v>-41.31</v>
      </c>
      <c r="L9" s="1">
        <v>-16.559999999999999</v>
      </c>
      <c r="M9" s="1">
        <v>-20.88</v>
      </c>
    </row>
    <row r="10" spans="1:19" x14ac:dyDescent="0.2">
      <c r="A10" s="1" t="s">
        <v>7</v>
      </c>
      <c r="B10" s="1">
        <v>0.65900000000000003</v>
      </c>
      <c r="C10" s="1">
        <v>0.66200000000000003</v>
      </c>
      <c r="D10" s="1">
        <v>0.65400000000000003</v>
      </c>
      <c r="E10" s="1">
        <v>0.66800000000000004</v>
      </c>
      <c r="F10" s="1">
        <v>0.66600000000000004</v>
      </c>
      <c r="G10" s="1">
        <v>0.67200000000000004</v>
      </c>
      <c r="H10" s="1">
        <v>-9.44</v>
      </c>
      <c r="I10" s="1">
        <v>-9.18</v>
      </c>
      <c r="J10" s="1">
        <v>-16.271999999999998</v>
      </c>
      <c r="K10" s="1">
        <v>-27.18</v>
      </c>
      <c r="L10" s="1">
        <v>-42.21</v>
      </c>
      <c r="M10" s="1">
        <v>-47.07</v>
      </c>
    </row>
    <row r="12" spans="1:19" x14ac:dyDescent="0.2">
      <c r="S12" t="s">
        <v>8</v>
      </c>
    </row>
    <row r="17" spans="2:34" x14ac:dyDescent="0.2">
      <c r="B17" s="1"/>
      <c r="C17" s="1"/>
      <c r="D17" s="1"/>
      <c r="E17" s="1"/>
    </row>
    <row r="18" spans="2:34" x14ac:dyDescent="0.2">
      <c r="B18" s="1"/>
      <c r="C18" s="1"/>
      <c r="D18" s="1"/>
      <c r="E18" s="1"/>
      <c r="U18" t="s">
        <v>9</v>
      </c>
    </row>
    <row r="19" spans="2:34" x14ac:dyDescent="0.2">
      <c r="B19" s="1"/>
      <c r="C19" s="1"/>
      <c r="D19" s="1"/>
      <c r="E19" s="1"/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U19" t="s">
        <v>16</v>
      </c>
      <c r="V19" t="s">
        <v>17</v>
      </c>
      <c r="W19" t="s">
        <v>18</v>
      </c>
    </row>
    <row r="20" spans="2:34" x14ac:dyDescent="0.2">
      <c r="B20" s="1"/>
      <c r="C20" s="1"/>
      <c r="D20" s="1"/>
      <c r="E20" s="1"/>
      <c r="I20" t="s">
        <v>19</v>
      </c>
      <c r="J20" s="1">
        <v>2.5649999999999999</v>
      </c>
      <c r="K20" s="1">
        <v>2.5720000000000001</v>
      </c>
      <c r="L20" s="1">
        <v>2.6139999999999999</v>
      </c>
      <c r="M20" s="1"/>
      <c r="N20">
        <f>AVERAGE(J20:M20)</f>
        <v>2.5836666666666668</v>
      </c>
      <c r="O20">
        <f>N20-0.658333</f>
        <v>1.9253336666666669</v>
      </c>
      <c r="T20" t="s">
        <v>19</v>
      </c>
      <c r="U20">
        <v>2</v>
      </c>
      <c r="V20">
        <v>1.9253336666666669</v>
      </c>
      <c r="W20">
        <f>((V20-0.1648)/0.9949)</f>
        <v>1.7695584145810301</v>
      </c>
    </row>
    <row r="21" spans="2:34" x14ac:dyDescent="0.2">
      <c r="B21" s="1"/>
      <c r="C21" s="1"/>
      <c r="D21" s="1"/>
      <c r="I21" t="s">
        <v>20</v>
      </c>
      <c r="J21" s="1">
        <v>2.4049999999999998</v>
      </c>
      <c r="K21" s="1">
        <v>2.4169999999999998</v>
      </c>
      <c r="L21" s="1">
        <v>2.4630000000000001</v>
      </c>
      <c r="M21" s="1"/>
      <c r="N21">
        <f t="shared" ref="N21:N27" si="0">AVERAGE(J21:M21)</f>
        <v>2.4283333333333332</v>
      </c>
      <c r="O21">
        <f t="shared" ref="O21:O26" si="1">N21-0.658333</f>
        <v>1.7700003333333334</v>
      </c>
      <c r="T21" t="s">
        <v>20</v>
      </c>
      <c r="U21">
        <v>1.5</v>
      </c>
      <c r="V21">
        <v>1.7700003333333334</v>
      </c>
      <c r="W21">
        <f t="shared" ref="W21:W51" si="2">((V21-0.1648)/0.9949)</f>
        <v>1.6134288203169498</v>
      </c>
    </row>
    <row r="22" spans="2:34" x14ac:dyDescent="0.2">
      <c r="B22" s="1"/>
      <c r="C22" s="1"/>
      <c r="D22" s="1"/>
      <c r="I22" t="s">
        <v>21</v>
      </c>
      <c r="J22" s="1">
        <v>2.0329999999999999</v>
      </c>
      <c r="K22" s="1">
        <v>1.956</v>
      </c>
      <c r="L22" s="1">
        <v>2.0960000000000001</v>
      </c>
      <c r="M22" s="1"/>
      <c r="N22">
        <f t="shared" si="0"/>
        <v>2.0283333333333333</v>
      </c>
      <c r="O22">
        <f t="shared" si="1"/>
        <v>1.3700003333333335</v>
      </c>
      <c r="T22" t="s">
        <v>21</v>
      </c>
      <c r="U22">
        <v>1</v>
      </c>
      <c r="V22">
        <v>1.3700003333333335</v>
      </c>
      <c r="W22">
        <f t="shared" si="2"/>
        <v>1.2113783629845547</v>
      </c>
    </row>
    <row r="23" spans="2:34" x14ac:dyDescent="0.2">
      <c r="B23" s="1"/>
      <c r="C23" s="1"/>
      <c r="D23" s="1"/>
      <c r="I23" t="s">
        <v>22</v>
      </c>
      <c r="J23" s="1">
        <v>1.6279999999999999</v>
      </c>
      <c r="K23" s="1">
        <v>1.6319999999999999</v>
      </c>
      <c r="L23" s="1">
        <v>1.66</v>
      </c>
      <c r="M23" s="1"/>
      <c r="N23">
        <f t="shared" si="0"/>
        <v>1.64</v>
      </c>
      <c r="O23">
        <f t="shared" si="1"/>
        <v>0.98166699999999996</v>
      </c>
      <c r="T23" t="s">
        <v>22</v>
      </c>
      <c r="U23">
        <v>0.75</v>
      </c>
      <c r="V23">
        <v>0.98166699999999996</v>
      </c>
      <c r="W23">
        <f t="shared" si="2"/>
        <v>0.82105437732435416</v>
      </c>
    </row>
    <row r="24" spans="2:34" x14ac:dyDescent="0.2">
      <c r="B24" s="1"/>
      <c r="C24" s="1"/>
      <c r="D24" s="1"/>
      <c r="I24" t="s">
        <v>23</v>
      </c>
      <c r="J24" s="1">
        <v>1.407</v>
      </c>
      <c r="K24" s="1">
        <v>1.371</v>
      </c>
      <c r="L24" s="1">
        <v>1.401</v>
      </c>
      <c r="M24" s="1"/>
      <c r="N24">
        <f t="shared" si="0"/>
        <v>1.393</v>
      </c>
      <c r="O24">
        <f t="shared" si="1"/>
        <v>0.73466700000000007</v>
      </c>
      <c r="T24" t="s">
        <v>23</v>
      </c>
      <c r="U24">
        <v>0.5</v>
      </c>
      <c r="V24">
        <v>0.73466700000000007</v>
      </c>
      <c r="W24">
        <f t="shared" si="2"/>
        <v>0.57278821992160023</v>
      </c>
    </row>
    <row r="25" spans="2:34" x14ac:dyDescent="0.2">
      <c r="I25" t="s">
        <v>24</v>
      </c>
      <c r="J25" s="1">
        <v>1.0529999999999999</v>
      </c>
      <c r="K25" s="1">
        <v>1.0740000000000001</v>
      </c>
      <c r="L25" s="1">
        <v>1.0649999999999999</v>
      </c>
      <c r="M25" s="1"/>
      <c r="N25">
        <f t="shared" si="0"/>
        <v>1.0639999999999998</v>
      </c>
      <c r="O25">
        <f t="shared" si="1"/>
        <v>0.40566699999999989</v>
      </c>
      <c r="T25" t="s">
        <v>24</v>
      </c>
      <c r="U25">
        <v>0.25</v>
      </c>
      <c r="V25">
        <v>0.40566699999999989</v>
      </c>
      <c r="W25">
        <f t="shared" si="2"/>
        <v>0.24210171876570499</v>
      </c>
    </row>
    <row r="26" spans="2:34" x14ac:dyDescent="0.2">
      <c r="I26" t="s">
        <v>25</v>
      </c>
      <c r="J26" s="1">
        <v>0.89</v>
      </c>
      <c r="K26" s="1">
        <v>0.877</v>
      </c>
      <c r="L26" s="1">
        <v>0.88300000000000001</v>
      </c>
      <c r="M26" s="1"/>
      <c r="N26">
        <f t="shared" si="0"/>
        <v>0.8833333333333333</v>
      </c>
      <c r="O26">
        <f t="shared" si="1"/>
        <v>0.22500033333333336</v>
      </c>
      <c r="T26" t="s">
        <v>25</v>
      </c>
      <c r="U26">
        <v>0.125</v>
      </c>
      <c r="V26">
        <v>0.22500033333333336</v>
      </c>
      <c r="W26">
        <f t="shared" si="2"/>
        <v>6.0508928870573277E-2</v>
      </c>
    </row>
    <row r="27" spans="2:34" x14ac:dyDescent="0.2">
      <c r="B27" s="1"/>
      <c r="C27" s="1"/>
      <c r="D27" s="1"/>
      <c r="E27" s="1"/>
      <c r="I27" t="s">
        <v>26</v>
      </c>
      <c r="J27" s="1">
        <v>0.65900000000000003</v>
      </c>
      <c r="K27" s="1">
        <v>0.66200000000000003</v>
      </c>
      <c r="L27" s="1">
        <v>0.65400000000000003</v>
      </c>
      <c r="M27" s="1"/>
      <c r="N27" s="3">
        <f t="shared" si="0"/>
        <v>0.65833333333333333</v>
      </c>
      <c r="O27">
        <v>0</v>
      </c>
      <c r="T27" t="s">
        <v>26</v>
      </c>
      <c r="U27">
        <v>0</v>
      </c>
      <c r="V27">
        <v>0</v>
      </c>
      <c r="W27">
        <f t="shared" si="2"/>
        <v>-0.16564478842094682</v>
      </c>
    </row>
    <row r="28" spans="2:34" x14ac:dyDescent="0.2">
      <c r="B28" s="1"/>
      <c r="C28" s="1"/>
      <c r="D28" s="1"/>
      <c r="E28" s="1"/>
      <c r="J28" s="1"/>
      <c r="K28" s="1"/>
      <c r="L28" s="1"/>
      <c r="W28">
        <f t="shared" si="2"/>
        <v>-0.16564478842094682</v>
      </c>
    </row>
    <row r="29" spans="2:34" x14ac:dyDescent="0.2">
      <c r="B29" s="1"/>
      <c r="C29" s="1"/>
      <c r="D29" s="1"/>
      <c r="E29" s="1"/>
      <c r="J29" s="1"/>
      <c r="K29" s="1"/>
      <c r="L29" s="1"/>
      <c r="W29">
        <f t="shared" si="2"/>
        <v>-0.16564478842094682</v>
      </c>
    </row>
    <row r="30" spans="2:34" x14ac:dyDescent="0.2">
      <c r="B30" s="1"/>
      <c r="C30" s="1"/>
      <c r="D30" s="1"/>
      <c r="E30" s="1"/>
      <c r="J30" s="1"/>
      <c r="K30" s="1"/>
      <c r="L30" s="1"/>
      <c r="W30">
        <f t="shared" si="2"/>
        <v>-0.16564478842094682</v>
      </c>
      <c r="AF30" t="s">
        <v>27</v>
      </c>
      <c r="AH30" t="s">
        <v>28</v>
      </c>
    </row>
    <row r="31" spans="2:34" x14ac:dyDescent="0.2">
      <c r="C31" s="1"/>
      <c r="D31" s="1"/>
      <c r="E31" s="1"/>
      <c r="F31" s="1"/>
      <c r="J31" s="1"/>
      <c r="K31" s="1"/>
      <c r="L31" s="1"/>
      <c r="W31">
        <f t="shared" si="2"/>
        <v>-0.16564478842094682</v>
      </c>
      <c r="AB31" s="2" t="s">
        <v>29</v>
      </c>
      <c r="AC31" s="2">
        <v>14.12</v>
      </c>
      <c r="AD31" s="2" t="s">
        <v>30</v>
      </c>
      <c r="AF31">
        <v>3</v>
      </c>
      <c r="AG31" t="s">
        <v>31</v>
      </c>
      <c r="AH31" t="s">
        <v>32</v>
      </c>
    </row>
    <row r="32" spans="2:34" x14ac:dyDescent="0.2">
      <c r="C32" s="1"/>
      <c r="D32" s="1"/>
      <c r="E32" s="1"/>
      <c r="F32" s="1"/>
      <c r="J32" s="1"/>
      <c r="K32" s="1"/>
      <c r="L32" s="1"/>
      <c r="M32" s="1"/>
      <c r="W32">
        <f t="shared" si="2"/>
        <v>-0.16564478842094682</v>
      </c>
      <c r="AB32" s="2"/>
      <c r="AC32" s="2"/>
      <c r="AD32" s="2"/>
    </row>
    <row r="33" spans="2:34" x14ac:dyDescent="0.2">
      <c r="C33" s="1"/>
      <c r="D33" s="1"/>
      <c r="E33" s="1"/>
      <c r="F33" s="1"/>
      <c r="J33" s="1"/>
      <c r="K33" s="1"/>
      <c r="L33" s="1"/>
      <c r="M33" s="1"/>
      <c r="W33">
        <f t="shared" si="2"/>
        <v>-0.16564478842094682</v>
      </c>
      <c r="AB33" s="2" t="s">
        <v>33</v>
      </c>
      <c r="AC33" s="2">
        <v>12.1</v>
      </c>
      <c r="AD33" s="2" t="s">
        <v>30</v>
      </c>
      <c r="AF33">
        <v>3</v>
      </c>
      <c r="AG33" t="s">
        <v>31</v>
      </c>
      <c r="AH33" t="s">
        <v>34</v>
      </c>
    </row>
    <row r="34" spans="2:34" x14ac:dyDescent="0.2">
      <c r="C34" s="1"/>
      <c r="D34" s="1"/>
      <c r="E34" s="1"/>
      <c r="F34" s="1"/>
      <c r="J34" s="1"/>
      <c r="K34" s="1"/>
      <c r="L34" s="1"/>
      <c r="M34" s="1"/>
      <c r="W34">
        <f t="shared" si="2"/>
        <v>-0.16564478842094682</v>
      </c>
      <c r="AB34" s="2"/>
      <c r="AC34" s="2"/>
      <c r="AD34" s="2"/>
    </row>
    <row r="35" spans="2:34" x14ac:dyDescent="0.2">
      <c r="J35" s="1"/>
      <c r="K35" s="1"/>
      <c r="L35" s="1"/>
      <c r="M35" s="1"/>
      <c r="W35">
        <f t="shared" si="2"/>
        <v>-0.16564478842094682</v>
      </c>
      <c r="AB35" s="2" t="s">
        <v>35</v>
      </c>
      <c r="AC35" s="2">
        <v>14.07</v>
      </c>
      <c r="AD35" s="2" t="s">
        <v>30</v>
      </c>
      <c r="AF35">
        <v>3</v>
      </c>
      <c r="AG35" t="s">
        <v>31</v>
      </c>
      <c r="AH35" t="s">
        <v>36</v>
      </c>
    </row>
    <row r="36" spans="2:34" x14ac:dyDescent="0.2">
      <c r="B36" s="1"/>
      <c r="C36" s="1"/>
      <c r="H36" t="s">
        <v>40</v>
      </c>
      <c r="I36" t="s">
        <v>41</v>
      </c>
      <c r="J36" s="1">
        <v>1.4490000000000001</v>
      </c>
      <c r="K36" s="1">
        <v>1.42</v>
      </c>
      <c r="L36" s="1">
        <v>1.4159999999999999</v>
      </c>
      <c r="M36" s="1"/>
      <c r="N36" s="4">
        <f t="shared" ref="N36:N52" si="3">AVERAGE(J36:M36)</f>
        <v>1.4283333333333335</v>
      </c>
      <c r="O36" s="4">
        <f>N36-0.658333</f>
        <v>0.77000033333333351</v>
      </c>
      <c r="S36" t="s">
        <v>40</v>
      </c>
      <c r="T36">
        <v>15</v>
      </c>
      <c r="V36">
        <v>0.77000033333333351</v>
      </c>
      <c r="W36">
        <f t="shared" si="2"/>
        <v>0.60830267698596197</v>
      </c>
      <c r="X36">
        <f>W36*T36</f>
        <v>9.1245401547894289</v>
      </c>
      <c r="AB36" s="2"/>
      <c r="AC36" s="2"/>
      <c r="AD36" s="2"/>
    </row>
    <row r="37" spans="2:34" x14ac:dyDescent="0.2">
      <c r="B37" s="1"/>
      <c r="C37" s="1"/>
      <c r="H37" t="s">
        <v>40</v>
      </c>
      <c r="I37" t="s">
        <v>42</v>
      </c>
      <c r="J37" s="1">
        <v>1.23</v>
      </c>
      <c r="K37" s="1">
        <v>1.3280000000000001</v>
      </c>
      <c r="L37" s="1">
        <v>1.147</v>
      </c>
      <c r="M37" s="1"/>
      <c r="N37" s="4">
        <f t="shared" si="3"/>
        <v>1.2350000000000001</v>
      </c>
      <c r="O37" s="4">
        <f t="shared" ref="O37:O52" si="4">N37-0.658333</f>
        <v>0.57666700000000015</v>
      </c>
      <c r="S37" t="s">
        <v>40</v>
      </c>
      <c r="T37">
        <v>20</v>
      </c>
      <c r="V37">
        <v>0.57666700000000015</v>
      </c>
      <c r="W37">
        <f t="shared" si="2"/>
        <v>0.41397828927530422</v>
      </c>
      <c r="X37">
        <f>W37*T37</f>
        <v>8.2795657855060849</v>
      </c>
      <c r="Y37">
        <f>AVERAGE(X36:X38)</f>
        <v>8.7215984856099489</v>
      </c>
      <c r="AB37" s="2" t="s">
        <v>37</v>
      </c>
      <c r="AC37" s="2">
        <v>18.03</v>
      </c>
      <c r="AD37" s="2" t="s">
        <v>30</v>
      </c>
      <c r="AF37">
        <v>3</v>
      </c>
      <c r="AG37" t="s">
        <v>31</v>
      </c>
      <c r="AH37" t="s">
        <v>36</v>
      </c>
    </row>
    <row r="38" spans="2:34" x14ac:dyDescent="0.2">
      <c r="B38" s="1"/>
      <c r="C38" s="1"/>
      <c r="H38" t="s">
        <v>40</v>
      </c>
      <c r="I38" t="s">
        <v>43</v>
      </c>
      <c r="J38" s="1">
        <v>1.123</v>
      </c>
      <c r="K38" s="1">
        <v>1.0669999999999999</v>
      </c>
      <c r="L38" s="1">
        <v>1.151</v>
      </c>
      <c r="M38" s="1"/>
      <c r="N38" s="4">
        <f t="shared" si="3"/>
        <v>1.1136666666666668</v>
      </c>
      <c r="O38" s="4">
        <f t="shared" si="4"/>
        <v>0.45533366666666686</v>
      </c>
      <c r="S38" t="s">
        <v>40</v>
      </c>
      <c r="T38">
        <v>30</v>
      </c>
      <c r="V38">
        <v>0.45533366666666686</v>
      </c>
      <c r="W38">
        <f t="shared" si="2"/>
        <v>0.29202298388447767</v>
      </c>
      <c r="X38">
        <f>W38*T38</f>
        <v>8.760689516534331</v>
      </c>
    </row>
    <row r="39" spans="2:34" x14ac:dyDescent="0.2">
      <c r="B39" s="1"/>
      <c r="C39" s="1"/>
      <c r="H39" t="s">
        <v>44</v>
      </c>
      <c r="I39" t="s">
        <v>41</v>
      </c>
      <c r="J39" s="1">
        <v>0.879</v>
      </c>
      <c r="K39" s="1">
        <v>0.83299999999999996</v>
      </c>
      <c r="L39" s="1">
        <v>0.85799999999999998</v>
      </c>
      <c r="M39" s="1"/>
      <c r="N39" s="4">
        <f t="shared" si="3"/>
        <v>0.85666666666666658</v>
      </c>
      <c r="O39" s="4">
        <f t="shared" si="4"/>
        <v>0.19833366666666663</v>
      </c>
      <c r="R39" t="s">
        <v>47</v>
      </c>
      <c r="S39" t="s">
        <v>40</v>
      </c>
      <c r="T39">
        <v>15</v>
      </c>
      <c r="V39">
        <v>2.3130000000000002</v>
      </c>
      <c r="W39">
        <f t="shared" si="2"/>
        <v>2.1592119811036286</v>
      </c>
      <c r="X39">
        <f t="shared" ref="X39:X51" si="5">W39*T39</f>
        <v>32.388179716554426</v>
      </c>
    </row>
    <row r="40" spans="2:34" x14ac:dyDescent="0.2">
      <c r="H40" t="s">
        <v>44</v>
      </c>
      <c r="I40" t="s">
        <v>42</v>
      </c>
      <c r="J40" s="1">
        <v>0.80800000000000005</v>
      </c>
      <c r="K40" s="1">
        <v>0.81399999999999995</v>
      </c>
      <c r="L40" s="1">
        <v>0.83599999999999997</v>
      </c>
      <c r="M40" s="1"/>
      <c r="N40" s="4">
        <f t="shared" si="3"/>
        <v>0.81933333333333325</v>
      </c>
      <c r="O40" s="4">
        <f t="shared" si="4"/>
        <v>0.1610003333333333</v>
      </c>
      <c r="R40" t="s">
        <v>47</v>
      </c>
      <c r="S40" t="s">
        <v>40</v>
      </c>
      <c r="T40">
        <v>20</v>
      </c>
      <c r="V40">
        <v>1.9763333333333333</v>
      </c>
      <c r="W40">
        <f t="shared" si="2"/>
        <v>1.8208195128488625</v>
      </c>
      <c r="X40">
        <f t="shared" si="5"/>
        <v>36.416390256977252</v>
      </c>
      <c r="Y40">
        <f>AVERAGE(X39:X41)</f>
        <v>37.16610267921957</v>
      </c>
    </row>
    <row r="41" spans="2:34" x14ac:dyDescent="0.2">
      <c r="H41" t="s">
        <v>44</v>
      </c>
      <c r="I41" t="s">
        <v>43</v>
      </c>
      <c r="J41" s="1">
        <v>0.76</v>
      </c>
      <c r="K41" s="1">
        <v>0.76200000000000001</v>
      </c>
      <c r="L41" s="1">
        <v>0.76800000000000002</v>
      </c>
      <c r="M41" s="1"/>
      <c r="N41" s="4">
        <f t="shared" si="3"/>
        <v>0.76333333333333331</v>
      </c>
      <c r="O41" s="4">
        <f t="shared" si="4"/>
        <v>0.10500033333333336</v>
      </c>
      <c r="R41" t="s">
        <v>47</v>
      </c>
      <c r="S41" t="s">
        <v>40</v>
      </c>
      <c r="T41">
        <v>30</v>
      </c>
      <c r="V41">
        <v>1.5806666666666662</v>
      </c>
      <c r="W41">
        <f t="shared" si="2"/>
        <v>1.4231246021375676</v>
      </c>
      <c r="X41">
        <f t="shared" si="5"/>
        <v>42.693738064127032</v>
      </c>
    </row>
    <row r="42" spans="2:34" x14ac:dyDescent="0.2">
      <c r="B42" s="1"/>
      <c r="C42" s="1"/>
      <c r="H42" t="s">
        <v>44</v>
      </c>
      <c r="I42" t="s">
        <v>45</v>
      </c>
      <c r="J42" s="1">
        <v>0.72199999999999998</v>
      </c>
      <c r="K42" s="1">
        <v>0.72899999999999998</v>
      </c>
      <c r="L42" s="1">
        <v>0.71799999999999997</v>
      </c>
      <c r="M42" s="1"/>
      <c r="N42" s="4">
        <f t="shared" si="3"/>
        <v>0.72299999999999998</v>
      </c>
      <c r="O42" s="4">
        <f t="shared" si="4"/>
        <v>6.466700000000003E-2</v>
      </c>
      <c r="R42" t="s">
        <v>47</v>
      </c>
      <c r="S42" t="s">
        <v>40</v>
      </c>
      <c r="T42">
        <v>50</v>
      </c>
      <c r="V42">
        <v>1.0939999999999999</v>
      </c>
      <c r="W42">
        <f t="shared" si="2"/>
        <v>0.93396321238315383</v>
      </c>
      <c r="X42">
        <f t="shared" si="5"/>
        <v>46.69816061915769</v>
      </c>
      <c r="Z42">
        <f>AVERAGE(Y40,Y44)</f>
        <v>36.813195351849984</v>
      </c>
    </row>
    <row r="43" spans="2:34" x14ac:dyDescent="0.2">
      <c r="B43" s="1"/>
      <c r="C43" s="1"/>
      <c r="H43" t="s">
        <v>40</v>
      </c>
      <c r="I43" t="s">
        <v>41</v>
      </c>
      <c r="J43" s="1">
        <v>2.7810000000000001</v>
      </c>
      <c r="K43" s="1">
        <v>2.8959999999999999</v>
      </c>
      <c r="L43" s="1">
        <v>2.6850000000000001</v>
      </c>
      <c r="M43" s="1"/>
      <c r="N43" s="4">
        <f t="shared" si="3"/>
        <v>2.7873333333333332</v>
      </c>
      <c r="O43" s="4">
        <f t="shared" si="4"/>
        <v>2.1290003333333334</v>
      </c>
      <c r="R43" t="s">
        <v>47</v>
      </c>
      <c r="S43" t="s">
        <v>40</v>
      </c>
      <c r="T43">
        <v>15</v>
      </c>
      <c r="V43">
        <v>2.1290003333333334</v>
      </c>
      <c r="W43">
        <f t="shared" si="2"/>
        <v>1.9742691057727744</v>
      </c>
      <c r="X43">
        <f t="shared" si="5"/>
        <v>29.614036586591617</v>
      </c>
    </row>
    <row r="44" spans="2:34" x14ac:dyDescent="0.2">
      <c r="B44" s="1"/>
      <c r="C44" s="1"/>
      <c r="H44" t="s">
        <v>40</v>
      </c>
      <c r="I44" t="s">
        <v>42</v>
      </c>
      <c r="J44" s="1">
        <v>2.7280000000000002</v>
      </c>
      <c r="K44" s="1">
        <v>2.774</v>
      </c>
      <c r="L44" s="1">
        <v>2.8330000000000002</v>
      </c>
      <c r="M44" s="1"/>
      <c r="N44" s="4">
        <f t="shared" si="3"/>
        <v>2.7783333333333338</v>
      </c>
      <c r="O44" s="4">
        <f t="shared" si="4"/>
        <v>2.1200003333333339</v>
      </c>
      <c r="R44" t="s">
        <v>47</v>
      </c>
      <c r="S44" t="s">
        <v>40</v>
      </c>
      <c r="T44">
        <v>20</v>
      </c>
      <c r="V44">
        <v>2.1200003333333339</v>
      </c>
      <c r="W44">
        <f t="shared" si="2"/>
        <v>1.9652229704827961</v>
      </c>
      <c r="X44">
        <f t="shared" si="5"/>
        <v>39.304459409655919</v>
      </c>
      <c r="Y44">
        <f>AVERAGE(X43:X45)</f>
        <v>36.460288024480406</v>
      </c>
    </row>
    <row r="45" spans="2:34" x14ac:dyDescent="0.2">
      <c r="B45" s="1"/>
      <c r="C45" s="1"/>
      <c r="H45" t="s">
        <v>40</v>
      </c>
      <c r="I45" t="s">
        <v>43</v>
      </c>
      <c r="J45" s="1">
        <v>2.1789999999999998</v>
      </c>
      <c r="K45" s="1">
        <v>2.1459999999999999</v>
      </c>
      <c r="L45" s="1">
        <v>2.17</v>
      </c>
      <c r="M45" s="1"/>
      <c r="N45" s="4">
        <f t="shared" si="3"/>
        <v>2.1649999999999996</v>
      </c>
      <c r="O45" s="4">
        <f t="shared" si="4"/>
        <v>1.5066669999999998</v>
      </c>
      <c r="R45" t="s">
        <v>47</v>
      </c>
      <c r="S45" t="s">
        <v>40</v>
      </c>
      <c r="T45">
        <v>30</v>
      </c>
      <c r="V45">
        <v>1.5066669999999998</v>
      </c>
      <c r="W45">
        <f t="shared" si="2"/>
        <v>1.3487456025731226</v>
      </c>
      <c r="X45">
        <f t="shared" si="5"/>
        <v>40.46236807719368</v>
      </c>
    </row>
    <row r="46" spans="2:34" x14ac:dyDescent="0.2">
      <c r="H46" t="s">
        <v>48</v>
      </c>
      <c r="I46" t="s">
        <v>41</v>
      </c>
      <c r="J46" s="1">
        <v>2.4390000000000001</v>
      </c>
      <c r="K46" s="1">
        <v>2.6</v>
      </c>
      <c r="L46" s="1">
        <v>2.6850000000000001</v>
      </c>
      <c r="M46" s="1"/>
      <c r="N46" s="4">
        <f t="shared" si="3"/>
        <v>2.5746666666666669</v>
      </c>
      <c r="O46" s="4">
        <f t="shared" si="4"/>
        <v>1.916333666666667</v>
      </c>
      <c r="S46" t="s">
        <v>48</v>
      </c>
      <c r="T46">
        <v>15</v>
      </c>
      <c r="V46">
        <v>1.916333666666667</v>
      </c>
      <c r="W46">
        <f t="shared" si="2"/>
        <v>1.7605122792910513</v>
      </c>
      <c r="X46">
        <f t="shared" si="5"/>
        <v>26.407684189365767</v>
      </c>
    </row>
    <row r="47" spans="2:34" x14ac:dyDescent="0.2">
      <c r="H47" t="s">
        <v>48</v>
      </c>
      <c r="I47" t="s">
        <v>42</v>
      </c>
      <c r="J47" s="1">
        <v>2.1379999999999999</v>
      </c>
      <c r="K47" s="1">
        <v>2.246</v>
      </c>
      <c r="L47" s="1">
        <v>2.2320000000000002</v>
      </c>
      <c r="M47" s="1"/>
      <c r="N47" s="4">
        <f t="shared" si="3"/>
        <v>2.2053333333333334</v>
      </c>
      <c r="O47" s="4">
        <f t="shared" si="4"/>
        <v>1.5470003333333335</v>
      </c>
      <c r="S47" t="s">
        <v>48</v>
      </c>
      <c r="T47">
        <v>20</v>
      </c>
      <c r="V47">
        <v>1.5470003333333335</v>
      </c>
      <c r="W47">
        <f t="shared" si="2"/>
        <v>1.3892856903541395</v>
      </c>
      <c r="X47">
        <f t="shared" si="5"/>
        <v>27.785713807082789</v>
      </c>
      <c r="Y47">
        <f>AVERAGE(X46:X48)</f>
        <v>27.89326286282262</v>
      </c>
    </row>
    <row r="48" spans="2:34" x14ac:dyDescent="0.2">
      <c r="H48" t="s">
        <v>48</v>
      </c>
      <c r="I48" t="s">
        <v>43</v>
      </c>
      <c r="J48" s="1">
        <v>1.736</v>
      </c>
      <c r="K48" s="1">
        <v>1.786</v>
      </c>
      <c r="L48" s="1">
        <v>1.881</v>
      </c>
      <c r="N48" s="4">
        <f t="shared" si="3"/>
        <v>1.8010000000000002</v>
      </c>
      <c r="O48" s="4">
        <f t="shared" si="4"/>
        <v>1.1426670000000003</v>
      </c>
      <c r="S48" t="s">
        <v>48</v>
      </c>
      <c r="T48">
        <v>30</v>
      </c>
      <c r="V48">
        <v>1.1426670000000003</v>
      </c>
      <c r="W48">
        <f t="shared" si="2"/>
        <v>0.98287968640064349</v>
      </c>
      <c r="X48">
        <f t="shared" si="5"/>
        <v>29.486390592019305</v>
      </c>
    </row>
    <row r="49" spans="8:25" x14ac:dyDescent="0.2">
      <c r="N49" s="4" t="e">
        <f t="shared" si="3"/>
        <v>#DIV/0!</v>
      </c>
      <c r="O49" s="4" t="e">
        <f t="shared" si="4"/>
        <v>#DIV/0!</v>
      </c>
      <c r="R49" t="s">
        <v>50</v>
      </c>
      <c r="S49" t="s">
        <v>40</v>
      </c>
      <c r="T49">
        <v>15</v>
      </c>
      <c r="V49" s="4">
        <v>1.6646670000000001</v>
      </c>
      <c r="W49">
        <f t="shared" si="2"/>
        <v>1.507555533219419</v>
      </c>
      <c r="X49">
        <f t="shared" si="5"/>
        <v>22.613332998291284</v>
      </c>
    </row>
    <row r="50" spans="8:25" x14ac:dyDescent="0.2">
      <c r="H50" t="s">
        <v>49</v>
      </c>
      <c r="I50" t="s">
        <v>41</v>
      </c>
      <c r="J50">
        <v>2.2970000000000002</v>
      </c>
      <c r="K50">
        <v>2.2709999999999999</v>
      </c>
      <c r="L50">
        <v>2.4009999999999998</v>
      </c>
      <c r="N50" s="4">
        <f t="shared" si="3"/>
        <v>2.323</v>
      </c>
      <c r="O50" s="4">
        <f t="shared" si="4"/>
        <v>1.6646670000000001</v>
      </c>
      <c r="R50" t="s">
        <v>50</v>
      </c>
      <c r="S50" t="s">
        <v>51</v>
      </c>
      <c r="T50">
        <v>20</v>
      </c>
      <c r="V50" s="4">
        <v>1.4870003333333335</v>
      </c>
      <c r="W50">
        <f t="shared" si="2"/>
        <v>1.3289781217542802</v>
      </c>
      <c r="X50">
        <f t="shared" si="5"/>
        <v>26.579562435085606</v>
      </c>
      <c r="Y50">
        <f>AVERAGE(X49:X51)</f>
        <v>26.548069040997984</v>
      </c>
    </row>
    <row r="51" spans="8:25" x14ac:dyDescent="0.2">
      <c r="H51" t="s">
        <v>49</v>
      </c>
      <c r="I51" t="s">
        <v>42</v>
      </c>
      <c r="J51">
        <v>2.2040000000000002</v>
      </c>
      <c r="K51">
        <v>2.1960000000000002</v>
      </c>
      <c r="L51">
        <v>2.036</v>
      </c>
      <c r="N51" s="4">
        <f t="shared" si="3"/>
        <v>2.1453333333333333</v>
      </c>
      <c r="O51" s="4">
        <f t="shared" si="4"/>
        <v>1.4870003333333335</v>
      </c>
      <c r="R51" t="s">
        <v>50</v>
      </c>
      <c r="S51" t="s">
        <v>52</v>
      </c>
      <c r="T51">
        <v>30</v>
      </c>
      <c r="V51" s="4">
        <v>1.1746670000000003</v>
      </c>
      <c r="W51">
        <f t="shared" si="2"/>
        <v>1.0150437229872351</v>
      </c>
      <c r="X51">
        <f t="shared" si="5"/>
        <v>30.451311689617054</v>
      </c>
    </row>
    <row r="52" spans="8:25" x14ac:dyDescent="0.2">
      <c r="H52" t="s">
        <v>49</v>
      </c>
      <c r="I52" t="s">
        <v>43</v>
      </c>
      <c r="J52">
        <v>1.8620000000000001</v>
      </c>
      <c r="K52">
        <v>1.8140000000000001</v>
      </c>
      <c r="L52">
        <v>1.823</v>
      </c>
      <c r="N52" s="4">
        <f t="shared" si="3"/>
        <v>1.8330000000000002</v>
      </c>
      <c r="O52" s="4">
        <f t="shared" si="4"/>
        <v>1.1746670000000003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lysate7 old cal</vt:lpstr>
      <vt:lpstr>PURE Conc Master 12 34 </vt:lpstr>
      <vt:lpstr>lysate7 new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 Liyanagedera</dc:creator>
  <cp:lastModifiedBy>Sahan Liyanagedera</cp:lastModifiedBy>
  <dcterms:created xsi:type="dcterms:W3CDTF">2023-03-15T13:09:52Z</dcterms:created>
  <dcterms:modified xsi:type="dcterms:W3CDTF">2023-03-17T13:07:54Z</dcterms:modified>
</cp:coreProperties>
</file>