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Purwadhika/Coding/MODUL3/Day04/"/>
    </mc:Choice>
  </mc:AlternateContent>
  <xr:revisionPtr revIDLastSave="0" documentId="13_ncr:1_{F2BD06E0-F594-164B-8E17-D80C27CC737E}" xr6:coauthVersionLast="45" xr6:coauthVersionMax="45" xr10:uidLastSave="{00000000-0000-0000-0000-000000000000}"/>
  <bookViews>
    <workbookView xWindow="80" yWindow="460" windowWidth="25440" windowHeight="14200" xr2:uid="{BE8921C6-23A3-4049-97CD-89DD005DF9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4" i="1" l="1"/>
  <c r="G24" i="1"/>
  <c r="H24" i="1"/>
  <c r="I24" i="1"/>
  <c r="J24" i="1"/>
  <c r="K24" i="1"/>
  <c r="L24" i="1"/>
  <c r="M24" i="1"/>
  <c r="F22" i="1"/>
  <c r="G22" i="1"/>
  <c r="H22" i="1"/>
  <c r="I22" i="1"/>
  <c r="J22" i="1"/>
  <c r="K22" i="1"/>
  <c r="L22" i="1"/>
  <c r="M22" i="1"/>
  <c r="F20" i="1"/>
  <c r="G20" i="1"/>
  <c r="H20" i="1"/>
  <c r="I20" i="1"/>
  <c r="J20" i="1"/>
  <c r="K20" i="1"/>
  <c r="L20" i="1"/>
  <c r="M20" i="1"/>
  <c r="M9" i="1"/>
  <c r="M10" i="1"/>
  <c r="M11" i="1"/>
  <c r="M12" i="1"/>
  <c r="M13" i="1"/>
  <c r="M14" i="1"/>
  <c r="M15" i="1"/>
  <c r="M16" i="1"/>
  <c r="M17" i="1"/>
  <c r="M18" i="1"/>
  <c r="L10" i="1"/>
  <c r="L11" i="1"/>
  <c r="L12" i="1"/>
  <c r="L13" i="1"/>
  <c r="L14" i="1"/>
  <c r="L15" i="1"/>
  <c r="L16" i="1"/>
  <c r="L17" i="1"/>
  <c r="L18" i="1"/>
  <c r="L9" i="1"/>
  <c r="H9" i="1"/>
  <c r="K10" i="1"/>
  <c r="K11" i="1"/>
  <c r="K12" i="1"/>
  <c r="K13" i="1"/>
  <c r="K14" i="1"/>
  <c r="K15" i="1"/>
  <c r="K16" i="1"/>
  <c r="K17" i="1"/>
  <c r="K18" i="1"/>
  <c r="K9" i="1"/>
  <c r="J10" i="1"/>
  <c r="J11" i="1"/>
  <c r="J12" i="1"/>
  <c r="J13" i="1"/>
  <c r="J14" i="1"/>
  <c r="J15" i="1"/>
  <c r="J16" i="1"/>
  <c r="J17" i="1"/>
  <c r="J18" i="1"/>
  <c r="J9" i="1"/>
  <c r="F9" i="1"/>
  <c r="C24" i="1"/>
  <c r="B24" i="1"/>
  <c r="C23" i="1"/>
  <c r="B23" i="1"/>
  <c r="B21" i="1"/>
  <c r="H38" i="1"/>
  <c r="H39" i="1"/>
  <c r="H40" i="1"/>
  <c r="H41" i="1"/>
  <c r="H37" i="1"/>
  <c r="G38" i="1"/>
  <c r="G39" i="1"/>
  <c r="G40" i="1"/>
  <c r="G41" i="1"/>
  <c r="G37" i="1"/>
  <c r="E44" i="1"/>
  <c r="E43" i="1"/>
  <c r="B43" i="1"/>
  <c r="F37" i="1"/>
  <c r="F38" i="1"/>
  <c r="F39" i="1"/>
  <c r="F40" i="1"/>
  <c r="F41" i="1"/>
  <c r="E38" i="1"/>
  <c r="E39" i="1"/>
  <c r="E40" i="1"/>
  <c r="E41" i="1"/>
  <c r="E37" i="1"/>
  <c r="D38" i="1"/>
  <c r="D39" i="1"/>
  <c r="D40" i="1"/>
  <c r="D41" i="1"/>
  <c r="D37" i="1"/>
  <c r="B44" i="1"/>
  <c r="I9" i="1"/>
  <c r="I10" i="1"/>
  <c r="I11" i="1"/>
  <c r="I12" i="1"/>
  <c r="I13" i="1"/>
  <c r="I14" i="1"/>
  <c r="I15" i="1"/>
  <c r="I16" i="1"/>
  <c r="I17" i="1"/>
  <c r="I18" i="1"/>
  <c r="H10" i="1"/>
  <c r="H11" i="1"/>
  <c r="H12" i="1"/>
  <c r="H13" i="1"/>
  <c r="H14" i="1"/>
  <c r="H15" i="1"/>
  <c r="H16" i="1"/>
  <c r="H17" i="1"/>
  <c r="H18" i="1"/>
  <c r="C22" i="1"/>
  <c r="B22" i="1"/>
  <c r="C19" i="1"/>
  <c r="C20" i="1"/>
  <c r="B20" i="1"/>
  <c r="B19" i="1"/>
  <c r="E10" i="1"/>
  <c r="E9" i="1"/>
  <c r="E11" i="1"/>
  <c r="E12" i="1"/>
  <c r="E13" i="1"/>
  <c r="E14" i="1"/>
  <c r="E15" i="1"/>
  <c r="E16" i="1"/>
  <c r="E17" i="1"/>
  <c r="E18" i="1"/>
  <c r="D10" i="1"/>
  <c r="D11" i="1"/>
  <c r="D12" i="1"/>
  <c r="D13" i="1"/>
  <c r="D14" i="1"/>
  <c r="D15" i="1"/>
  <c r="D16" i="1"/>
  <c r="D17" i="1"/>
  <c r="D18" i="1"/>
  <c r="D9" i="1"/>
  <c r="F17" i="1" l="1"/>
  <c r="E19" i="1"/>
  <c r="C21" i="1" s="1"/>
  <c r="G9" i="1" s="1"/>
  <c r="D20" i="1"/>
  <c r="E20" i="1"/>
  <c r="F16" i="1"/>
  <c r="D19" i="1"/>
  <c r="F12" i="1" s="1"/>
  <c r="F18" i="1" l="1"/>
  <c r="G11" i="1"/>
  <c r="F14" i="1"/>
  <c r="G14" i="1"/>
  <c r="G15" i="1"/>
  <c r="G18" i="1"/>
  <c r="F11" i="1"/>
  <c r="F15" i="1"/>
  <c r="F10" i="1"/>
  <c r="G12" i="1"/>
  <c r="G16" i="1"/>
  <c r="G13" i="1"/>
  <c r="G17" i="1"/>
  <c r="F13" i="1"/>
  <c r="G10" i="1"/>
</calcChain>
</file>

<file path=xl/sharedStrings.xml><?xml version="1.0" encoding="utf-8"?>
<sst xmlns="http://schemas.openxmlformats.org/spreadsheetml/2006/main" count="41" uniqueCount="34">
  <si>
    <t>Standarisasi/Feature Scalling</t>
  </si>
  <si>
    <t>TB (m)</t>
  </si>
  <si>
    <t>BB (kg)</t>
  </si>
  <si>
    <t>scaling, compare feature apple to apple, minimize gap</t>
  </si>
  <si>
    <t>looking for outliers</t>
  </si>
  <si>
    <t>(TB - avgTB)^2</t>
  </si>
  <si>
    <t>(BB - avgBB)^2</t>
  </si>
  <si>
    <t>NO</t>
  </si>
  <si>
    <t>TOTAL</t>
  </si>
  <si>
    <t>RERATA</t>
  </si>
  <si>
    <t>MANUAL STD</t>
  </si>
  <si>
    <t>EXCEL STD</t>
  </si>
  <si>
    <t>Z score TB</t>
  </si>
  <si>
    <t>Z score BB</t>
  </si>
  <si>
    <t>if :</t>
  </si>
  <si>
    <t>z &gt; 2.5</t>
  </si>
  <si>
    <t>high outlier</t>
  </si>
  <si>
    <t>z &lt; -2.5</t>
  </si>
  <si>
    <t>low outlier</t>
  </si>
  <si>
    <t>Z excl TB</t>
  </si>
  <si>
    <t>Z excl BB</t>
  </si>
  <si>
    <t>No</t>
  </si>
  <si>
    <t>Mesin</t>
  </si>
  <si>
    <t>Harga</t>
  </si>
  <si>
    <t>SLOPE</t>
  </si>
  <si>
    <t>INTERCEPT</t>
  </si>
  <si>
    <t>Z Mesin</t>
  </si>
  <si>
    <t>Z Harga</t>
  </si>
  <si>
    <t>HargaPrediksi</t>
  </si>
  <si>
    <t>Z HargaPred</t>
  </si>
  <si>
    <t>Hpred</t>
  </si>
  <si>
    <t>STD w/ ddof 0</t>
  </si>
  <si>
    <t>DDOF = 1</t>
  </si>
  <si>
    <t>DDOF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</si>
</sst>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67" fontId="0" fillId="5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TB - BB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Sheet1!$B$9:$B$18</c:f>
              <c:numCache>
                <c:formatCode>General</c:formatCode>
                <c:ptCount val="10"/>
                <c:pt idx="0">
                  <c:v>0.8</c:v>
                </c:pt>
                <c:pt idx="1">
                  <c:v>0.85</c:v>
                </c:pt>
                <c:pt idx="2">
                  <c:v>0.92</c:v>
                </c:pt>
                <c:pt idx="3">
                  <c:v>0.88</c:v>
                </c:pt>
                <c:pt idx="4">
                  <c:v>0.82</c:v>
                </c:pt>
                <c:pt idx="5">
                  <c:v>0.86</c:v>
                </c:pt>
                <c:pt idx="6">
                  <c:v>0.87</c:v>
                </c:pt>
                <c:pt idx="7">
                  <c:v>0.93</c:v>
                </c:pt>
                <c:pt idx="8">
                  <c:v>0.81</c:v>
                </c:pt>
                <c:pt idx="9">
                  <c:v>1</c:v>
                </c:pt>
              </c:numCache>
            </c:numRef>
          </c:xVal>
          <c:yVal>
            <c:numRef>
              <c:f>Sheet1!$C$9:$C$18</c:f>
              <c:numCache>
                <c:formatCode>General</c:formatCode>
                <c:ptCount val="10"/>
                <c:pt idx="0">
                  <c:v>20</c:v>
                </c:pt>
                <c:pt idx="1">
                  <c:v>25</c:v>
                </c:pt>
                <c:pt idx="2">
                  <c:v>21</c:v>
                </c:pt>
                <c:pt idx="3">
                  <c:v>29</c:v>
                </c:pt>
                <c:pt idx="4">
                  <c:v>30</c:v>
                </c:pt>
                <c:pt idx="5">
                  <c:v>21</c:v>
                </c:pt>
                <c:pt idx="6">
                  <c:v>28</c:v>
                </c:pt>
                <c:pt idx="7">
                  <c:v>27</c:v>
                </c:pt>
                <c:pt idx="8">
                  <c:v>29</c:v>
                </c:pt>
                <c:pt idx="9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99-9A43-9164-048EDE41D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158191"/>
        <c:axId val="1618005903"/>
      </c:scatterChart>
      <c:valAx>
        <c:axId val="165515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005903"/>
        <c:crosses val="autoZero"/>
        <c:crossBetween val="midCat"/>
      </c:valAx>
      <c:valAx>
        <c:axId val="161800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158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TB - BB Standarized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Sheet1!$F$9:$F$18</c:f>
              <c:numCache>
                <c:formatCode>General</c:formatCode>
                <c:ptCount val="10"/>
                <c:pt idx="0">
                  <c:v>-1.1962484913100919</c:v>
                </c:pt>
                <c:pt idx="1">
                  <c:v>-0.38797248366813847</c:v>
                </c:pt>
                <c:pt idx="2">
                  <c:v>0.7436139270305987</c:v>
                </c:pt>
                <c:pt idx="3">
                  <c:v>9.6993120917034617E-2</c:v>
                </c:pt>
                <c:pt idx="4">
                  <c:v>-0.87293808825331154</c:v>
                </c:pt>
                <c:pt idx="5">
                  <c:v>-0.22631728213974744</c:v>
                </c:pt>
                <c:pt idx="6">
                  <c:v>-6.4662080611356407E-2</c:v>
                </c:pt>
                <c:pt idx="7">
                  <c:v>0.90526912855898978</c:v>
                </c:pt>
                <c:pt idx="8">
                  <c:v>-1.0345932897817007</c:v>
                </c:pt>
                <c:pt idx="9">
                  <c:v>2.0368555392577252</c:v>
                </c:pt>
              </c:numCache>
            </c:numRef>
          </c:xVal>
          <c:yVal>
            <c:numRef>
              <c:f>Sheet1!$G$9:$G$18</c:f>
              <c:numCache>
                <c:formatCode>General</c:formatCode>
                <c:ptCount val="10"/>
                <c:pt idx="0">
                  <c:v>-1.5105264449340403</c:v>
                </c:pt>
                <c:pt idx="1">
                  <c:v>-0.25175440748900668</c:v>
                </c:pt>
                <c:pt idx="2">
                  <c:v>-1.2587720374450335</c:v>
                </c:pt>
                <c:pt idx="3">
                  <c:v>0.75526322246702016</c:v>
                </c:pt>
                <c:pt idx="4">
                  <c:v>1.0070176299560267</c:v>
                </c:pt>
                <c:pt idx="5">
                  <c:v>-1.2587720374450335</c:v>
                </c:pt>
                <c:pt idx="6">
                  <c:v>0.50350881497801336</c:v>
                </c:pt>
                <c:pt idx="7">
                  <c:v>0.25175440748900668</c:v>
                </c:pt>
                <c:pt idx="8">
                  <c:v>0.75526322246702016</c:v>
                </c:pt>
                <c:pt idx="9">
                  <c:v>1.0070176299560267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54-7448-84C7-F5F3243D5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128527"/>
        <c:axId val="1656956575"/>
      </c:scatterChart>
      <c:valAx>
        <c:axId val="165912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956575"/>
        <c:crosses val="autoZero"/>
        <c:crossBetween val="midCat"/>
      </c:valAx>
      <c:valAx>
        <c:axId val="165695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12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231915</xdr:colOff>
      <xdr:row>0</xdr:row>
      <xdr:rowOff>11044</xdr:rowOff>
    </xdr:from>
    <xdr:to>
      <xdr:col>8</xdr:col>
      <xdr:colOff>661680</xdr:colOff>
      <xdr:row>5</xdr:row>
      <xdr:rowOff>103374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C32AAD-32DF-4548-A76C-1FF2BB300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7132" y="11044"/>
          <a:ext cx="2252868" cy="1218765"/>
        </a:xfrm>
        <a:prstGeom prst="rect">
          <a:avLst/>
        </a:prstGeom>
      </xdr:spPr>
    </xdr:pic>
    <xdr:clientData/>
  </xdr:twoCellAnchor>
  <xdr:twoCellAnchor editAs="oneCell">
    <xdr:from>
      <xdr:col>9</xdr:col>
      <xdr:colOff>265043</xdr:colOff>
      <xdr:row>0</xdr:row>
      <xdr:rowOff>11044</xdr:rowOff>
    </xdr:from>
    <xdr:to>
      <xdr:col>11</xdr:col>
      <xdr:colOff>353392</xdr:colOff>
      <xdr:row>5</xdr:row>
      <xdr:rowOff>163292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F717FF-2C17-FC4D-B9DF-EA24C0EE8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391" y="11044"/>
          <a:ext cx="1744870" cy="1278683"/>
        </a:xfrm>
        <a:prstGeom prst="rect">
          <a:avLst/>
        </a:prstGeom>
      </xdr:spPr>
    </xdr:pic>
    <xdr:clientData/>
  </xdr:twoCellAnchor>
  <xdr:twoCellAnchor>
    <xdr:from>
      <xdr:col>0</xdr:col>
      <xdr:colOff>94288</xdr:colOff>
      <xdr:row>24</xdr:row>
      <xdr:rowOff>117394</xdr:rowOff>
    </xdr:from>
    <xdr:to>
      <xdr:col>3</xdr:col>
      <xdr:colOff>853781</xdr:colOff>
      <xdr:row>33</xdr:row>
      <xdr:rowOff>117394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736BE20-CBD8-464A-A6F0-C4E0A67F0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136606</xdr:colOff>
      <xdr:row>24</xdr:row>
      <xdr:rowOff>117181</xdr:rowOff>
    </xdr:from>
    <xdr:to>
      <xdr:col>8</xdr:col>
      <xdr:colOff>426890</xdr:colOff>
      <xdr:row>33</xdr:row>
      <xdr:rowOff>128067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741464E-BE1B-6A4C-900D-55388572D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5709-C996-1F43-8314-270AC300A2F3}">
  <dimension ref="A1:N44"/>
  <sheetViews>
    <sheetView tabSelected="1" topLeftCell="A3" zoomScale="119" workbookViewId="0">
      <selection activeCell="H16" sqref="H16"/>
    </sheetView>
  </sheetViews>
  <sheetFormatPr baseColWidth="10" defaultRowHeight="16" x14ac:dyDescent="0.2"/>
  <cols>
    <col min="1" max="1" width="12.33203125" style="1" bestFit="1" customWidth="1"/>
    <col min="2" max="2" width="11.6640625" bestFit="1" customWidth="1"/>
    <col min="3" max="3" width="8.6640625" bestFit="1" customWidth="1"/>
    <col min="4" max="4" width="13.33203125" bestFit="1" customWidth="1"/>
    <col min="5" max="5" width="13.6640625" bestFit="1" customWidth="1"/>
    <col min="7" max="7" width="12.83203125" bestFit="1" customWidth="1"/>
  </cols>
  <sheetData>
    <row r="1" spans="1:14" x14ac:dyDescent="0.2">
      <c r="M1" t="s">
        <v>14</v>
      </c>
    </row>
    <row r="2" spans="1:14" x14ac:dyDescent="0.2">
      <c r="M2" t="s">
        <v>15</v>
      </c>
      <c r="N2" t="s">
        <v>16</v>
      </c>
    </row>
    <row r="3" spans="1:14" ht="19" x14ac:dyDescent="0.25">
      <c r="B3" s="2" t="s">
        <v>0</v>
      </c>
      <c r="M3" t="s">
        <v>17</v>
      </c>
      <c r="N3" t="s">
        <v>18</v>
      </c>
    </row>
    <row r="4" spans="1:14" ht="19" x14ac:dyDescent="0.25">
      <c r="B4" s="2" t="s">
        <v>3</v>
      </c>
    </row>
    <row r="5" spans="1:14" ht="19" x14ac:dyDescent="0.25">
      <c r="B5" s="2" t="s">
        <v>4</v>
      </c>
    </row>
    <row r="7" spans="1:14" x14ac:dyDescent="0.2">
      <c r="F7" t="s">
        <v>32</v>
      </c>
      <c r="J7" t="s">
        <v>33</v>
      </c>
    </row>
    <row r="8" spans="1:14" s="3" customFormat="1" x14ac:dyDescent="0.2">
      <c r="A8" s="3" t="s">
        <v>7</v>
      </c>
      <c r="B8" s="3" t="s">
        <v>1</v>
      </c>
      <c r="C8" s="3" t="s">
        <v>2</v>
      </c>
      <c r="D8" s="3" t="s">
        <v>5</v>
      </c>
      <c r="E8" s="3" t="s">
        <v>6</v>
      </c>
      <c r="F8" s="3" t="s">
        <v>12</v>
      </c>
      <c r="G8" s="3" t="s">
        <v>13</v>
      </c>
      <c r="H8" s="3" t="s">
        <v>19</v>
      </c>
      <c r="I8" s="3" t="s">
        <v>20</v>
      </c>
      <c r="J8" s="3" t="s">
        <v>12</v>
      </c>
      <c r="K8" s="3" t="s">
        <v>13</v>
      </c>
      <c r="L8" s="3" t="s">
        <v>19</v>
      </c>
      <c r="M8" s="3" t="s">
        <v>20</v>
      </c>
    </row>
    <row r="9" spans="1:14" s="1" customFormat="1" x14ac:dyDescent="0.2">
      <c r="A9" s="1">
        <v>1</v>
      </c>
      <c r="B9" s="1">
        <v>0.8</v>
      </c>
      <c r="C9" s="1">
        <v>20</v>
      </c>
      <c r="D9" s="1">
        <f>(B9 - AVERAGE(B$9:B$18))^2</f>
        <v>5.475999999999993E-3</v>
      </c>
      <c r="E9" s="1">
        <f>(C9 - AVERAGE(C$9:C$18))^2</f>
        <v>36</v>
      </c>
      <c r="F9" s="6">
        <f>(B9-$B$20)/$B$21</f>
        <v>-1.1962484913100919</v>
      </c>
      <c r="G9" s="6">
        <f>(C9-$C$20)/$C$21</f>
        <v>-1.5105264449340403</v>
      </c>
      <c r="H9" s="6">
        <f>STANDARDIZE(B9,AVERAGE(B$9:B$18),STDEV(B$9:B$18))</f>
        <v>-1.1962484913100919</v>
      </c>
      <c r="I9" s="6">
        <f>STANDARDIZE(C9,AVERAGE(C$9:C$18),STDEV(C$9:C$18))</f>
        <v>-1.5105264449340403</v>
      </c>
      <c r="J9" s="8">
        <f>(B9-$B$20)/$B$23</f>
        <v>-1.2609566266933436</v>
      </c>
      <c r="K9" s="8">
        <f>(C9-$C$20)/$C$23</f>
        <v>-1.5922346773028258</v>
      </c>
      <c r="L9" s="8">
        <f>STANDARDIZE(B9,AVERAGE(B$9:B$18),_xlfn.STDEV.P(B$9:B$18))</f>
        <v>-1.2609566266933436</v>
      </c>
      <c r="M9" s="8">
        <f>STANDARDIZE(C9,AVERAGE(C$9:C$18),_xlfn.STDEV.P(C$9:C$18))</f>
        <v>-1.5922346773028258</v>
      </c>
    </row>
    <row r="10" spans="1:14" s="1" customFormat="1" x14ac:dyDescent="0.2">
      <c r="A10" s="1">
        <v>2</v>
      </c>
      <c r="B10" s="1">
        <v>0.85</v>
      </c>
      <c r="C10" s="1">
        <v>25</v>
      </c>
      <c r="D10" s="1">
        <f>(B10 - AVERAGE(B$9:B$18))^2</f>
        <v>5.7600000000000099E-4</v>
      </c>
      <c r="E10" s="1">
        <f>(C10 - AVERAGE(C$9:C$18))^2</f>
        <v>1</v>
      </c>
      <c r="F10" s="6">
        <f t="shared" ref="F10:F18" si="0">(B10-$B$20)/$B$21</f>
        <v>-0.38797248366813847</v>
      </c>
      <c r="G10" s="6">
        <f t="shared" ref="G10:G18" si="1">(C10-$C$20)/$C$21</f>
        <v>-0.25175440748900668</v>
      </c>
      <c r="H10" s="6">
        <f t="shared" ref="H10:I18" si="2">STANDARDIZE(B10,AVERAGE(B$9:B$18),STDEV(B$9:B$18))</f>
        <v>-0.38797248366813847</v>
      </c>
      <c r="I10" s="6">
        <f t="shared" si="2"/>
        <v>-0.25175440748900668</v>
      </c>
      <c r="J10" s="8">
        <f t="shared" ref="J10:K18" si="3">(B10-$B$20)/$B$23</f>
        <v>-0.40895890595459855</v>
      </c>
      <c r="K10" s="8">
        <f t="shared" ref="K10:K18" si="4">(C10-$C$20)/$C$23</f>
        <v>-0.26537244621713763</v>
      </c>
      <c r="L10" s="8">
        <f t="shared" ref="L10:M18" si="5">STANDARDIZE(B10,AVERAGE(B$9:B$18),_xlfn.STDEV.P(B$9:B$18))</f>
        <v>-0.40895890595459855</v>
      </c>
      <c r="M10" s="8">
        <f t="shared" si="5"/>
        <v>-0.26537244621713763</v>
      </c>
    </row>
    <row r="11" spans="1:14" s="1" customFormat="1" x14ac:dyDescent="0.2">
      <c r="A11" s="1">
        <v>3</v>
      </c>
      <c r="B11" s="1">
        <v>0.92</v>
      </c>
      <c r="C11" s="1">
        <v>21</v>
      </c>
      <c r="D11" s="1">
        <f>(B11 - AVERAGE(B$9:B$18))^2</f>
        <v>2.1160000000000037E-3</v>
      </c>
      <c r="E11" s="1">
        <f>(C11 - AVERAGE(C$9:C$18))^2</f>
        <v>25</v>
      </c>
      <c r="F11" s="6">
        <f t="shared" si="0"/>
        <v>0.7436139270305987</v>
      </c>
      <c r="G11" s="6">
        <f t="shared" si="1"/>
        <v>-1.2587720374450335</v>
      </c>
      <c r="H11" s="6">
        <f t="shared" si="2"/>
        <v>0.7436139270305987</v>
      </c>
      <c r="I11" s="6">
        <f t="shared" si="2"/>
        <v>-1.2587720374450335</v>
      </c>
      <c r="J11" s="8">
        <f t="shared" si="3"/>
        <v>0.78383790307964718</v>
      </c>
      <c r="K11" s="8">
        <f t="shared" si="4"/>
        <v>-1.3268622310856881</v>
      </c>
      <c r="L11" s="8">
        <f t="shared" si="5"/>
        <v>0.78383790307964718</v>
      </c>
      <c r="M11" s="8">
        <f t="shared" si="5"/>
        <v>-1.3268622310856881</v>
      </c>
    </row>
    <row r="12" spans="1:14" s="1" customFormat="1" x14ac:dyDescent="0.2">
      <c r="A12" s="1">
        <v>4</v>
      </c>
      <c r="B12" s="1">
        <v>0.88</v>
      </c>
      <c r="C12" s="1">
        <v>29</v>
      </c>
      <c r="D12" s="1">
        <f>(B12 - AVERAGE(B$9:B$18))^2</f>
        <v>3.6000000000000062E-5</v>
      </c>
      <c r="E12" s="1">
        <f>(C12 - AVERAGE(C$9:C$18))^2</f>
        <v>9</v>
      </c>
      <c r="F12" s="6">
        <f t="shared" si="0"/>
        <v>9.6993120917034617E-2</v>
      </c>
      <c r="G12" s="6">
        <f t="shared" si="1"/>
        <v>0.75526322246702016</v>
      </c>
      <c r="H12" s="6">
        <f t="shared" si="2"/>
        <v>9.6993120917034617E-2</v>
      </c>
      <c r="I12" s="6">
        <f t="shared" si="2"/>
        <v>0.75526322246702016</v>
      </c>
      <c r="J12" s="8">
        <f t="shared" si="3"/>
        <v>0.10223972648864964</v>
      </c>
      <c r="K12" s="8">
        <f t="shared" si="4"/>
        <v>0.79611733865141288</v>
      </c>
      <c r="L12" s="8">
        <f t="shared" si="5"/>
        <v>0.10223972648864964</v>
      </c>
      <c r="M12" s="8">
        <f t="shared" si="5"/>
        <v>0.79611733865141288</v>
      </c>
    </row>
    <row r="13" spans="1:14" s="1" customFormat="1" x14ac:dyDescent="0.2">
      <c r="A13" s="1">
        <v>5</v>
      </c>
      <c r="B13" s="1">
        <v>0.82</v>
      </c>
      <c r="C13" s="1">
        <v>30</v>
      </c>
      <c r="D13" s="1">
        <f>(B13 - AVERAGE(B$9:B$18))^2</f>
        <v>2.9160000000000054E-3</v>
      </c>
      <c r="E13" s="1">
        <f>(C13 - AVERAGE(C$9:C$18))^2</f>
        <v>16</v>
      </c>
      <c r="F13" s="6">
        <f t="shared" si="0"/>
        <v>-0.87293808825331154</v>
      </c>
      <c r="G13" s="6">
        <f t="shared" si="1"/>
        <v>1.0070176299560267</v>
      </c>
      <c r="H13" s="6">
        <f t="shared" si="2"/>
        <v>-0.87293808825331154</v>
      </c>
      <c r="I13" s="6">
        <f t="shared" si="2"/>
        <v>1.0070176299560267</v>
      </c>
      <c r="J13" s="8">
        <f t="shared" si="3"/>
        <v>-0.92015753839784675</v>
      </c>
      <c r="K13" s="8">
        <f t="shared" si="4"/>
        <v>1.0614897848685505</v>
      </c>
      <c r="L13" s="8">
        <f t="shared" si="5"/>
        <v>-0.92015753839784675</v>
      </c>
      <c r="M13" s="8">
        <f t="shared" si="5"/>
        <v>1.0614897848685505</v>
      </c>
    </row>
    <row r="14" spans="1:14" s="1" customFormat="1" x14ac:dyDescent="0.2">
      <c r="A14" s="1">
        <v>6</v>
      </c>
      <c r="B14" s="1">
        <v>0.86</v>
      </c>
      <c r="C14" s="1">
        <v>21</v>
      </c>
      <c r="D14" s="1">
        <f>(B14 - AVERAGE(B$9:B$18))^2</f>
        <v>1.9600000000000035E-4</v>
      </c>
      <c r="E14" s="1">
        <f>(C14 - AVERAGE(C$9:C$18))^2</f>
        <v>25</v>
      </c>
      <c r="F14" s="6">
        <f t="shared" si="0"/>
        <v>-0.22631728213974744</v>
      </c>
      <c r="G14" s="6">
        <f t="shared" si="1"/>
        <v>-1.2587720374450335</v>
      </c>
      <c r="H14" s="6">
        <f t="shared" si="2"/>
        <v>-0.22631728213974744</v>
      </c>
      <c r="I14" s="6">
        <f t="shared" si="2"/>
        <v>-1.2587720374450335</v>
      </c>
      <c r="J14" s="8">
        <f t="shared" si="3"/>
        <v>-0.23855936180684914</v>
      </c>
      <c r="K14" s="8">
        <f t="shared" si="4"/>
        <v>-1.3268622310856881</v>
      </c>
      <c r="L14" s="8">
        <f t="shared" si="5"/>
        <v>-0.23855936180684914</v>
      </c>
      <c r="M14" s="8">
        <f t="shared" si="5"/>
        <v>-1.3268622310856881</v>
      </c>
    </row>
    <row r="15" spans="1:14" s="1" customFormat="1" x14ac:dyDescent="0.2">
      <c r="A15" s="1">
        <v>7</v>
      </c>
      <c r="B15" s="1">
        <v>0.87</v>
      </c>
      <c r="C15" s="1">
        <v>28</v>
      </c>
      <c r="D15" s="1">
        <f>(B15 - AVERAGE(B$9:B$18))^2</f>
        <v>1.600000000000003E-5</v>
      </c>
      <c r="E15" s="1">
        <f>(C15 - AVERAGE(C$9:C$18))^2</f>
        <v>4</v>
      </c>
      <c r="F15" s="6">
        <f t="shared" si="0"/>
        <v>-6.4662080611356407E-2</v>
      </c>
      <c r="G15" s="6">
        <f t="shared" si="1"/>
        <v>0.50350881497801336</v>
      </c>
      <c r="H15" s="6">
        <f t="shared" si="2"/>
        <v>-6.4662080611356407E-2</v>
      </c>
      <c r="I15" s="6">
        <f t="shared" si="2"/>
        <v>0.50350881497801336</v>
      </c>
      <c r="J15" s="8">
        <f t="shared" si="3"/>
        <v>-6.8159817659099758E-2</v>
      </c>
      <c r="K15" s="8">
        <f t="shared" si="4"/>
        <v>0.53074489243427525</v>
      </c>
      <c r="L15" s="8">
        <f t="shared" si="5"/>
        <v>-6.8159817659099758E-2</v>
      </c>
      <c r="M15" s="8">
        <f t="shared" si="5"/>
        <v>0.53074489243427525</v>
      </c>
    </row>
    <row r="16" spans="1:14" s="1" customFormat="1" x14ac:dyDescent="0.2">
      <c r="A16" s="1">
        <v>8</v>
      </c>
      <c r="B16" s="1">
        <v>0.93</v>
      </c>
      <c r="C16" s="1">
        <v>27</v>
      </c>
      <c r="D16" s="1">
        <f>(B16 - AVERAGE(B$9:B$18))^2</f>
        <v>3.1360000000000055E-3</v>
      </c>
      <c r="E16" s="1">
        <f>(C16 - AVERAGE(C$9:C$18))^2</f>
        <v>1</v>
      </c>
      <c r="F16" s="6">
        <f t="shared" si="0"/>
        <v>0.90526912855898978</v>
      </c>
      <c r="G16" s="6">
        <f t="shared" si="1"/>
        <v>0.25175440748900668</v>
      </c>
      <c r="H16" s="6">
        <f t="shared" si="2"/>
        <v>0.90526912855898978</v>
      </c>
      <c r="I16" s="6">
        <f t="shared" si="2"/>
        <v>0.25175440748900668</v>
      </c>
      <c r="J16" s="8">
        <f t="shared" si="3"/>
        <v>0.95423744722739656</v>
      </c>
      <c r="K16" s="8">
        <f t="shared" si="4"/>
        <v>0.26537244621713763</v>
      </c>
      <c r="L16" s="8">
        <f t="shared" si="5"/>
        <v>0.95423744722739656</v>
      </c>
      <c r="M16" s="8">
        <f t="shared" si="5"/>
        <v>0.26537244621713763</v>
      </c>
    </row>
    <row r="17" spans="1:13" s="1" customFormat="1" x14ac:dyDescent="0.2">
      <c r="A17" s="1">
        <v>9</v>
      </c>
      <c r="B17" s="1">
        <v>0.81</v>
      </c>
      <c r="C17" s="1">
        <v>29</v>
      </c>
      <c r="D17" s="1">
        <f>(B17 - AVERAGE(B$9:B$18))^2</f>
        <v>4.0959999999999929E-3</v>
      </c>
      <c r="E17" s="1">
        <f>(C17 - AVERAGE(C$9:C$18))^2</f>
        <v>9</v>
      </c>
      <c r="F17" s="6">
        <f t="shared" si="0"/>
        <v>-1.0345932897817007</v>
      </c>
      <c r="G17" s="6">
        <f t="shared" si="1"/>
        <v>0.75526322246702016</v>
      </c>
      <c r="H17" s="6">
        <f t="shared" si="2"/>
        <v>-1.0345932897817007</v>
      </c>
      <c r="I17" s="6">
        <f t="shared" si="2"/>
        <v>0.75526322246702016</v>
      </c>
      <c r="J17" s="8">
        <f t="shared" si="3"/>
        <v>-1.0905570825455941</v>
      </c>
      <c r="K17" s="8">
        <f t="shared" si="4"/>
        <v>0.79611733865141288</v>
      </c>
      <c r="L17" s="8">
        <f t="shared" si="5"/>
        <v>-1.0905570825455941</v>
      </c>
      <c r="M17" s="8">
        <f t="shared" si="5"/>
        <v>0.79611733865141288</v>
      </c>
    </row>
    <row r="18" spans="1:13" s="1" customFormat="1" x14ac:dyDescent="0.2">
      <c r="A18" s="1">
        <v>10</v>
      </c>
      <c r="B18" s="1">
        <v>1</v>
      </c>
      <c r="C18" s="1">
        <v>30</v>
      </c>
      <c r="D18" s="1">
        <f>(B18 - AVERAGE(B$9:B$18))^2</f>
        <v>1.5876000000000001E-2</v>
      </c>
      <c r="E18" s="1">
        <f>(C18 - AVERAGE(C$9:C$18))^2</f>
        <v>16</v>
      </c>
      <c r="F18" s="6">
        <f t="shared" si="0"/>
        <v>2.0368555392577252</v>
      </c>
      <c r="G18" s="6">
        <f t="shared" si="1"/>
        <v>1.0070176299560267</v>
      </c>
      <c r="H18" s="6">
        <f t="shared" si="2"/>
        <v>2.0368555392577252</v>
      </c>
      <c r="I18" s="6">
        <f t="shared" si="2"/>
        <v>1.0070176299560267</v>
      </c>
      <c r="J18" s="8">
        <f t="shared" si="3"/>
        <v>2.1470342562616405</v>
      </c>
      <c r="K18" s="8">
        <f t="shared" si="4"/>
        <v>1.0614897848685505</v>
      </c>
      <c r="L18" s="8">
        <f t="shared" si="5"/>
        <v>2.1470342562616405</v>
      </c>
      <c r="M18" s="8">
        <f t="shared" si="5"/>
        <v>1.0614897848685505</v>
      </c>
    </row>
    <row r="19" spans="1:13" s="4" customFormat="1" x14ac:dyDescent="0.2">
      <c r="A19" s="4" t="s">
        <v>8</v>
      </c>
      <c r="B19" s="4">
        <f>SUM(B9:B18)</f>
        <v>8.74</v>
      </c>
      <c r="C19" s="4">
        <f t="shared" ref="C19:E19" si="6">SUM(C9:C18)</f>
        <v>260</v>
      </c>
      <c r="D19" s="4">
        <f t="shared" si="6"/>
        <v>3.4439999999999998E-2</v>
      </c>
      <c r="E19" s="4">
        <f t="shared" si="6"/>
        <v>142</v>
      </c>
    </row>
    <row r="20" spans="1:13" s="5" customFormat="1" x14ac:dyDescent="0.2">
      <c r="A20" s="5" t="s">
        <v>9</v>
      </c>
      <c r="B20" s="5">
        <f>AVERAGE(B9:B18)</f>
        <v>0.874</v>
      </c>
      <c r="C20" s="5">
        <f t="shared" ref="C20:M20" si="7">AVERAGE(C9:C18)</f>
        <v>26</v>
      </c>
      <c r="D20" s="5">
        <f t="shared" si="7"/>
        <v>3.444E-3</v>
      </c>
      <c r="E20" s="5">
        <f t="shared" si="7"/>
        <v>14.2</v>
      </c>
      <c r="F20" s="5">
        <f t="shared" si="7"/>
        <v>0</v>
      </c>
      <c r="G20" s="5">
        <f t="shared" si="7"/>
        <v>0</v>
      </c>
      <c r="H20" s="5">
        <f t="shared" si="7"/>
        <v>0</v>
      </c>
      <c r="I20" s="5">
        <f t="shared" si="7"/>
        <v>0</v>
      </c>
      <c r="J20" s="5">
        <f t="shared" si="7"/>
        <v>0</v>
      </c>
      <c r="K20" s="5">
        <f t="shared" si="7"/>
        <v>0</v>
      </c>
      <c r="L20" s="5">
        <f t="shared" si="7"/>
        <v>0</v>
      </c>
      <c r="M20" s="5">
        <f t="shared" si="7"/>
        <v>0</v>
      </c>
    </row>
    <row r="21" spans="1:13" s="1" customFormat="1" x14ac:dyDescent="0.2">
      <c r="A21" s="6" t="s">
        <v>10</v>
      </c>
      <c r="B21" s="7">
        <f>SQRT(D19 / (COUNT(B9:B18)-1))</f>
        <v>6.1860057118197573E-2</v>
      </c>
      <c r="C21" s="7">
        <f>SQRT(E19 / (COUNT(C9:C18)-1))</f>
        <v>3.9721250959376619</v>
      </c>
    </row>
    <row r="22" spans="1:13" s="1" customFormat="1" x14ac:dyDescent="0.2">
      <c r="A22" s="6" t="s">
        <v>11</v>
      </c>
      <c r="B22" s="7">
        <f>STDEV(B9:B18)</f>
        <v>6.1860057118197573E-2</v>
      </c>
      <c r="C22" s="7">
        <f>STDEV(C9:C18)</f>
        <v>3.9721250959376619</v>
      </c>
      <c r="D22" s="7"/>
      <c r="E22" s="7"/>
      <c r="F22" s="7">
        <f>STDEV(F9:F18)</f>
        <v>1</v>
      </c>
      <c r="G22" s="7">
        <f t="shared" ref="D22:M22" si="8">STDEV(G9:G18)</f>
        <v>1</v>
      </c>
      <c r="H22" s="7">
        <f t="shared" si="8"/>
        <v>1</v>
      </c>
      <c r="I22" s="7">
        <f t="shared" si="8"/>
        <v>1</v>
      </c>
      <c r="J22" s="7">
        <f t="shared" si="8"/>
        <v>1.0540925533894598</v>
      </c>
      <c r="K22" s="7">
        <f t="shared" si="8"/>
        <v>1.0540925533894596</v>
      </c>
      <c r="L22" s="7">
        <f t="shared" si="8"/>
        <v>1.0540925533894598</v>
      </c>
      <c r="M22" s="7">
        <f t="shared" si="8"/>
        <v>1.0540925533894596</v>
      </c>
    </row>
    <row r="23" spans="1:13" s="1" customFormat="1" x14ac:dyDescent="0.2">
      <c r="A23" s="8" t="s">
        <v>31</v>
      </c>
      <c r="B23" s="8">
        <f>SQRT(D19 / (COUNT(B9:B18)))</f>
        <v>5.8685603004484839E-2</v>
      </c>
      <c r="C23" s="8">
        <f>SQRT(E19 / (COUNT(C9:C18)))</f>
        <v>3.7682887362833544</v>
      </c>
    </row>
    <row r="24" spans="1:13" s="1" customFormat="1" x14ac:dyDescent="0.2">
      <c r="A24" s="8" t="s">
        <v>11</v>
      </c>
      <c r="B24" s="8">
        <f>_xlfn.STDEV.P(B9:B18)</f>
        <v>5.8685603004484839E-2</v>
      </c>
      <c r="C24" s="8">
        <f>_xlfn.STDEV.P(C9:C18)</f>
        <v>3.7682887362833544</v>
      </c>
      <c r="D24" s="8"/>
      <c r="E24" s="8"/>
      <c r="F24" s="8">
        <f t="shared" ref="D24:M24" si="9">_xlfn.STDEV.P(F9:F18)</f>
        <v>0.94868329805051377</v>
      </c>
      <c r="G24" s="8">
        <f t="shared" si="9"/>
        <v>0.94868329805051377</v>
      </c>
      <c r="H24" s="8">
        <f t="shared" si="9"/>
        <v>0.94868329805051377</v>
      </c>
      <c r="I24" s="8">
        <f t="shared" si="9"/>
        <v>0.94868329805051377</v>
      </c>
      <c r="J24" s="8">
        <f t="shared" si="9"/>
        <v>1</v>
      </c>
      <c r="K24" s="8">
        <f t="shared" si="9"/>
        <v>1</v>
      </c>
      <c r="L24" s="8">
        <f t="shared" si="9"/>
        <v>1</v>
      </c>
      <c r="M24" s="8">
        <f t="shared" si="9"/>
        <v>1</v>
      </c>
    </row>
    <row r="36" spans="1:8" s="3" customFormat="1" x14ac:dyDescent="0.2">
      <c r="A36" s="3" t="s">
        <v>21</v>
      </c>
      <c r="B36" s="3" t="s">
        <v>22</v>
      </c>
      <c r="C36" s="3" t="s">
        <v>23</v>
      </c>
      <c r="D36" s="3" t="s">
        <v>28</v>
      </c>
      <c r="E36" s="3" t="s">
        <v>26</v>
      </c>
      <c r="F36" s="3" t="s">
        <v>27</v>
      </c>
      <c r="G36" s="3" t="s">
        <v>29</v>
      </c>
      <c r="H36" s="3" t="s">
        <v>30</v>
      </c>
    </row>
    <row r="37" spans="1:8" s="1" customFormat="1" x14ac:dyDescent="0.2">
      <c r="A37" s="1">
        <v>1</v>
      </c>
      <c r="B37" s="4">
        <v>1000</v>
      </c>
      <c r="C37" s="4">
        <v>10</v>
      </c>
      <c r="D37" s="1">
        <f>$B$43*B37 +$B$44</f>
        <v>6.9999999999999929</v>
      </c>
      <c r="E37" s="5">
        <f>STANDARDIZE(B37,AVERAGE(B$37:B$41),STDEV(B$37:B$41))</f>
        <v>-1.2649110640673518</v>
      </c>
      <c r="F37" s="5">
        <f>STANDARDIZE(C37,AVERAGE(C$37:C$41),STDEV(C$37:C$41))</f>
        <v>-1.1376625572972392</v>
      </c>
      <c r="G37" s="1">
        <f>$E$43*E37 +$E$44</f>
        <v>-1.2477589338098753</v>
      </c>
      <c r="H37" s="1">
        <f>G37 * STDEV($C$37:$C$41) + AVERAGE($C$37:$C$41)</f>
        <v>7</v>
      </c>
    </row>
    <row r="38" spans="1:8" s="1" customFormat="1" x14ac:dyDescent="0.2">
      <c r="A38" s="1">
        <v>2</v>
      </c>
      <c r="B38" s="4">
        <v>2000</v>
      </c>
      <c r="C38" s="4">
        <v>25</v>
      </c>
      <c r="D38" s="1">
        <f t="shared" ref="D38:D41" si="10">$B$43*B38 +$B$44</f>
        <v>23.999999999999993</v>
      </c>
      <c r="E38" s="5">
        <f t="shared" ref="E38:F41" si="11">STANDARDIZE(B38,AVERAGE(B$37:B$41),STDEV(B$37:B$41))</f>
        <v>-0.63245553203367588</v>
      </c>
      <c r="F38" s="5">
        <f t="shared" si="11"/>
        <v>-0.58718067473405899</v>
      </c>
      <c r="G38" s="1">
        <f t="shared" ref="G38:G41" si="12">$E$43*E38 +$E$44</f>
        <v>-0.62387946690493767</v>
      </c>
      <c r="H38" s="1">
        <f t="shared" ref="H38:H41" si="13">G38 * STDEV($C$37:$C$41) + AVERAGE($C$37:$C$41)</f>
        <v>24</v>
      </c>
    </row>
    <row r="39" spans="1:8" s="1" customFormat="1" x14ac:dyDescent="0.2">
      <c r="A39" s="1">
        <v>3</v>
      </c>
      <c r="B39" s="4">
        <v>3000</v>
      </c>
      <c r="C39" s="4">
        <v>35</v>
      </c>
      <c r="D39" s="1">
        <f t="shared" si="10"/>
        <v>41</v>
      </c>
      <c r="E39" s="5">
        <f t="shared" si="11"/>
        <v>0</v>
      </c>
      <c r="F39" s="5">
        <f t="shared" si="11"/>
        <v>-0.22019275302527211</v>
      </c>
      <c r="G39" s="1">
        <f t="shared" si="12"/>
        <v>-4.380673825535291E-17</v>
      </c>
      <c r="H39" s="1">
        <f t="shared" si="13"/>
        <v>41</v>
      </c>
    </row>
    <row r="40" spans="1:8" s="1" customFormat="1" x14ac:dyDescent="0.2">
      <c r="A40" s="1">
        <v>4</v>
      </c>
      <c r="B40" s="4">
        <v>4000</v>
      </c>
      <c r="C40" s="4">
        <v>55</v>
      </c>
      <c r="D40" s="1">
        <f t="shared" si="10"/>
        <v>57.999999999999993</v>
      </c>
      <c r="E40" s="5">
        <f t="shared" si="11"/>
        <v>0.63245553203367588</v>
      </c>
      <c r="F40" s="5">
        <f t="shared" si="11"/>
        <v>0.51378309039230163</v>
      </c>
      <c r="G40" s="1">
        <f t="shared" si="12"/>
        <v>0.62387946690493767</v>
      </c>
      <c r="H40" s="1">
        <f t="shared" si="13"/>
        <v>58</v>
      </c>
    </row>
    <row r="41" spans="1:8" s="1" customFormat="1" x14ac:dyDescent="0.2">
      <c r="A41" s="1">
        <v>5</v>
      </c>
      <c r="B41" s="4">
        <v>5000</v>
      </c>
      <c r="C41" s="4">
        <v>80</v>
      </c>
      <c r="D41" s="1">
        <f t="shared" si="10"/>
        <v>75</v>
      </c>
      <c r="E41" s="5">
        <f t="shared" si="11"/>
        <v>1.2649110640673518</v>
      </c>
      <c r="F41" s="5">
        <f t="shared" si="11"/>
        <v>1.4312528946642686</v>
      </c>
      <c r="G41" s="1">
        <f t="shared" si="12"/>
        <v>1.2477589338098753</v>
      </c>
      <c r="H41" s="1">
        <f t="shared" si="13"/>
        <v>75</v>
      </c>
    </row>
    <row r="42" spans="1:8" s="1" customFormat="1" x14ac:dyDescent="0.2">
      <c r="B42" s="4"/>
      <c r="C42" s="4"/>
      <c r="E42" s="5"/>
      <c r="F42" s="5"/>
    </row>
    <row r="43" spans="1:8" s="1" customFormat="1" x14ac:dyDescent="0.2">
      <c r="A43" s="1" t="s">
        <v>24</v>
      </c>
      <c r="B43" s="4">
        <f>SLOPE(C37:C41,B37:B41)</f>
        <v>1.7000000000000001E-2</v>
      </c>
      <c r="C43" s="4"/>
      <c r="D43" s="1" t="s">
        <v>24</v>
      </c>
      <c r="E43" s="5">
        <f>SLOPE(F37:F41,E37:E41)</f>
        <v>0.98644005041562099</v>
      </c>
      <c r="F43" s="5"/>
    </row>
    <row r="44" spans="1:8" s="1" customFormat="1" x14ac:dyDescent="0.2">
      <c r="A44" s="1" t="s">
        <v>25</v>
      </c>
      <c r="B44" s="4">
        <f>INTERCEPT(C37:C41,B37:B41)</f>
        <v>-10.000000000000007</v>
      </c>
      <c r="C44" s="4"/>
      <c r="D44" s="1" t="s">
        <v>25</v>
      </c>
      <c r="E44" s="5">
        <f>INTERCEPT(F37:F41,E37:E41)</f>
        <v>-4.380673825535291E-17</v>
      </c>
      <c r="F44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Pranata Utama</dc:creator>
  <cp:lastModifiedBy>Andra Pranata Utama</cp:lastModifiedBy>
  <dcterms:created xsi:type="dcterms:W3CDTF">2020-01-13T02:22:29Z</dcterms:created>
  <dcterms:modified xsi:type="dcterms:W3CDTF">2020-01-13T04:25:39Z</dcterms:modified>
</cp:coreProperties>
</file>