
<file path=[Content_Types].xml><?xml version="1.0" encoding="utf-8"?>
<Types xmlns="http://schemas.openxmlformats.org/package/2006/content-types">
  <Default Extension="gif" ContentType="image/gi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Purwadhika/Coding/MODUL3/Day01/"/>
    </mc:Choice>
  </mc:AlternateContent>
  <xr:revisionPtr revIDLastSave="0" documentId="13_ncr:1_{6C2B2FAF-2989-6D4B-AC87-FC9E4EE26A27}" xr6:coauthVersionLast="45" xr6:coauthVersionMax="45" xr10:uidLastSave="{00000000-0000-0000-0000-000000000000}"/>
  <bookViews>
    <workbookView xWindow="80" yWindow="460" windowWidth="25440" windowHeight="14200" xr2:uid="{DBB11856-6D39-8A40-B354-452F2E679A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0" i="1" l="1"/>
  <c r="P8" i="1"/>
  <c r="P4" i="1"/>
  <c r="P5" i="1"/>
  <c r="P6" i="1"/>
  <c r="P7" i="1"/>
  <c r="P3" i="1"/>
  <c r="O3" i="1"/>
  <c r="E35" i="1" s="1"/>
  <c r="O8" i="1"/>
  <c r="O4" i="1"/>
  <c r="O5" i="1"/>
  <c r="O6" i="1"/>
  <c r="O7" i="1"/>
  <c r="J4" i="1"/>
  <c r="K4" i="1" s="1"/>
  <c r="J5" i="1"/>
  <c r="K5" i="1" s="1"/>
  <c r="J6" i="1"/>
  <c r="K6" i="1" s="1"/>
  <c r="J7" i="1"/>
  <c r="K7" i="1" s="1"/>
  <c r="J3" i="1"/>
  <c r="K3" i="1" s="1"/>
  <c r="L4" i="1"/>
  <c r="L5" i="1"/>
  <c r="L6" i="1"/>
  <c r="L7" i="1"/>
  <c r="L3" i="1"/>
  <c r="L8" i="1" s="1"/>
  <c r="C17" i="1"/>
  <c r="K8" i="1" l="1"/>
  <c r="J8" i="1"/>
  <c r="C14" i="1"/>
  <c r="C11" i="1"/>
  <c r="C8" i="1"/>
  <c r="B8" i="1"/>
  <c r="F4" i="1"/>
  <c r="F5" i="1"/>
  <c r="F6" i="1"/>
  <c r="F7" i="1"/>
  <c r="F3" i="1"/>
  <c r="E4" i="1"/>
  <c r="E5" i="1"/>
  <c r="E6" i="1"/>
  <c r="E7" i="1"/>
  <c r="E3" i="1"/>
  <c r="D4" i="1"/>
  <c r="D5" i="1"/>
  <c r="D6" i="1"/>
  <c r="D7" i="1"/>
  <c r="D3" i="1"/>
  <c r="E8" i="1" l="1"/>
  <c r="D8" i="1"/>
  <c r="F8" i="1"/>
  <c r="B17" i="1" l="1"/>
  <c r="B14" i="1"/>
  <c r="B11" i="1"/>
  <c r="G5" i="1" s="1"/>
  <c r="G4" i="1" l="1"/>
  <c r="I4" i="1" s="1"/>
  <c r="G7" i="1"/>
  <c r="M7" i="1" s="1"/>
  <c r="N7" i="1" s="1"/>
  <c r="G6" i="1"/>
  <c r="I6" i="1" s="1"/>
  <c r="H5" i="1"/>
  <c r="I5" i="1"/>
  <c r="M5" i="1"/>
  <c r="N5" i="1" s="1"/>
  <c r="G3" i="1"/>
  <c r="G8" i="1" s="1"/>
  <c r="H4" i="1"/>
  <c r="M4" i="1"/>
  <c r="N4" i="1" s="1"/>
  <c r="M6" i="1" l="1"/>
  <c r="N6" i="1" s="1"/>
  <c r="H7" i="1"/>
  <c r="H6" i="1"/>
  <c r="C20" i="1" s="1"/>
  <c r="I7" i="1"/>
  <c r="H3" i="1"/>
  <c r="M3" i="1"/>
  <c r="I3" i="1"/>
  <c r="B23" i="1"/>
  <c r="H8" i="1" l="1"/>
  <c r="B29" i="1"/>
  <c r="B26" i="1"/>
  <c r="D26" i="1" s="1"/>
  <c r="I8" i="1"/>
  <c r="B37" i="1" s="1"/>
  <c r="N3" i="1"/>
  <c r="B32" i="1" s="1"/>
  <c r="E32" i="1" s="1"/>
  <c r="M8" i="1"/>
  <c r="N8" i="1" l="1"/>
</calcChain>
</file>

<file path=xl/sharedStrings.xml><?xml version="1.0" encoding="utf-8"?>
<sst xmlns="http://schemas.openxmlformats.org/spreadsheetml/2006/main" count="38" uniqueCount="38">
  <si>
    <t>x^2</t>
  </si>
  <si>
    <t>y^2</t>
  </si>
  <si>
    <t>xy</t>
  </si>
  <si>
    <t>TOTAL</t>
  </si>
  <si>
    <t>no</t>
  </si>
  <si>
    <t>b/m/gradien/slope</t>
  </si>
  <si>
    <t>a/c/tpotY</t>
  </si>
  <si>
    <t>r/correlation/co-relation</t>
  </si>
  <si>
    <t>x</t>
  </si>
  <si>
    <t>y</t>
  </si>
  <si>
    <t>y'</t>
  </si>
  <si>
    <t>|y - y'|</t>
  </si>
  <si>
    <t>Matrix Linear Regression Evaluation</t>
  </si>
  <si>
    <t>max error</t>
  </si>
  <si>
    <t>Mesin</t>
  </si>
  <si>
    <t>Harga</t>
  </si>
  <si>
    <t>Residual Error</t>
  </si>
  <si>
    <t>Mean Absolute Error</t>
  </si>
  <si>
    <t>Mean Squared Error</t>
  </si>
  <si>
    <t>(y - y') ^2</t>
  </si>
  <si>
    <t>Root Mean Squared Error</t>
  </si>
  <si>
    <t>Median Absolute Error</t>
  </si>
  <si>
    <t>Mean Squared Logarithmic Error</t>
  </si>
  <si>
    <t>elog(1 + y)</t>
  </si>
  <si>
    <t>elog(1 + y')</t>
  </si>
  <si>
    <t>R2 Score</t>
  </si>
  <si>
    <t>Coef of Determination</t>
  </si>
  <si>
    <t>1 - (MSE Model / MSE Baseline)</t>
  </si>
  <si>
    <t>|y - avgy|</t>
  </si>
  <si>
    <t>|y - avgy| ^2</t>
  </si>
  <si>
    <t>RMSLE</t>
  </si>
  <si>
    <t>(elog(1 + y) - elog(1 + y')) ^2</t>
  </si>
  <si>
    <t>% error</t>
  </si>
  <si>
    <t>Mean Absolute Percentage Error</t>
  </si>
  <si>
    <t>%error ^ 2</t>
  </si>
  <si>
    <t>Mean Squared Percentage Error</t>
  </si>
  <si>
    <t>dekat dengan MSLE</t>
  </si>
  <si>
    <t>dekat dengan RMSLE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</si>
</sst>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/>
    </xf>
    <xf numFmtId="170" fontId="0" fillId="4" borderId="0" xfId="0" applyNumberFormat="1" applyFill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gif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364938</xdr:colOff>
      <xdr:row>9</xdr:row>
      <xdr:rowOff>62379</xdr:rowOff>
    </xdr:from>
    <xdr:to>
      <xdr:col>7</xdr:col>
      <xdr:colOff>420221</xdr:colOff>
      <xdr:row>13</xdr:row>
      <xdr:rowOff>52197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001E60-0E4B-374A-8168-748B9A038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90526" y="1911350"/>
          <a:ext cx="1885577" cy="811582"/>
        </a:xfrm>
        <a:prstGeom prst="rect">
          <a:avLst/>
        </a:prstGeom>
      </xdr:spPr>
    </xdr:pic>
    <xdr:clientData/>
  </xdr:twoCellAnchor>
  <xdr:twoCellAnchor editAs="oneCell">
    <xdr:from>
      <xdr:col>7</xdr:col>
      <xdr:colOff>451595</xdr:colOff>
      <xdr:row>9</xdr:row>
      <xdr:rowOff>9337</xdr:rowOff>
    </xdr:from>
    <xdr:to>
      <xdr:col>9</xdr:col>
      <xdr:colOff>693054</xdr:colOff>
      <xdr:row>14</xdr:row>
      <xdr:rowOff>56403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130AEF3-9BD4-5044-B179-E87AE5561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07477" y="1858308"/>
          <a:ext cx="2025062" cy="1074271"/>
        </a:xfrm>
        <a:prstGeom prst="rect">
          <a:avLst/>
        </a:prstGeom>
      </xdr:spPr>
    </xdr:pic>
    <xdr:clientData/>
  </xdr:twoCellAnchor>
  <xdr:twoCellAnchor editAs="oneCell">
    <xdr:from>
      <xdr:col>4</xdr:col>
      <xdr:colOff>399971</xdr:colOff>
      <xdr:row>15</xdr:row>
      <xdr:rowOff>186765</xdr:rowOff>
    </xdr:from>
    <xdr:to>
      <xdr:col>7</xdr:col>
      <xdr:colOff>364192</xdr:colOff>
      <xdr:row>18</xdr:row>
      <xdr:rowOff>190536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804ACEE-D81D-B64B-9AA1-3A4F71C76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5559" y="2857500"/>
          <a:ext cx="1794515" cy="620094"/>
        </a:xfrm>
        <a:prstGeom prst="rect">
          <a:avLst/>
        </a:prstGeom>
      </xdr:spPr>
    </xdr:pic>
    <xdr:clientData/>
  </xdr:twoCellAnchor>
  <xdr:twoCellAnchor editAs="oneCell">
    <xdr:from>
      <xdr:col>7</xdr:col>
      <xdr:colOff>550954</xdr:colOff>
      <xdr:row>16</xdr:row>
      <xdr:rowOff>588</xdr:rowOff>
    </xdr:from>
    <xdr:to>
      <xdr:col>9</xdr:col>
      <xdr:colOff>550956</xdr:colOff>
      <xdr:row>18</xdr:row>
      <xdr:rowOff>81448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72970E59-4135-2041-A333-A78FC656C3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06836" y="2876764"/>
          <a:ext cx="1783605" cy="491742"/>
        </a:xfrm>
        <a:prstGeom prst="rect">
          <a:avLst/>
        </a:prstGeom>
      </xdr:spPr>
    </xdr:pic>
    <xdr:clientData/>
  </xdr:twoCellAnchor>
  <xdr:twoCellAnchor editAs="oneCell">
    <xdr:from>
      <xdr:col>10</xdr:col>
      <xdr:colOff>130736</xdr:colOff>
      <xdr:row>10</xdr:row>
      <xdr:rowOff>18675</xdr:rowOff>
    </xdr:from>
    <xdr:to>
      <xdr:col>13</xdr:col>
      <xdr:colOff>644338</xdr:colOff>
      <xdr:row>13</xdr:row>
      <xdr:rowOff>13408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47F5FF3-FD38-814C-949F-25E0A6DCB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1986" y="2073087"/>
          <a:ext cx="2978896" cy="6110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14FF-B4ED-8240-AEED-89CF6E407ADA}">
  <dimension ref="A1:P40"/>
  <sheetViews>
    <sheetView tabSelected="1" topLeftCell="A21" zoomScale="136" workbookViewId="0">
      <selection activeCell="G30" sqref="G30"/>
    </sheetView>
  </sheetViews>
  <sheetFormatPr baseColWidth="10" defaultRowHeight="16" x14ac:dyDescent="0.2"/>
  <cols>
    <col min="1" max="1" width="6.5" bestFit="1" customWidth="1"/>
    <col min="2" max="2" width="12.1640625" bestFit="1" customWidth="1"/>
    <col min="3" max="3" width="11.83203125" bestFit="1" customWidth="1"/>
    <col min="4" max="4" width="9.1640625" bestFit="1" customWidth="1"/>
    <col min="5" max="5" width="6.1640625" bestFit="1" customWidth="1"/>
    <col min="6" max="6" width="7.1640625" bestFit="1" customWidth="1"/>
    <col min="8" max="8" width="12.6640625" bestFit="1" customWidth="1"/>
    <col min="14" max="14" width="24.83203125" bestFit="1" customWidth="1"/>
    <col min="15" max="15" width="11.6640625" bestFit="1" customWidth="1"/>
  </cols>
  <sheetData>
    <row r="1" spans="1:16" s="1" customFormat="1" x14ac:dyDescent="0.2">
      <c r="B1" s="1" t="s">
        <v>14</v>
      </c>
      <c r="C1" s="1" t="s">
        <v>15</v>
      </c>
      <c r="H1" s="1" t="s">
        <v>16</v>
      </c>
    </row>
    <row r="2" spans="1:16" s="6" customFormat="1" x14ac:dyDescent="0.2">
      <c r="A2" s="6" t="s">
        <v>4</v>
      </c>
      <c r="B2" s="6" t="s">
        <v>8</v>
      </c>
      <c r="C2" s="6" t="s">
        <v>9</v>
      </c>
      <c r="D2" s="6" t="s">
        <v>0</v>
      </c>
      <c r="E2" s="6" t="s">
        <v>1</v>
      </c>
      <c r="F2" s="6" t="s">
        <v>2</v>
      </c>
      <c r="G2" s="6" t="s">
        <v>10</v>
      </c>
      <c r="H2" s="6" t="s">
        <v>11</v>
      </c>
      <c r="I2" s="6" t="s">
        <v>19</v>
      </c>
      <c r="J2" s="6" t="s">
        <v>28</v>
      </c>
      <c r="K2" s="6" t="s">
        <v>29</v>
      </c>
      <c r="L2" s="6" t="s">
        <v>23</v>
      </c>
      <c r="M2" s="6" t="s">
        <v>24</v>
      </c>
      <c r="N2" s="6" t="s">
        <v>31</v>
      </c>
      <c r="O2" s="6" t="s">
        <v>32</v>
      </c>
      <c r="P2" s="6" t="s">
        <v>34</v>
      </c>
    </row>
    <row r="3" spans="1:16" s="2" customFormat="1" x14ac:dyDescent="0.2">
      <c r="A3" s="2">
        <v>1</v>
      </c>
      <c r="B3" s="2">
        <v>1000</v>
      </c>
      <c r="C3" s="2">
        <v>10</v>
      </c>
      <c r="D3" s="2">
        <f>B3^2</f>
        <v>1000000</v>
      </c>
      <c r="E3" s="2">
        <f>C3^2</f>
        <v>100</v>
      </c>
      <c r="F3" s="2">
        <f>B3*C3</f>
        <v>10000</v>
      </c>
      <c r="G3" s="2">
        <f>$B$11*B3+$B$14</f>
        <v>7</v>
      </c>
      <c r="H3" s="2">
        <f>ABS(C3-G3)</f>
        <v>3</v>
      </c>
      <c r="I3" s="2">
        <f>(C3-G3)^2</f>
        <v>9</v>
      </c>
      <c r="J3" s="2">
        <f>ABS(C3-AVERAGE($C$3:$C$7))</f>
        <v>31</v>
      </c>
      <c r="K3" s="2">
        <f>J3^2</f>
        <v>961</v>
      </c>
      <c r="L3" s="2">
        <f>LN(1+C3)</f>
        <v>2.3978952727983707</v>
      </c>
      <c r="M3" s="2">
        <f>LN(1+G3)</f>
        <v>2.0794415416798357</v>
      </c>
      <c r="N3" s="2">
        <f>(L3-M3)^2</f>
        <v>0.10141277886331614</v>
      </c>
      <c r="O3" s="8">
        <f>ABS(C3-G3)/C3</f>
        <v>0.3</v>
      </c>
      <c r="P3" s="8">
        <f>O3^2</f>
        <v>0.09</v>
      </c>
    </row>
    <row r="4" spans="1:16" s="2" customFormat="1" x14ac:dyDescent="0.2">
      <c r="A4" s="2">
        <v>2</v>
      </c>
      <c r="B4" s="2">
        <v>2000</v>
      </c>
      <c r="C4" s="2">
        <v>25</v>
      </c>
      <c r="D4" s="2">
        <f t="shared" ref="D4:D7" si="0">B4^2</f>
        <v>4000000</v>
      </c>
      <c r="E4" s="2">
        <f t="shared" ref="E4:E7" si="1">C4^2</f>
        <v>625</v>
      </c>
      <c r="F4" s="2">
        <f t="shared" ref="F4:F7" si="2">B4*C4</f>
        <v>50000</v>
      </c>
      <c r="G4" s="2">
        <f>$B$11*B4+$B$14</f>
        <v>24</v>
      </c>
      <c r="H4" s="3">
        <f t="shared" ref="H4:H7" si="3">ABS(C4-G4)</f>
        <v>1</v>
      </c>
      <c r="I4" s="2">
        <f>(C4-G4)^2</f>
        <v>1</v>
      </c>
      <c r="J4" s="2">
        <f t="shared" ref="J4:J7" si="4">ABS(C4-AVERAGE($C$3:$C$7))</f>
        <v>16</v>
      </c>
      <c r="K4" s="2">
        <f t="shared" ref="K4:K7" si="5">J4^2</f>
        <v>256</v>
      </c>
      <c r="L4" s="2">
        <f t="shared" ref="L4:L7" si="6">LN(1+C4)</f>
        <v>3.2580965380214821</v>
      </c>
      <c r="M4" s="2">
        <f t="shared" ref="M4:M7" si="7">LN(1+G4)</f>
        <v>3.2188758248682006</v>
      </c>
      <c r="N4" s="2">
        <f t="shared" ref="N4:N7" si="8">(L4-M4)^2</f>
        <v>1.5382643402519942E-3</v>
      </c>
      <c r="O4" s="8">
        <f t="shared" ref="O4:O7" si="9">ABS(C4-G4)/C4</f>
        <v>0.04</v>
      </c>
      <c r="P4" s="8">
        <f t="shared" ref="P4:P7" si="10">O4^2</f>
        <v>1.6000000000000001E-3</v>
      </c>
    </row>
    <row r="5" spans="1:16" s="2" customFormat="1" x14ac:dyDescent="0.2">
      <c r="A5" s="2">
        <v>3</v>
      </c>
      <c r="B5" s="2">
        <v>3000</v>
      </c>
      <c r="C5" s="2">
        <v>35</v>
      </c>
      <c r="D5" s="2">
        <f t="shared" si="0"/>
        <v>9000000</v>
      </c>
      <c r="E5" s="2">
        <f t="shared" si="1"/>
        <v>1225</v>
      </c>
      <c r="F5" s="2">
        <f t="shared" si="2"/>
        <v>105000</v>
      </c>
      <c r="G5" s="2">
        <f>$B$11*B5+$B$14</f>
        <v>41.000000000000007</v>
      </c>
      <c r="H5" s="4">
        <f t="shared" si="3"/>
        <v>6.0000000000000071</v>
      </c>
      <c r="I5" s="2">
        <f>(C5-G5)^2</f>
        <v>36.000000000000085</v>
      </c>
      <c r="J5" s="2">
        <f t="shared" si="4"/>
        <v>6</v>
      </c>
      <c r="K5" s="2">
        <f t="shared" si="5"/>
        <v>36</v>
      </c>
      <c r="L5" s="2">
        <f t="shared" si="6"/>
        <v>3.5835189384561099</v>
      </c>
      <c r="M5" s="2">
        <f t="shared" si="7"/>
        <v>3.7376696182833684</v>
      </c>
      <c r="N5" s="2">
        <f t="shared" si="8"/>
        <v>2.3762432091205959E-2</v>
      </c>
      <c r="O5" s="8">
        <f t="shared" si="9"/>
        <v>0.17142857142857162</v>
      </c>
      <c r="P5" s="8">
        <f t="shared" si="10"/>
        <v>2.9387755102040884E-2</v>
      </c>
    </row>
    <row r="6" spans="1:16" s="2" customFormat="1" x14ac:dyDescent="0.2">
      <c r="A6" s="2">
        <v>4</v>
      </c>
      <c r="B6" s="2">
        <v>4000</v>
      </c>
      <c r="C6" s="2">
        <v>55</v>
      </c>
      <c r="D6" s="2">
        <f t="shared" si="0"/>
        <v>16000000</v>
      </c>
      <c r="E6" s="2">
        <f t="shared" si="1"/>
        <v>3025</v>
      </c>
      <c r="F6" s="2">
        <f t="shared" si="2"/>
        <v>220000</v>
      </c>
      <c r="G6" s="2">
        <f>$B$11*B6+$B$14</f>
        <v>58</v>
      </c>
      <c r="H6" s="2">
        <f t="shared" si="3"/>
        <v>3</v>
      </c>
      <c r="I6" s="2">
        <f>(C6-G6)^2</f>
        <v>9</v>
      </c>
      <c r="J6" s="2">
        <f t="shared" si="4"/>
        <v>14</v>
      </c>
      <c r="K6" s="2">
        <f t="shared" si="5"/>
        <v>196</v>
      </c>
      <c r="L6" s="2">
        <f t="shared" si="6"/>
        <v>4.0253516907351496</v>
      </c>
      <c r="M6" s="2">
        <f t="shared" si="7"/>
        <v>4.0775374439057197</v>
      </c>
      <c r="N6" s="2">
        <f t="shared" si="8"/>
        <v>2.7233528339796632E-3</v>
      </c>
      <c r="O6" s="8">
        <f t="shared" si="9"/>
        <v>5.4545454545454543E-2</v>
      </c>
      <c r="P6" s="8">
        <f t="shared" si="10"/>
        <v>2.9752066115702478E-3</v>
      </c>
    </row>
    <row r="7" spans="1:16" s="2" customFormat="1" x14ac:dyDescent="0.2">
      <c r="A7" s="2">
        <v>5</v>
      </c>
      <c r="B7" s="2">
        <v>5000</v>
      </c>
      <c r="C7" s="2">
        <v>80</v>
      </c>
      <c r="D7" s="2">
        <f t="shared" si="0"/>
        <v>25000000</v>
      </c>
      <c r="E7" s="2">
        <f t="shared" si="1"/>
        <v>6400</v>
      </c>
      <c r="F7" s="2">
        <f t="shared" si="2"/>
        <v>400000</v>
      </c>
      <c r="G7" s="2">
        <f>$B$11*B7+$B$14</f>
        <v>75</v>
      </c>
      <c r="H7" s="2">
        <f t="shared" si="3"/>
        <v>5</v>
      </c>
      <c r="I7" s="2">
        <f>(C7-G7)^2</f>
        <v>25</v>
      </c>
      <c r="J7" s="2">
        <f t="shared" si="4"/>
        <v>39</v>
      </c>
      <c r="K7" s="2">
        <f t="shared" si="5"/>
        <v>1521</v>
      </c>
      <c r="L7" s="2">
        <f t="shared" si="6"/>
        <v>4.3944491546724391</v>
      </c>
      <c r="M7" s="2">
        <f t="shared" si="7"/>
        <v>4.3307333402863311</v>
      </c>
      <c r="N7" s="2">
        <f t="shared" si="8"/>
        <v>4.0597050028849764E-3</v>
      </c>
      <c r="O7" s="8">
        <f t="shared" si="9"/>
        <v>6.25E-2</v>
      </c>
      <c r="P7" s="8">
        <f t="shared" si="10"/>
        <v>3.90625E-3</v>
      </c>
    </row>
    <row r="8" spans="1:16" s="5" customFormat="1" x14ac:dyDescent="0.2">
      <c r="A8" s="5" t="s">
        <v>3</v>
      </c>
      <c r="B8" s="5">
        <f>SUM(B3:B7)</f>
        <v>15000</v>
      </c>
      <c r="C8" s="5">
        <f t="shared" ref="C8:P8" si="11">SUM(C3:C7)</f>
        <v>205</v>
      </c>
      <c r="D8" s="5">
        <f t="shared" si="11"/>
        <v>55000000</v>
      </c>
      <c r="E8" s="5">
        <f t="shared" si="11"/>
        <v>11375</v>
      </c>
      <c r="F8" s="5">
        <f t="shared" si="11"/>
        <v>785000</v>
      </c>
      <c r="G8" s="5">
        <f t="shared" si="11"/>
        <v>205</v>
      </c>
      <c r="H8" s="5">
        <f t="shared" si="11"/>
        <v>18.000000000000007</v>
      </c>
      <c r="I8" s="5">
        <f t="shared" si="11"/>
        <v>80.000000000000085</v>
      </c>
      <c r="J8" s="5">
        <f t="shared" si="11"/>
        <v>106</v>
      </c>
      <c r="K8" s="5">
        <f t="shared" si="11"/>
        <v>2970</v>
      </c>
      <c r="L8" s="5">
        <f t="shared" si="11"/>
        <v>17.659311594683551</v>
      </c>
      <c r="M8" s="5">
        <f t="shared" si="11"/>
        <v>17.444257769023459</v>
      </c>
      <c r="N8" s="5">
        <f t="shared" si="11"/>
        <v>0.13349653313163873</v>
      </c>
      <c r="O8" s="7">
        <f t="shared" si="11"/>
        <v>0.62847402597402613</v>
      </c>
      <c r="P8" s="7">
        <f t="shared" si="11"/>
        <v>0.12786921171361113</v>
      </c>
    </row>
    <row r="10" spans="1:16" x14ac:dyDescent="0.2">
      <c r="B10" t="s">
        <v>5</v>
      </c>
    </row>
    <row r="11" spans="1:16" x14ac:dyDescent="0.2">
      <c r="B11">
        <f>((5*F8)-(B8*C8))/((5*D8)-(B8^2))</f>
        <v>1.7000000000000001E-2</v>
      </c>
      <c r="C11">
        <f>SLOPE(C3:C7,B3:B7)</f>
        <v>1.7000000000000001E-2</v>
      </c>
    </row>
    <row r="13" spans="1:16" x14ac:dyDescent="0.2">
      <c r="B13" t="s">
        <v>6</v>
      </c>
    </row>
    <row r="14" spans="1:16" x14ac:dyDescent="0.2">
      <c r="B14">
        <f>((C8*D8)-(B8*F8))/((5*D8)-(B8^2))</f>
        <v>-10</v>
      </c>
      <c r="C14">
        <f>INTERCEPT(C3:C7,B3:B7)</f>
        <v>-10.000000000000007</v>
      </c>
    </row>
    <row r="16" spans="1:16" x14ac:dyDescent="0.2">
      <c r="B16" t="s">
        <v>7</v>
      </c>
    </row>
    <row r="17" spans="2:5" x14ac:dyDescent="0.2">
      <c r="B17">
        <f>((5*F8)-(B8*C8))/(SQRT((5*D8-B8^2)*(5*E8-C8^2)))</f>
        <v>0.98644005041562111</v>
      </c>
      <c r="C17">
        <f>CORREL(B3:B7,C3:C7)</f>
        <v>0.98644005041562099</v>
      </c>
    </row>
    <row r="19" spans="2:5" x14ac:dyDescent="0.2">
      <c r="B19" t="s">
        <v>12</v>
      </c>
    </row>
    <row r="20" spans="2:5" x14ac:dyDescent="0.2">
      <c r="B20" t="s">
        <v>13</v>
      </c>
      <c r="C20">
        <f>MAX(H3:H7)</f>
        <v>6.0000000000000071</v>
      </c>
    </row>
    <row r="22" spans="2:5" x14ac:dyDescent="0.2">
      <c r="B22" t="s">
        <v>17</v>
      </c>
    </row>
    <row r="23" spans="2:5" x14ac:dyDescent="0.2">
      <c r="B23">
        <f>AVERAGE(H3:H7)</f>
        <v>3.6000000000000014</v>
      </c>
    </row>
    <row r="25" spans="2:5" x14ac:dyDescent="0.2">
      <c r="B25" t="s">
        <v>18</v>
      </c>
      <c r="D25" t="s">
        <v>20</v>
      </c>
    </row>
    <row r="26" spans="2:5" x14ac:dyDescent="0.2">
      <c r="B26">
        <f>AVERAGE(I3:I7)</f>
        <v>16.000000000000018</v>
      </c>
      <c r="D26">
        <f>SQRT(B26)</f>
        <v>4.0000000000000018</v>
      </c>
    </row>
    <row r="28" spans="2:5" x14ac:dyDescent="0.2">
      <c r="B28" t="s">
        <v>21</v>
      </c>
    </row>
    <row r="29" spans="2:5" x14ac:dyDescent="0.2">
      <c r="B29">
        <f>MEDIAN(H3:H7)</f>
        <v>3</v>
      </c>
    </row>
    <row r="31" spans="2:5" x14ac:dyDescent="0.2">
      <c r="B31" t="s">
        <v>22</v>
      </c>
      <c r="E31" t="s">
        <v>30</v>
      </c>
    </row>
    <row r="32" spans="2:5" x14ac:dyDescent="0.2">
      <c r="B32">
        <f>AVERAGE(N3:N7)</f>
        <v>2.6699306626327746E-2</v>
      </c>
      <c r="E32">
        <f>SQRT(B32)</f>
        <v>0.16339922468092602</v>
      </c>
    </row>
    <row r="34" spans="2:9" x14ac:dyDescent="0.2">
      <c r="B34" t="s">
        <v>25</v>
      </c>
      <c r="E34" t="s">
        <v>33</v>
      </c>
      <c r="I34" s="10" t="s">
        <v>37</v>
      </c>
    </row>
    <row r="35" spans="2:9" x14ac:dyDescent="0.2">
      <c r="B35" t="s">
        <v>26</v>
      </c>
      <c r="E35" s="9">
        <f>AVERAGE(O3:O7)</f>
        <v>0.12569480519480522</v>
      </c>
    </row>
    <row r="36" spans="2:9" x14ac:dyDescent="0.2">
      <c r="B36" t="s">
        <v>27</v>
      </c>
    </row>
    <row r="37" spans="2:9" x14ac:dyDescent="0.2">
      <c r="B37">
        <f>1-(I8/K8)</f>
        <v>0.97306397306397308</v>
      </c>
    </row>
    <row r="39" spans="2:9" x14ac:dyDescent="0.2">
      <c r="B39" t="s">
        <v>35</v>
      </c>
      <c r="E39" s="10" t="s">
        <v>36</v>
      </c>
    </row>
    <row r="40" spans="2:9" x14ac:dyDescent="0.2">
      <c r="B40" s="9">
        <f>AVERAGE(P3:P7)</f>
        <v>2.5573842342722225E-2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 Pranata Utama</dc:creator>
  <cp:lastModifiedBy>Andra Pranata Utama</cp:lastModifiedBy>
  <dcterms:created xsi:type="dcterms:W3CDTF">2020-01-08T03:13:01Z</dcterms:created>
  <dcterms:modified xsi:type="dcterms:W3CDTF">2020-01-09T04:24:26Z</dcterms:modified>
</cp:coreProperties>
</file>