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80" yWindow="405" windowWidth="16845" windowHeight="8715" firstSheet="5" activeTab="14"/>
  </bookViews>
  <sheets>
    <sheet name="all_Jun22" sheetId="51" r:id="rId1"/>
    <sheet name="all_jul14" sheetId="52" r:id="rId2"/>
    <sheet name="oil" sheetId="42" r:id="rId3"/>
    <sheet name="shipping" sheetId="26" r:id="rId4"/>
    <sheet name="utility" sheetId="27" r:id="rId5"/>
    <sheet name="hitachi" sheetId="48" r:id="rId6"/>
    <sheet name="steel" sheetId="28" r:id="rId7"/>
    <sheet name="coal" sheetId="29" r:id="rId8"/>
    <sheet name="display" sheetId="31" r:id="rId9"/>
    <sheet name="sony" sheetId="49" r:id="rId10"/>
    <sheet name="solar" sheetId="35" r:id="rId11"/>
    <sheet name="jp_bond" sheetId="34" r:id="rId12"/>
    <sheet name="kr_bond" sheetId="45" r:id="rId13"/>
    <sheet name="softbank" sheetId="50" r:id="rId14"/>
    <sheet name="aluminum" sheetId="30" r:id="rId15"/>
    <sheet name="auto" sheetId="39" r:id="rId16"/>
    <sheet name="spread summary" sheetId="38" r:id="rId17"/>
    <sheet name="Sheet1" sheetId="44" r:id="rId18"/>
    <sheet name="oil xle" sheetId="46" r:id="rId19"/>
    <sheet name="oil xle (2)" sheetId="47" r:id="rId20"/>
  </sheets>
  <externalReferences>
    <externalReference r:id="rId21"/>
  </externalReferences>
  <definedNames>
    <definedName name="_xlnm._FilterDatabase" localSheetId="1" hidden="1">all_jul14!$A$1:$W$64</definedName>
    <definedName name="_xlnm._FilterDatabase" localSheetId="16" hidden="1">'spread summary'!$A$1:$AQ$72</definedName>
    <definedName name="_xlnm.Print_Area" localSheetId="3">shipping!#REF!</definedName>
    <definedName name="_xlnm.Print_Area" localSheetId="16">'spread summary'!$A$1:$W$70</definedName>
    <definedName name="_xlnm.Print_Titles" localSheetId="16">'spread summary'!$1:$1</definedName>
  </definedNames>
  <calcPr calcId="125725"/>
</workbook>
</file>

<file path=xl/calcChain.xml><?xml version="1.0" encoding="utf-8"?>
<calcChain xmlns="http://schemas.openxmlformats.org/spreadsheetml/2006/main">
  <c r="AA5" i="38"/>
  <c r="AH5"/>
  <c r="AA6"/>
  <c r="AA14"/>
  <c r="AH14"/>
  <c r="AA15"/>
  <c r="AH15"/>
  <c r="AA18"/>
  <c r="AH18"/>
  <c r="AA24"/>
  <c r="AH24"/>
  <c r="AA26"/>
  <c r="AA28"/>
  <c r="AA30"/>
  <c r="AH30"/>
  <c r="AA31"/>
  <c r="AH31"/>
  <c r="AA32"/>
  <c r="AH32"/>
  <c r="AA35"/>
  <c r="AA36"/>
  <c r="AH36"/>
  <c r="AA37"/>
  <c r="AA42"/>
  <c r="AA46"/>
  <c r="AA51"/>
  <c r="AH51"/>
  <c r="AA52"/>
  <c r="AH52"/>
  <c r="AA55"/>
  <c r="AH55"/>
  <c r="AA57"/>
  <c r="AA58"/>
  <c r="AH58"/>
  <c r="AA59"/>
  <c r="AH59"/>
  <c r="AP70"/>
  <c r="AP69"/>
  <c r="AP68"/>
  <c r="AP67"/>
  <c r="AP65"/>
  <c r="AP64"/>
  <c r="A36" i="52"/>
  <c r="AB6" i="38"/>
  <c r="A41" i="52"/>
  <c r="Y42" i="38"/>
  <c r="AB15"/>
  <c r="Y4"/>
  <c r="X70"/>
  <c r="A28" i="52"/>
  <c r="Y33" i="38"/>
  <c r="AB70"/>
  <c r="X8"/>
  <c r="A21" i="52"/>
  <c r="AB28" i="38"/>
  <c r="X54"/>
  <c r="A49" i="52"/>
  <c r="Y53" i="38"/>
  <c r="AB13"/>
  <c r="Y28"/>
  <c r="Y61"/>
  <c r="Y14"/>
  <c r="AB47"/>
  <c r="AC11"/>
  <c r="AC22"/>
  <c r="X37"/>
  <c r="AB21"/>
  <c r="A57" i="52"/>
  <c r="Y40" i="38"/>
  <c r="A17" i="52"/>
  <c r="A15"/>
  <c r="X22" i="38"/>
  <c r="X4"/>
  <c r="X24"/>
  <c r="A52" i="52"/>
  <c r="A24"/>
  <c r="AB50" i="38"/>
  <c r="Y29"/>
  <c r="AB42"/>
  <c r="AC29"/>
  <c r="Y26"/>
  <c r="A50" i="52"/>
  <c r="Y54" i="38"/>
  <c r="X11"/>
  <c r="A46" i="52"/>
  <c r="Y31" i="38"/>
  <c r="A6" i="52"/>
  <c r="A62"/>
  <c r="Y49" i="38"/>
  <c r="Y35"/>
  <c r="A51" i="52"/>
  <c r="AB35" i="38"/>
  <c r="AC60"/>
  <c r="X35"/>
  <c r="X47"/>
  <c r="A56" i="52"/>
  <c r="X59" i="38"/>
  <c r="X40"/>
  <c r="AB51"/>
  <c r="A18" i="52"/>
  <c r="AB14" i="38"/>
  <c r="A14" i="52"/>
  <c r="A40"/>
  <c r="A8"/>
  <c r="A42"/>
  <c r="A58"/>
  <c r="Y56" i="38"/>
  <c r="AB36"/>
  <c r="X3"/>
  <c r="A59" i="52"/>
  <c r="X5" i="38"/>
  <c r="X30"/>
  <c r="AB45"/>
  <c r="X18"/>
  <c r="A19" i="52"/>
  <c r="X31" i="38"/>
  <c r="AB58"/>
  <c r="Y30"/>
  <c r="A53" i="52"/>
  <c r="AB41" i="38"/>
  <c r="AB31"/>
  <c r="X56"/>
  <c r="AC4"/>
  <c r="X49"/>
  <c r="AB32"/>
  <c r="A61" i="52"/>
  <c r="AD46" i="38"/>
  <c r="X15"/>
  <c r="AB9"/>
  <c r="Y39"/>
  <c r="A33" i="52"/>
  <c r="X13" i="38"/>
  <c r="AC12"/>
  <c r="A10" i="52"/>
  <c r="AB37" i="38"/>
  <c r="Y15"/>
  <c r="AB59"/>
  <c r="AC46"/>
  <c r="X48"/>
  <c r="X9"/>
  <c r="X50"/>
  <c r="AD4"/>
  <c r="X33"/>
  <c r="Y17"/>
  <c r="A60" i="52"/>
  <c r="A9"/>
  <c r="AB17" i="38"/>
  <c r="AB8"/>
  <c r="AB52"/>
  <c r="Y45"/>
  <c r="A7" i="52"/>
  <c r="A48"/>
  <c r="AB48" i="38"/>
  <c r="A2" i="52"/>
  <c r="A20"/>
  <c r="Y11" i="38"/>
  <c r="A35" i="52"/>
  <c r="A23"/>
  <c r="X55" i="38"/>
  <c r="Y59"/>
  <c r="AB16"/>
  <c r="A37" i="52"/>
  <c r="A12"/>
  <c r="Y22" i="38"/>
  <c r="AD12"/>
  <c r="AD60"/>
  <c r="AB18"/>
  <c r="X17"/>
  <c r="X52"/>
  <c r="AB57"/>
  <c r="Y43"/>
  <c r="Y37"/>
  <c r="Y6"/>
  <c r="A39" i="52"/>
  <c r="AB55" i="38"/>
  <c r="A45" i="52"/>
  <c r="Y52" i="38"/>
  <c r="A13" i="52"/>
  <c r="X16" i="38"/>
  <c r="A64" i="52"/>
  <c r="A43"/>
  <c r="AB43" i="38"/>
  <c r="A16" i="52"/>
  <c r="Y21" i="38"/>
  <c r="AB40"/>
  <c r="X53"/>
  <c r="X46"/>
  <c r="AB54"/>
  <c r="AB30"/>
  <c r="AB53"/>
  <c r="X36"/>
  <c r="X29"/>
  <c r="X43"/>
  <c r="A25" i="52"/>
  <c r="Y32" i="38"/>
  <c r="Y10"/>
  <c r="X10"/>
  <c r="A47" i="52"/>
  <c r="Y41" i="38"/>
  <c r="Y57"/>
  <c r="AB3"/>
  <c r="Y12"/>
  <c r="X28"/>
  <c r="Y23"/>
  <c r="X25"/>
  <c r="A30" i="52"/>
  <c r="A29"/>
  <c r="AB23" i="38"/>
  <c r="A11" i="52"/>
  <c r="AB25" i="38"/>
  <c r="X42"/>
  <c r="X45"/>
  <c r="A31" i="52"/>
  <c r="AB24" i="38"/>
  <c r="X57"/>
  <c r="Y70"/>
  <c r="AB26"/>
  <c r="X39"/>
  <c r="X58"/>
  <c r="A38" i="52"/>
  <c r="A63"/>
  <c r="A3"/>
  <c r="A4"/>
  <c r="X14" i="38"/>
  <c r="AB56"/>
  <c r="Y50"/>
  <c r="AD22"/>
  <c r="AB33"/>
  <c r="A55" i="52"/>
  <c r="Y24" i="38"/>
  <c r="X60"/>
  <c r="AB10"/>
  <c r="A27" i="52"/>
  <c r="AD29" i="38"/>
  <c r="Y9"/>
  <c r="AB49"/>
  <c r="Y25"/>
  <c r="X23"/>
  <c r="Y58"/>
  <c r="Y36"/>
  <c r="AD11"/>
  <c r="Y16"/>
  <c r="X41"/>
  <c r="Y55"/>
  <c r="Y60"/>
  <c r="X51"/>
  <c r="AB61"/>
  <c r="A32" i="52"/>
  <c r="X6" i="38"/>
  <c r="Y47"/>
  <c r="Y18"/>
  <c r="X21"/>
  <c r="Y13"/>
  <c r="A54" i="52"/>
  <c r="X12" i="38"/>
  <c r="X61"/>
  <c r="AB39"/>
  <c r="X32"/>
  <c r="A44" i="52"/>
  <c r="Y46" i="38"/>
  <c r="Y48"/>
  <c r="X26"/>
  <c r="A5" i="52"/>
  <c r="Y5" i="38"/>
  <c r="AB5"/>
  <c r="A22" i="52"/>
  <c r="Y51" i="38"/>
  <c r="Y8"/>
  <c r="A34" i="52"/>
  <c r="A26"/>
  <c r="Y3" i="38"/>
  <c r="Z47" l="1"/>
  <c r="AF29"/>
  <c r="AH29" s="1"/>
  <c r="AA29"/>
  <c r="Z14"/>
  <c r="AA13"/>
  <c r="AF11"/>
  <c r="AH11" s="1"/>
  <c r="AA11"/>
  <c r="Z3"/>
  <c r="Z54"/>
  <c r="AA53"/>
  <c r="Z48"/>
  <c r="AA47"/>
  <c r="AF46"/>
  <c r="AH46" s="1"/>
  <c r="Z37"/>
  <c r="Z31"/>
  <c r="Z23"/>
  <c r="AE22"/>
  <c r="AG22" s="1"/>
  <c r="Z22"/>
  <c r="AA21"/>
  <c r="Z5"/>
  <c r="AE4"/>
  <c r="AG4" s="1"/>
  <c r="Z4"/>
  <c r="AA3"/>
  <c r="Z61"/>
  <c r="AE60"/>
  <c r="AG60" s="1"/>
  <c r="Z60"/>
  <c r="Z55"/>
  <c r="AA54"/>
  <c r="Z49"/>
  <c r="AA48"/>
  <c r="Z39"/>
  <c r="Z24"/>
  <c r="AA23"/>
  <c r="AF22"/>
  <c r="AH22" s="1"/>
  <c r="AA22"/>
  <c r="Z15"/>
  <c r="AF4"/>
  <c r="AH4" s="1"/>
  <c r="AA4"/>
  <c r="Z59"/>
  <c r="Z53"/>
  <c r="AE46"/>
  <c r="AG46" s="1"/>
  <c r="Z46"/>
  <c r="Z21"/>
  <c r="AA60"/>
  <c r="AF60"/>
  <c r="AH60" s="1"/>
  <c r="Z6"/>
  <c r="Z51"/>
  <c r="AA50"/>
  <c r="Z57"/>
  <c r="AA56"/>
  <c r="Z42"/>
  <c r="AA41"/>
  <c r="Z33"/>
  <c r="Z26"/>
  <c r="AA25"/>
  <c r="Z17"/>
  <c r="AA16"/>
  <c r="Z9"/>
  <c r="AA8"/>
  <c r="AA45"/>
  <c r="AF12"/>
  <c r="AH12" s="1"/>
  <c r="AA12"/>
  <c r="Z50"/>
  <c r="Z40"/>
  <c r="Z32"/>
  <c r="Z56"/>
  <c r="Z41"/>
  <c r="AA40"/>
  <c r="Z16"/>
  <c r="Z58"/>
  <c r="Z52"/>
  <c r="Z43"/>
  <c r="Z35"/>
  <c r="AA33"/>
  <c r="Z28"/>
  <c r="Z18"/>
  <c r="AA17"/>
  <c r="Z10"/>
  <c r="AA9"/>
  <c r="AA61"/>
  <c r="AA49"/>
  <c r="AA39"/>
  <c r="Z25"/>
  <c r="Z8"/>
  <c r="Z45"/>
  <c r="AA43"/>
  <c r="Z36"/>
  <c r="Z30"/>
  <c r="AE29"/>
  <c r="AG29" s="1"/>
  <c r="Z29"/>
  <c r="Z13"/>
  <c r="AE12"/>
  <c r="AG12" s="1"/>
  <c r="Z12"/>
  <c r="AE11"/>
  <c r="AG11" s="1"/>
  <c r="Z11"/>
  <c r="AA10"/>
  <c r="Z70"/>
  <c r="AA70"/>
  <c r="AC48"/>
  <c r="AC31"/>
  <c r="AC49"/>
  <c r="AD5"/>
  <c r="AC28"/>
  <c r="AD57"/>
  <c r="AD59"/>
  <c r="AD70"/>
  <c r="AD25"/>
  <c r="AC61"/>
  <c r="AD3"/>
  <c r="AC47"/>
  <c r="AD33"/>
  <c r="AC53"/>
  <c r="AD9"/>
  <c r="AD47"/>
  <c r="AD36"/>
  <c r="AD54"/>
  <c r="AC26"/>
  <c r="AD41"/>
  <c r="AD21"/>
  <c r="AC57"/>
  <c r="AC5"/>
  <c r="AD48"/>
  <c r="AC42"/>
  <c r="AD39"/>
  <c r="AD32"/>
  <c r="AC41"/>
  <c r="AC10"/>
  <c r="AC37"/>
  <c r="AC36"/>
  <c r="AD15"/>
  <c r="AC14"/>
  <c r="AD24"/>
  <c r="AD43"/>
  <c r="AC33"/>
  <c r="AD45"/>
  <c r="AC56"/>
  <c r="AC51"/>
  <c r="AC15"/>
  <c r="X69"/>
  <c r="AC50"/>
  <c r="AD31"/>
  <c r="AC3"/>
  <c r="AD55"/>
  <c r="AD35"/>
  <c r="AC30"/>
  <c r="AC8"/>
  <c r="AC55"/>
  <c r="AD53"/>
  <c r="AC59"/>
  <c r="AD17"/>
  <c r="AC21"/>
  <c r="AD69"/>
  <c r="AD30"/>
  <c r="AC17"/>
  <c r="AC35"/>
  <c r="AC32"/>
  <c r="AC43"/>
  <c r="AD58"/>
  <c r="AD18"/>
  <c r="AC13"/>
  <c r="AD16"/>
  <c r="AC9"/>
  <c r="AC25"/>
  <c r="AC39"/>
  <c r="AC52"/>
  <c r="AD28"/>
  <c r="AD50"/>
  <c r="AD23"/>
  <c r="AC45"/>
  <c r="AD14"/>
  <c r="AC69"/>
  <c r="AC16"/>
  <c r="AC6"/>
  <c r="AD56"/>
  <c r="AD61"/>
  <c r="AD52"/>
  <c r="AC24"/>
  <c r="AD37"/>
  <c r="AD51"/>
  <c r="AD26"/>
  <c r="AC18"/>
  <c r="AD8"/>
  <c r="AC70"/>
  <c r="AD49"/>
  <c r="AD40"/>
  <c r="AD10"/>
  <c r="AC58"/>
  <c r="AC54"/>
  <c r="Y69"/>
  <c r="AD6"/>
  <c r="AC23"/>
  <c r="AD42"/>
  <c r="AC40"/>
  <c r="AD13"/>
  <c r="AF58" l="1"/>
  <c r="AE8"/>
  <c r="AG8" s="1"/>
  <c r="AE58"/>
  <c r="AG58" s="1"/>
  <c r="AF51"/>
  <c r="AE52"/>
  <c r="AG52" s="1"/>
  <c r="AE57"/>
  <c r="AG57" s="1"/>
  <c r="AF52"/>
  <c r="AE5"/>
  <c r="AG5" s="1"/>
  <c r="AF57"/>
  <c r="AH57" s="1"/>
  <c r="AE21"/>
  <c r="AG21" s="1"/>
  <c r="AF26"/>
  <c r="AH26" s="1"/>
  <c r="AE51"/>
  <c r="AG51" s="1"/>
  <c r="AF18"/>
  <c r="AE47"/>
  <c r="AG47" s="1"/>
  <c r="AE56"/>
  <c r="AG56" s="1"/>
  <c r="AF37"/>
  <c r="AH37" s="1"/>
  <c r="AE30"/>
  <c r="AG30" s="1"/>
  <c r="AE59"/>
  <c r="AG59" s="1"/>
  <c r="AF8"/>
  <c r="AH8" s="1"/>
  <c r="AE41"/>
  <c r="AG41" s="1"/>
  <c r="AF54"/>
  <c r="AH54" s="1"/>
  <c r="AE50"/>
  <c r="AG50" s="1"/>
  <c r="AE45"/>
  <c r="AG45" s="1"/>
  <c r="AF36"/>
  <c r="AE23"/>
  <c r="AG23" s="1"/>
  <c r="AF25"/>
  <c r="AH25" s="1"/>
  <c r="AF31"/>
  <c r="AF47"/>
  <c r="AH47" s="1"/>
  <c r="AF53"/>
  <c r="AH53" s="1"/>
  <c r="AF14"/>
  <c r="AF30"/>
  <c r="AF16"/>
  <c r="AH16" s="1"/>
  <c r="AE32"/>
  <c r="AG32" s="1"/>
  <c r="AE37"/>
  <c r="AG37" s="1"/>
  <c r="AF9"/>
  <c r="AH9" s="1"/>
  <c r="AE35"/>
  <c r="AG35" s="1"/>
  <c r="AF59"/>
  <c r="AF10"/>
  <c r="AH10" s="1"/>
  <c r="AE3"/>
  <c r="AG3" s="1"/>
  <c r="AE43"/>
  <c r="AG43" s="1"/>
  <c r="AF28"/>
  <c r="AH28" s="1"/>
  <c r="AF41"/>
  <c r="AH41" s="1"/>
  <c r="AE40"/>
  <c r="AG40" s="1"/>
  <c r="AE6"/>
  <c r="AG6" s="1"/>
  <c r="AE33"/>
  <c r="AG33" s="1"/>
  <c r="AE42"/>
  <c r="AG42" s="1"/>
  <c r="AF55"/>
  <c r="AF17"/>
  <c r="AH17" s="1"/>
  <c r="AE48"/>
  <c r="AG48" s="1"/>
  <c r="AF5"/>
  <c r="AF15"/>
  <c r="AE9"/>
  <c r="AG9" s="1"/>
  <c r="AF6"/>
  <c r="AH6" s="1"/>
  <c r="AF39"/>
  <c r="AH39" s="1"/>
  <c r="AF40"/>
  <c r="AH40" s="1"/>
  <c r="AF56"/>
  <c r="AH56" s="1"/>
  <c r="AE54"/>
  <c r="AG54" s="1"/>
  <c r="AF21"/>
  <c r="AH21" s="1"/>
  <c r="AF35"/>
  <c r="AH35" s="1"/>
  <c r="AF13"/>
  <c r="AH13" s="1"/>
  <c r="AF49"/>
  <c r="AH49" s="1"/>
  <c r="AF24"/>
  <c r="AF43"/>
  <c r="AH43" s="1"/>
  <c r="AF61"/>
  <c r="AH61" s="1"/>
  <c r="AE18"/>
  <c r="AG18" s="1"/>
  <c r="AF32"/>
  <c r="AE16"/>
  <c r="AG16" s="1"/>
  <c r="AE28"/>
  <c r="AG28" s="1"/>
  <c r="AF33"/>
  <c r="AH33" s="1"/>
  <c r="AE14"/>
  <c r="AG14" s="1"/>
  <c r="AE25"/>
  <c r="AG25" s="1"/>
  <c r="AF50"/>
  <c r="AH50" s="1"/>
  <c r="AE10"/>
  <c r="AG10" s="1"/>
  <c r="AE17"/>
  <c r="AG17" s="1"/>
  <c r="AE26"/>
  <c r="AG26" s="1"/>
  <c r="AE31"/>
  <c r="AG31" s="1"/>
  <c r="AF23"/>
  <c r="AH23" s="1"/>
  <c r="AF45"/>
  <c r="AH45" s="1"/>
  <c r="AF42"/>
  <c r="AH42" s="1"/>
  <c r="AF48"/>
  <c r="AH48" s="1"/>
  <c r="AE53"/>
  <c r="AG53" s="1"/>
  <c r="AE13"/>
  <c r="AG13" s="1"/>
  <c r="AE39"/>
  <c r="AG39" s="1"/>
  <c r="AE61"/>
  <c r="AG61" s="1"/>
  <c r="AE49"/>
  <c r="AG49" s="1"/>
  <c r="AE24"/>
  <c r="AG24" s="1"/>
  <c r="AF3"/>
  <c r="AH3" s="1"/>
  <c r="AE15"/>
  <c r="AG15" s="1"/>
  <c r="AF70"/>
  <c r="AH70" s="1"/>
  <c r="AE55"/>
  <c r="AG55" s="1"/>
  <c r="AE36"/>
  <c r="AG36" s="1"/>
  <c r="AA69"/>
  <c r="AE70"/>
  <c r="AG70" s="1"/>
  <c r="AE69"/>
  <c r="AG69" s="1"/>
  <c r="Z69"/>
  <c r="AF69"/>
  <c r="AH69" s="1"/>
  <c r="AB68"/>
  <c r="Y68"/>
  <c r="X68"/>
  <c r="Z68" l="1"/>
  <c r="AA68"/>
  <c r="AD67"/>
  <c r="Y65"/>
  <c r="X65"/>
  <c r="AC68"/>
  <c r="X67"/>
  <c r="AC67"/>
  <c r="AB65"/>
  <c r="AD68"/>
  <c r="Y67"/>
  <c r="AF68" l="1"/>
  <c r="AH68" s="1"/>
  <c r="AE68"/>
  <c r="AG68" s="1"/>
  <c r="AE67"/>
  <c r="AG67" s="1"/>
  <c r="Z67"/>
  <c r="AF67"/>
  <c r="AH67" s="1"/>
  <c r="AA67"/>
  <c r="Z65"/>
  <c r="AA65"/>
  <c r="X64"/>
  <c r="AD64"/>
  <c r="Y64"/>
  <c r="AC64"/>
  <c r="AD65"/>
  <c r="AC65"/>
  <c r="AE65" l="1"/>
  <c r="AG65" s="1"/>
  <c r="AF65"/>
  <c r="AH65" s="1"/>
  <c r="AA64"/>
  <c r="AE64"/>
  <c r="AG64" s="1"/>
  <c r="Z64"/>
  <c r="AF64"/>
  <c r="AH64" s="1"/>
  <c r="AO51"/>
  <c r="AN51"/>
  <c r="AL51"/>
  <c r="AK51"/>
  <c r="AJ51"/>
  <c r="AP51" l="1"/>
  <c r="AQ51"/>
  <c r="AI51"/>
  <c r="AI58"/>
  <c r="AJ58"/>
  <c r="AM51"/>
  <c r="A51"/>
  <c r="AM58"/>
  <c r="AK58" l="1"/>
  <c r="AL58"/>
  <c r="A58"/>
  <c r="AN58" l="1"/>
  <c r="AP58" s="1"/>
  <c r="AI6"/>
  <c r="A68"/>
  <c r="A70"/>
  <c r="A69"/>
  <c r="A64"/>
  <c r="A62"/>
  <c r="A67"/>
  <c r="AJ6"/>
  <c r="A65"/>
  <c r="AQ58" l="1"/>
  <c r="AK6"/>
  <c r="AL6"/>
  <c r="AI3"/>
  <c r="AM6"/>
  <c r="AJ3"/>
  <c r="AN6" l="1"/>
  <c r="AP6" s="1"/>
  <c r="AK3"/>
  <c r="AI41"/>
  <c r="AL3"/>
  <c r="AM3"/>
  <c r="AJ41"/>
  <c r="AN3" l="1"/>
  <c r="AP3" s="1"/>
  <c r="AK41"/>
  <c r="AI37" l="1"/>
  <c r="AL41"/>
  <c r="AM41"/>
  <c r="AJ37"/>
  <c r="AK37" l="1"/>
  <c r="AN41"/>
  <c r="AP41" s="1"/>
  <c r="AL37"/>
  <c r="AI40"/>
  <c r="AM37"/>
  <c r="AJ40"/>
  <c r="AN37" l="1"/>
  <c r="AP37" s="1"/>
  <c r="AK40"/>
  <c r="AI31"/>
  <c r="AJ31"/>
  <c r="AM40"/>
  <c r="AL40"/>
  <c r="AN40" l="1"/>
  <c r="AP40" s="1"/>
  <c r="AK31"/>
  <c r="AM31"/>
  <c r="AI57" l="1"/>
  <c r="AL31"/>
  <c r="AJ57"/>
  <c r="AN31" l="1"/>
  <c r="AP31" s="1"/>
  <c r="AK57"/>
  <c r="AL57"/>
  <c r="AI24"/>
  <c r="AM57"/>
  <c r="AJ24"/>
  <c r="AK24" l="1"/>
  <c r="AN57"/>
  <c r="AP57" s="1"/>
  <c r="AL24"/>
  <c r="AI59"/>
  <c r="AJ59"/>
  <c r="AM24"/>
  <c r="AN24" l="1"/>
  <c r="AP24" s="1"/>
  <c r="AK59"/>
  <c r="AM59"/>
  <c r="AL59"/>
  <c r="AN59" l="1"/>
  <c r="AP59" s="1"/>
  <c r="AI8"/>
  <c r="AJ8"/>
  <c r="AK8" l="1"/>
  <c r="AI55"/>
  <c r="AJ55"/>
  <c r="AK55" l="1"/>
  <c r="AM8"/>
  <c r="AL8"/>
  <c r="AN8" l="1"/>
  <c r="AP8" s="1"/>
  <c r="AM55"/>
  <c r="AL55"/>
  <c r="AN55" l="1"/>
  <c r="AP55" s="1"/>
  <c r="AI14"/>
  <c r="AJ14"/>
  <c r="AK14" l="1"/>
  <c r="AL14"/>
  <c r="AN14" l="1"/>
  <c r="AP14" s="1"/>
  <c r="AI50"/>
  <c r="AM14"/>
  <c r="AJ50"/>
  <c r="AK50" l="1"/>
  <c r="AI39"/>
  <c r="AM50"/>
  <c r="AJ39"/>
  <c r="AL50"/>
  <c r="AN50" l="1"/>
  <c r="AP50" s="1"/>
  <c r="AK39"/>
  <c r="AI11" l="1"/>
  <c r="AI10"/>
  <c r="AI53"/>
  <c r="AI15"/>
  <c r="AI61"/>
  <c r="AI52"/>
  <c r="AI48"/>
  <c r="AI16"/>
  <c r="AI17"/>
  <c r="AI45"/>
  <c r="AI12"/>
  <c r="AI28"/>
  <c r="AI33"/>
  <c r="AI30"/>
  <c r="AI32"/>
  <c r="AI29"/>
  <c r="AI25"/>
  <c r="AI54"/>
  <c r="AI9"/>
  <c r="AI23"/>
  <c r="AI60"/>
  <c r="AI18"/>
  <c r="AI47"/>
  <c r="AI5"/>
  <c r="AI56"/>
  <c r="AI4"/>
  <c r="AI46"/>
  <c r="AI42"/>
  <c r="AI26"/>
  <c r="AI43"/>
  <c r="AI36"/>
  <c r="AI22"/>
  <c r="AI49"/>
  <c r="A41"/>
  <c r="AJ45"/>
  <c r="A31"/>
  <c r="A3"/>
  <c r="A60"/>
  <c r="A6"/>
  <c r="A45"/>
  <c r="AM39"/>
  <c r="A40"/>
  <c r="A59"/>
  <c r="A55"/>
  <c r="A39"/>
  <c r="A8"/>
  <c r="A50"/>
  <c r="AL39"/>
  <c r="A57"/>
  <c r="A24"/>
  <c r="AS1"/>
  <c r="A37"/>
  <c r="A14"/>
  <c r="AO29" l="1"/>
  <c r="AO30"/>
  <c r="AO31"/>
  <c r="AO24"/>
  <c r="AN39"/>
  <c r="AP39" s="1"/>
  <c r="AO12"/>
  <c r="AO13"/>
  <c r="AO15"/>
  <c r="AO41"/>
  <c r="AO22"/>
  <c r="AO45"/>
  <c r="AO47"/>
  <c r="AO18"/>
  <c r="AO59"/>
  <c r="AO17"/>
  <c r="AO25"/>
  <c r="AO56"/>
  <c r="AO57"/>
  <c r="AO52"/>
  <c r="AO16"/>
  <c r="AO36"/>
  <c r="AO33"/>
  <c r="AO5"/>
  <c r="AK45"/>
  <c r="AL45"/>
  <c r="A35"/>
  <c r="AM45"/>
  <c r="AN45" l="1"/>
  <c r="AP45" s="1"/>
  <c r="AI35"/>
  <c r="AJ35"/>
  <c r="AK35" l="1"/>
  <c r="AM35"/>
  <c r="AL35"/>
  <c r="A21"/>
  <c r="AN35" l="1"/>
  <c r="AI21"/>
  <c r="AJ21"/>
  <c r="AP35" l="1"/>
  <c r="AK21"/>
  <c r="AL21"/>
  <c r="A13"/>
  <c r="AM21"/>
  <c r="AN21" l="1"/>
  <c r="AI13"/>
  <c r="AJ13"/>
  <c r="AP21" l="1"/>
  <c r="AK13"/>
  <c r="AJ52"/>
  <c r="A52"/>
  <c r="AM13"/>
  <c r="AL13"/>
  <c r="AN13" l="1"/>
  <c r="AP13" s="1"/>
  <c r="AK52"/>
  <c r="AL52"/>
  <c r="AM52"/>
  <c r="AN52" l="1"/>
  <c r="AQ14" s="1"/>
  <c r="AP52" l="1"/>
  <c r="A16"/>
  <c r="AJ16"/>
  <c r="AK16" l="1"/>
  <c r="AL16"/>
  <c r="AM16"/>
  <c r="AN16" l="1"/>
  <c r="AP16" s="1"/>
  <c r="A54"/>
  <c r="AJ54"/>
  <c r="AK54" l="1"/>
  <c r="AM54"/>
  <c r="AL54"/>
  <c r="A22"/>
  <c r="AN54" l="1"/>
  <c r="AL22"/>
  <c r="AJ22"/>
  <c r="AM22"/>
  <c r="AP54" l="1"/>
  <c r="AK22"/>
  <c r="AN22"/>
  <c r="AJ32"/>
  <c r="A32"/>
  <c r="AQ22" l="1"/>
  <c r="AP22"/>
  <c r="AK32"/>
  <c r="AL32"/>
  <c r="AL46"/>
  <c r="A46"/>
  <c r="AM46"/>
  <c r="AM32"/>
  <c r="AJ46"/>
  <c r="AN32" l="1"/>
  <c r="AP32" s="1"/>
  <c r="AK46"/>
  <c r="AN46"/>
  <c r="A5"/>
  <c r="AJ5"/>
  <c r="AQ32" l="1"/>
  <c r="AP46"/>
  <c r="AK5"/>
  <c r="AQ40"/>
  <c r="AM5"/>
  <c r="A26"/>
  <c r="AJ26"/>
  <c r="AL5"/>
  <c r="AN5" l="1"/>
  <c r="AP5" s="1"/>
  <c r="AK26"/>
  <c r="A23"/>
  <c r="AJ23"/>
  <c r="AM26"/>
  <c r="AL26"/>
  <c r="AN26" l="1"/>
  <c r="AP26" s="1"/>
  <c r="AK23"/>
  <c r="A47"/>
  <c r="AL23"/>
  <c r="AJ47"/>
  <c r="AM23"/>
  <c r="AN23" l="1"/>
  <c r="AQ46"/>
  <c r="AK47"/>
  <c r="AL47"/>
  <c r="AM47"/>
  <c r="AN47" l="1"/>
  <c r="AQ26" s="1"/>
  <c r="AP23"/>
  <c r="AJ10"/>
  <c r="A10"/>
  <c r="AQ47" l="1"/>
  <c r="AP47"/>
  <c r="AK10"/>
  <c r="AL10"/>
  <c r="AM10"/>
  <c r="AN10" l="1"/>
  <c r="AQ39" s="1"/>
  <c r="AQ21"/>
  <c r="AJ17"/>
  <c r="A17"/>
  <c r="AP10" l="1"/>
  <c r="AK17"/>
  <c r="AL17"/>
  <c r="AL29"/>
  <c r="AM29"/>
  <c r="AJ29"/>
  <c r="AM17"/>
  <c r="A29"/>
  <c r="AN17" l="1"/>
  <c r="AQ17" s="1"/>
  <c r="AK29"/>
  <c r="AN29"/>
  <c r="A53"/>
  <c r="AJ53"/>
  <c r="AK53" l="1"/>
  <c r="AP17"/>
  <c r="AP29"/>
  <c r="AQ16"/>
  <c r="AL53"/>
  <c r="A30"/>
  <c r="AM53"/>
  <c r="AJ30"/>
  <c r="AN53" l="1"/>
  <c r="AQ53" s="1"/>
  <c r="AK30"/>
  <c r="AL12"/>
  <c r="AL30"/>
  <c r="AM30"/>
  <c r="AJ12"/>
  <c r="A12"/>
  <c r="AM12"/>
  <c r="AP53" l="1"/>
  <c r="AN30"/>
  <c r="AP30" s="1"/>
  <c r="AK12"/>
  <c r="AN12"/>
  <c r="AJ36"/>
  <c r="A36"/>
  <c r="AQ30" l="1"/>
  <c r="AQ12"/>
  <c r="AP12"/>
  <c r="AQ10"/>
  <c r="AK36"/>
  <c r="AM36"/>
  <c r="A25"/>
  <c r="AJ25"/>
  <c r="AL36"/>
  <c r="AN36" l="1"/>
  <c r="AP36" s="1"/>
  <c r="AK25"/>
  <c r="AL25"/>
  <c r="AM25"/>
  <c r="A61"/>
  <c r="AJ61"/>
  <c r="AN25" l="1"/>
  <c r="AQ8" s="1"/>
  <c r="AQ5"/>
  <c r="AK61"/>
  <c r="AL61"/>
  <c r="AM61"/>
  <c r="AJ42"/>
  <c r="A42"/>
  <c r="AQ25" l="1"/>
  <c r="AP25"/>
  <c r="AN61"/>
  <c r="AP61" s="1"/>
  <c r="AK42"/>
  <c r="AJ28"/>
  <c r="AM42"/>
  <c r="AL42"/>
  <c r="A28"/>
  <c r="AQ52" l="1"/>
  <c r="AN42"/>
  <c r="AP42" s="1"/>
  <c r="AK28"/>
  <c r="AL28"/>
  <c r="A18"/>
  <c r="AM28"/>
  <c r="AJ18"/>
  <c r="AQ42" l="1"/>
  <c r="AK18"/>
  <c r="AN28"/>
  <c r="AP28" s="1"/>
  <c r="A43"/>
  <c r="AM18"/>
  <c r="AL18"/>
  <c r="AJ43"/>
  <c r="AK43" l="1"/>
  <c r="AN18"/>
  <c r="AP18" s="1"/>
  <c r="AJ49"/>
  <c r="A49"/>
  <c r="AM43"/>
  <c r="AL43"/>
  <c r="AQ18" l="1"/>
  <c r="AN43"/>
  <c r="AP43" s="1"/>
  <c r="AQ23"/>
  <c r="AK49"/>
  <c r="AJ48"/>
  <c r="A48"/>
  <c r="AL49"/>
  <c r="AM49"/>
  <c r="AQ50" l="1"/>
  <c r="AQ41"/>
  <c r="AN49"/>
  <c r="AK48"/>
  <c r="AL11"/>
  <c r="AL48"/>
  <c r="AM48"/>
  <c r="A11"/>
  <c r="AJ11"/>
  <c r="AM11"/>
  <c r="AN48" l="1"/>
  <c r="AQ31" s="1"/>
  <c r="AP49"/>
  <c r="AK11"/>
  <c r="AN11"/>
  <c r="A56"/>
  <c r="AJ56"/>
  <c r="AQ49" l="1"/>
  <c r="AP48"/>
  <c r="AP11"/>
  <c r="AQ36"/>
  <c r="AK56"/>
  <c r="AL4"/>
  <c r="A4"/>
  <c r="AM4"/>
  <c r="AL56"/>
  <c r="AJ4"/>
  <c r="AM56"/>
  <c r="AQ57" l="1"/>
  <c r="AK4"/>
  <c r="AN56"/>
  <c r="AQ24" s="1"/>
  <c r="AN4"/>
  <c r="AJ9"/>
  <c r="A9"/>
  <c r="AQ4" l="1"/>
  <c r="AP4"/>
  <c r="AP56"/>
  <c r="AK9"/>
  <c r="AJ33"/>
  <c r="AM9"/>
  <c r="AL9"/>
  <c r="A33"/>
  <c r="AN9" l="1"/>
  <c r="AP9" s="1"/>
  <c r="AK33"/>
  <c r="AL33"/>
  <c r="AM33"/>
  <c r="AQ9" l="1"/>
  <c r="AN33"/>
  <c r="AP33" s="1"/>
  <c r="AQ37"/>
  <c r="AJ15"/>
  <c r="A15"/>
  <c r="AQ33" l="1"/>
  <c r="AQ55"/>
  <c r="AQ3"/>
  <c r="AK15"/>
  <c r="AL15"/>
  <c r="AL60"/>
  <c r="AM60"/>
  <c r="AM15"/>
  <c r="AJ60"/>
  <c r="AN15" l="1"/>
  <c r="AQ13" s="1"/>
  <c r="AK60"/>
  <c r="AN60"/>
  <c r="AP60" l="1"/>
  <c r="AQ15"/>
  <c r="AQ60"/>
  <c r="AG2"/>
  <c r="AH2"/>
  <c r="AP15"/>
  <c r="AQ45"/>
  <c r="AP2" l="1"/>
</calcChain>
</file>

<file path=xl/sharedStrings.xml><?xml version="1.0" encoding="utf-8"?>
<sst xmlns="http://schemas.openxmlformats.org/spreadsheetml/2006/main" count="966" uniqueCount="154">
  <si>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</si>
  <si>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</si>
  <si>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</si>
  <si>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</si>
  <si>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</si>
  <si>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</si>
  <si>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</si>
  <si>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</si>
  <si>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</si>
  <si>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598 HK Equity</t>
  </si>
  <si>
    <t>368 HK Equity</t>
  </si>
  <si>
    <t>Z-2</t>
  </si>
  <si>
    <t>Z-1</t>
  </si>
  <si>
    <t>Z0</t>
  </si>
  <si>
    <t>winp</t>
  </si>
  <si>
    <t>hp</t>
  </si>
  <si>
    <t>yr_trades</t>
  </si>
  <si>
    <t>yr_cross</t>
  </si>
  <si>
    <t>is_open</t>
  </si>
  <si>
    <t>direction</t>
  </si>
  <si>
    <t>last_exit</t>
  </si>
  <si>
    <t>last_enter</t>
  </si>
  <si>
    <t>Z_TH</t>
  </si>
  <si>
    <t>ret</t>
  </si>
  <si>
    <t>vol</t>
  </si>
  <si>
    <t>KEP Equity</t>
  </si>
  <si>
    <t>902 HK equity</t>
  </si>
  <si>
    <t>1071 HK Equity</t>
  </si>
  <si>
    <t>2727 HK Equity</t>
  </si>
  <si>
    <t>1133 HK Equity</t>
  </si>
  <si>
    <t>PKX Equity</t>
  </si>
  <si>
    <t>5411 JP Equity</t>
  </si>
  <si>
    <t>5406 JP Equity</t>
  </si>
  <si>
    <t>5401 JP Equity</t>
  </si>
  <si>
    <t>347 HK Equity</t>
  </si>
  <si>
    <t>323 HK Equity</t>
  </si>
  <si>
    <t>1171 HK Equity</t>
  </si>
  <si>
    <t>1898 HK Equity</t>
  </si>
  <si>
    <t>1088 HK Equity</t>
  </si>
  <si>
    <t>6752 JP Equity</t>
  </si>
  <si>
    <t>LPL Equity</t>
  </si>
  <si>
    <t>6501 JP equity</t>
  </si>
  <si>
    <t>7201 JP Equity</t>
  </si>
  <si>
    <t>7203 JP Equity</t>
  </si>
  <si>
    <t>7267 JP Equity</t>
  </si>
  <si>
    <t>7270 JP Equity</t>
  </si>
  <si>
    <t>6758 JP Equity</t>
  </si>
  <si>
    <t>SMSN LI Equity</t>
  </si>
  <si>
    <t>2600 HK Equity</t>
  </si>
  <si>
    <t>1378 HK Equity</t>
  </si>
  <si>
    <t>8411 JP equity</t>
  </si>
  <si>
    <t>8306 JP equity</t>
  </si>
  <si>
    <t>8316 JP equity</t>
  </si>
  <si>
    <t>8604 JP equity</t>
  </si>
  <si>
    <t>8591 JP equity</t>
  </si>
  <si>
    <t>SHG Equity</t>
  </si>
  <si>
    <t>KB Equity</t>
  </si>
  <si>
    <t>9432 JP Equity</t>
  </si>
  <si>
    <t>9437 JP Equity</t>
  </si>
  <si>
    <t>9984 JP Equity</t>
  </si>
  <si>
    <t>8750 JP Equity</t>
  </si>
  <si>
    <t>8729 JP Equity</t>
  </si>
  <si>
    <t>8795 JP Equity</t>
  </si>
  <si>
    <t>8725 JP Equity</t>
  </si>
  <si>
    <t>AFL Equity</t>
  </si>
  <si>
    <t>KT Equity</t>
  </si>
  <si>
    <t>SKM Equity</t>
  </si>
  <si>
    <t>3800 HK Equity</t>
  </si>
  <si>
    <t>750 HK Equity</t>
  </si>
  <si>
    <t>JKS Equity</t>
  </si>
  <si>
    <t>JASO Equity</t>
  </si>
  <si>
    <t>CSIQ Equity</t>
  </si>
  <si>
    <t>current</t>
  </si>
  <si>
    <t>rsqr</t>
  </si>
  <si>
    <t>cross_elapse</t>
  </si>
  <si>
    <t>mean_p</t>
  </si>
  <si>
    <t>best_p</t>
  </si>
  <si>
    <t>mean_n</t>
  </si>
  <si>
    <t>best_n</t>
  </si>
  <si>
    <t>Ticker</t>
  </si>
  <si>
    <t>Name</t>
  </si>
  <si>
    <t>yr_
nt</t>
  </si>
  <si>
    <t>yr_
nc</t>
  </si>
  <si>
    <t>Z5</t>
  </si>
  <si>
    <t>CHG_PCT_5D</t>
  </si>
  <si>
    <t>rel index</t>
  </si>
  <si>
    <t>rel 5D</t>
  </si>
  <si>
    <t>pADF</t>
  </si>
  <si>
    <t>Z10</t>
  </si>
  <si>
    <t>Z20</t>
  </si>
  <si>
    <t>Z30</t>
  </si>
  <si>
    <t>CHG_PCT_1M</t>
  </si>
  <si>
    <t>Z-30</t>
  </si>
  <si>
    <t>Z-20</t>
  </si>
  <si>
    <t>Z-10</t>
  </si>
  <si>
    <t>Z-5</t>
  </si>
  <si>
    <t>index 5d</t>
  </si>
  <si>
    <t>index 1m</t>
  </si>
  <si>
    <t>rel 1M</t>
  </si>
  <si>
    <t>rel 5dC</t>
  </si>
  <si>
    <t>rel 1mC</t>
  </si>
  <si>
    <t>ab 5dC</t>
  </si>
  <si>
    <t>ab 1mC</t>
  </si>
  <si>
    <t>PTR Equity</t>
  </si>
  <si>
    <t>SNP Equity</t>
  </si>
  <si>
    <t>CEO Equity</t>
  </si>
  <si>
    <t>IPXHY Equity</t>
  </si>
  <si>
    <t>enter price</t>
  </si>
  <si>
    <t>last price</t>
  </si>
  <si>
    <t>FXI Equity</t>
  </si>
  <si>
    <t>EWJ Equity</t>
  </si>
  <si>
    <t>AUO Equity</t>
  </si>
  <si>
    <t>EWY Equity</t>
  </si>
  <si>
    <t>equity
PnL</t>
  </si>
  <si>
    <t>index
 PnL</t>
  </si>
  <si>
    <t>pair PnL2</t>
  </si>
  <si>
    <t>exp ret</t>
  </si>
  <si>
    <t>realized
ret</t>
  </si>
  <si>
    <t>857 HK Equity</t>
  </si>
  <si>
    <t>386 HK Equity</t>
  </si>
  <si>
    <t>883 HK Equity</t>
  </si>
  <si>
    <t>1605 JP Equity</t>
  </si>
  <si>
    <t>XLE</t>
  </si>
  <si>
    <t>US oil stocks</t>
  </si>
  <si>
    <t>not including market as a factor</t>
  </si>
  <si>
    <t>exclude negative beta</t>
  </si>
  <si>
    <t>not exclude negative beta</t>
  </si>
  <si>
    <t>9984 jp equity</t>
  </si>
  <si>
    <t>industry</t>
  </si>
  <si>
    <t>oil</t>
  </si>
  <si>
    <t>shipping</t>
  </si>
  <si>
    <t>ch_power</t>
  </si>
  <si>
    <t>kr_power</t>
  </si>
  <si>
    <t>machine</t>
  </si>
  <si>
    <t>steel</t>
  </si>
  <si>
    <t>coal</t>
  </si>
  <si>
    <t>tech</t>
  </si>
  <si>
    <t>solar</t>
  </si>
  <si>
    <t>jp_bank</t>
  </si>
  <si>
    <t>tele</t>
  </si>
  <si>
    <t>jp_insurer</t>
  </si>
  <si>
    <t>kr_bank</t>
  </si>
  <si>
    <t>aluminum</t>
  </si>
  <si>
    <t>005490 KS Equity</t>
  </si>
  <si>
    <t>015760 KS Equity</t>
  </si>
  <si>
    <t>2409 TT Equity</t>
  </si>
  <si>
    <t>034220 KS Equity</t>
  </si>
  <si>
    <t>005930 KS Equity</t>
  </si>
  <si>
    <t>055550 KS Equity</t>
  </si>
  <si>
    <t>105560 KS Equity</t>
  </si>
  <si>
    <t>030200 KS Equity</t>
  </si>
  <si>
    <t>017670 KS Equity</t>
  </si>
  <si>
    <t>name</t>
  </si>
  <si>
    <t>ticker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</si>
</sst>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0.0_);[Red]\(0.0\)"/>
    <numFmt numFmtId="166" formatCode="0_);[Red]\(0\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9589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9" fontId="4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1" applyFont="1" applyFill="1" applyBorder="1"/>
    <xf numFmtId="164" fontId="2" fillId="0" borderId="1" xfId="1" applyNumberFormat="1" applyFont="1" applyFill="1" applyBorder="1"/>
    <xf numFmtId="1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" fontId="2" fillId="0" borderId="1" xfId="0" applyNumberFormat="1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2" fontId="2" fillId="0" borderId="1" xfId="1" applyNumberFormat="1" applyFont="1" applyFill="1" applyBorder="1"/>
    <xf numFmtId="2" fontId="2" fillId="0" borderId="0" xfId="0" applyNumberFormat="1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Fill="1" applyBorder="1"/>
    <xf numFmtId="1" fontId="2" fillId="0" borderId="1" xfId="0" applyNumberFormat="1" applyFont="1" applyFill="1" applyBorder="1"/>
    <xf numFmtId="14" fontId="2" fillId="0" borderId="1" xfId="0" applyNumberFormat="1" applyFont="1" applyFill="1" applyBorder="1"/>
    <xf numFmtId="164" fontId="2" fillId="0" borderId="1" xfId="0" applyNumberFormat="1" applyFont="1" applyFill="1" applyBorder="1"/>
    <xf numFmtId="164" fontId="2" fillId="0" borderId="0" xfId="0" applyNumberFormat="1" applyFont="1" applyFill="1"/>
    <xf numFmtId="0" fontId="0" fillId="0" borderId="0" xfId="0" applyFill="1"/>
    <xf numFmtId="2" fontId="2" fillId="0" borderId="1" xfId="0" applyNumberFormat="1" applyFont="1" applyFill="1" applyBorder="1"/>
    <xf numFmtId="10" fontId="2" fillId="0" borderId="1" xfId="0" applyNumberFormat="1" applyFont="1" applyFill="1" applyBorder="1"/>
    <xf numFmtId="0" fontId="2" fillId="0" borderId="1" xfId="0" applyFont="1" applyFill="1" applyBorder="1"/>
    <xf numFmtId="0" fontId="7" fillId="0" borderId="1" xfId="0" applyFont="1" applyFill="1" applyBorder="1"/>
    <xf numFmtId="164" fontId="2" fillId="0" borderId="3" xfId="0" applyNumberFormat="1" applyFont="1" applyFill="1" applyBorder="1"/>
    <xf numFmtId="0" fontId="0" fillId="0" borderId="0" xfId="0" applyFill="1" applyBorder="1"/>
    <xf numFmtId="164" fontId="2" fillId="0" borderId="0" xfId="0" applyNumberFormat="1" applyFont="1" applyFill="1" applyBorder="1"/>
    <xf numFmtId="164" fontId="2" fillId="15" borderId="1" xfId="0" applyNumberFormat="1" applyFont="1" applyFill="1" applyBorder="1"/>
    <xf numFmtId="1" fontId="2" fillId="15" borderId="1" xfId="0" applyNumberFormat="1" applyFont="1" applyFill="1" applyBorder="1"/>
    <xf numFmtId="14" fontId="2" fillId="15" borderId="1" xfId="0" applyNumberFormat="1" applyFont="1" applyFill="1" applyBorder="1"/>
    <xf numFmtId="0" fontId="8" fillId="15" borderId="1" xfId="0" applyFont="1" applyFill="1" applyBorder="1"/>
    <xf numFmtId="164" fontId="2" fillId="15" borderId="1" xfId="1" applyNumberFormat="1" applyFont="1" applyFill="1" applyBorder="1"/>
    <xf numFmtId="164" fontId="2" fillId="0" borderId="4" xfId="0" applyNumberFormat="1" applyFont="1" applyFill="1" applyBorder="1"/>
    <xf numFmtId="165" fontId="2" fillId="0" borderId="1" xfId="0" applyNumberFormat="1" applyFont="1" applyFill="1" applyBorder="1"/>
    <xf numFmtId="165" fontId="0" fillId="0" borderId="0" xfId="0" applyNumberFormat="1" applyFill="1"/>
    <xf numFmtId="164" fontId="2" fillId="0" borderId="5" xfId="0" applyNumberFormat="1" applyFont="1" applyFill="1" applyBorder="1"/>
    <xf numFmtId="1" fontId="2" fillId="0" borderId="0" xfId="0" applyNumberFormat="1" applyFont="1" applyFill="1" applyBorder="1"/>
    <xf numFmtId="14" fontId="2" fillId="0" borderId="0" xfId="0" applyNumberFormat="1" applyFont="1" applyFill="1" applyBorder="1"/>
    <xf numFmtId="164" fontId="2" fillId="0" borderId="6" xfId="0" applyNumberFormat="1" applyFont="1" applyFill="1" applyBorder="1"/>
    <xf numFmtId="10" fontId="2" fillId="0" borderId="0" xfId="0" applyNumberFormat="1" applyFont="1" applyFill="1" applyBorder="1"/>
    <xf numFmtId="164" fontId="0" fillId="0" borderId="0" xfId="0" applyNumberFormat="1"/>
    <xf numFmtId="164" fontId="2" fillId="0" borderId="7" xfId="0" applyNumberFormat="1" applyFont="1" applyFill="1" applyBorder="1"/>
    <xf numFmtId="0" fontId="2" fillId="0" borderId="7" xfId="0" applyFont="1" applyFill="1" applyBorder="1"/>
    <xf numFmtId="164" fontId="2" fillId="0" borderId="8" xfId="0" applyNumberFormat="1" applyFont="1" applyFill="1" applyBorder="1"/>
    <xf numFmtId="165" fontId="2" fillId="0" borderId="8" xfId="0" applyNumberFormat="1" applyFont="1" applyFill="1" applyBorder="1"/>
    <xf numFmtId="0" fontId="2" fillId="0" borderId="8" xfId="0" applyFont="1" applyFill="1" applyBorder="1"/>
    <xf numFmtId="164" fontId="2" fillId="0" borderId="9" xfId="0" applyNumberFormat="1" applyFont="1" applyFill="1" applyBorder="1"/>
    <xf numFmtId="0" fontId="2" fillId="0" borderId="3" xfId="0" applyFont="1" applyFill="1" applyBorder="1"/>
    <xf numFmtId="164" fontId="2" fillId="0" borderId="10" xfId="0" applyNumberFormat="1" applyFont="1" applyFill="1" applyBorder="1"/>
    <xf numFmtId="166" fontId="2" fillId="0" borderId="1" xfId="1" applyNumberFormat="1" applyFont="1" applyFill="1" applyBorder="1"/>
    <xf numFmtId="0" fontId="0" fillId="0" borderId="1" xfId="0" applyFill="1" applyBorder="1"/>
    <xf numFmtId="164" fontId="2" fillId="0" borderId="11" xfId="0" applyNumberFormat="1" applyFont="1" applyBorder="1"/>
    <xf numFmtId="0" fontId="2" fillId="0" borderId="5" xfId="0" applyFont="1" applyFill="1" applyBorder="1"/>
    <xf numFmtId="166" fontId="2" fillId="0" borderId="1" xfId="0" applyNumberFormat="1" applyFont="1" applyFill="1" applyBorder="1"/>
    <xf numFmtId="166" fontId="0" fillId="0" borderId="0" xfId="0" applyNumberFormat="1" applyFill="1"/>
    <xf numFmtId="10" fontId="2" fillId="15" borderId="1" xfId="0" applyNumberFormat="1" applyFont="1" applyFill="1" applyBorder="1"/>
    <xf numFmtId="164" fontId="2" fillId="0" borderId="12" xfId="0" applyNumberFormat="1" applyFont="1" applyFill="1" applyBorder="1"/>
    <xf numFmtId="164" fontId="2" fillId="0" borderId="13" xfId="0" applyNumberFormat="1" applyFont="1" applyFill="1" applyBorder="1"/>
    <xf numFmtId="164" fontId="2" fillId="0" borderId="14" xfId="0" applyNumberFormat="1" applyFont="1" applyFill="1" applyBorder="1"/>
    <xf numFmtId="165" fontId="2" fillId="0" borderId="16" xfId="0" applyNumberFormat="1" applyFont="1" applyFill="1" applyBorder="1" applyAlignment="1">
      <alignment wrapText="1"/>
    </xf>
    <xf numFmtId="165" fontId="2" fillId="0" borderId="17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17" xfId="1" applyNumberFormat="1" applyFont="1" applyFill="1" applyBorder="1" applyAlignment="1">
      <alignment wrapText="1"/>
    </xf>
    <xf numFmtId="165" fontId="9" fillId="0" borderId="17" xfId="0" applyNumberFormat="1" applyFont="1" applyFill="1" applyBorder="1" applyAlignment="1">
      <alignment wrapText="1"/>
    </xf>
    <xf numFmtId="164" fontId="2" fillId="0" borderId="18" xfId="0" applyNumberFormat="1" applyFont="1" applyFill="1" applyBorder="1" applyAlignment="1">
      <alignment wrapText="1"/>
    </xf>
    <xf numFmtId="0" fontId="2" fillId="0" borderId="19" xfId="1" applyFont="1" applyFill="1" applyBorder="1"/>
    <xf numFmtId="0" fontId="2" fillId="0" borderId="20" xfId="0" applyFont="1" applyFill="1" applyBorder="1"/>
    <xf numFmtId="164" fontId="2" fillId="0" borderId="19" xfId="1" applyNumberFormat="1" applyFont="1" applyFill="1" applyBorder="1" applyAlignment="1">
      <alignment wrapText="1"/>
    </xf>
    <xf numFmtId="164" fontId="2" fillId="0" borderId="20" xfId="1" applyNumberFormat="1" applyFont="1" applyFill="1" applyBorder="1" applyAlignment="1">
      <alignment wrapText="1"/>
    </xf>
    <xf numFmtId="164" fontId="9" fillId="0" borderId="21" xfId="1" applyNumberFormat="1" applyFont="1" applyFill="1" applyBorder="1" applyAlignment="1">
      <alignment wrapText="1"/>
    </xf>
    <xf numFmtId="164" fontId="9" fillId="0" borderId="11" xfId="1" applyNumberFormat="1" applyFont="1" applyFill="1" applyBorder="1" applyAlignment="1">
      <alignment wrapText="1"/>
    </xf>
    <xf numFmtId="164" fontId="2" fillId="0" borderId="16" xfId="1" applyNumberFormat="1" applyFont="1" applyFill="1" applyBorder="1" applyAlignment="1">
      <alignment wrapText="1"/>
    </xf>
    <xf numFmtId="164" fontId="2" fillId="0" borderId="18" xfId="1" applyNumberFormat="1" applyFont="1" applyFill="1" applyBorder="1" applyAlignment="1">
      <alignment wrapText="1"/>
    </xf>
    <xf numFmtId="164" fontId="2" fillId="0" borderId="21" xfId="1" applyNumberFormat="1" applyFont="1" applyFill="1" applyBorder="1" applyAlignment="1">
      <alignment wrapText="1"/>
    </xf>
    <xf numFmtId="164" fontId="2" fillId="0" borderId="17" xfId="1" applyNumberFormat="1" applyFont="1" applyFill="1" applyBorder="1"/>
    <xf numFmtId="2" fontId="2" fillId="0" borderId="17" xfId="1" applyNumberFormat="1" applyFont="1" applyFill="1" applyBorder="1"/>
    <xf numFmtId="1" fontId="2" fillId="0" borderId="11" xfId="0" applyNumberFormat="1" applyFont="1" applyFill="1" applyBorder="1" applyAlignment="1">
      <alignment wrapText="1"/>
    </xf>
    <xf numFmtId="1" fontId="2" fillId="0" borderId="16" xfId="0" applyNumberFormat="1" applyFont="1" applyFill="1" applyBorder="1"/>
    <xf numFmtId="1" fontId="2" fillId="0" borderId="18" xfId="0" applyNumberFormat="1" applyFont="1" applyFill="1" applyBorder="1"/>
    <xf numFmtId="1" fontId="2" fillId="0" borderId="19" xfId="0" applyNumberFormat="1" applyFont="1" applyFill="1" applyBorder="1" applyAlignment="1">
      <alignment wrapText="1"/>
    </xf>
    <xf numFmtId="164" fontId="2" fillId="0" borderId="20" xfId="1" applyNumberFormat="1" applyFont="1" applyFill="1" applyBorder="1"/>
    <xf numFmtId="166" fontId="2" fillId="0" borderId="19" xfId="1" applyNumberFormat="1" applyFont="1" applyFill="1" applyBorder="1"/>
    <xf numFmtId="14" fontId="2" fillId="0" borderId="20" xfId="0" applyNumberFormat="1" applyFont="1" applyFill="1" applyBorder="1"/>
    <xf numFmtId="14" fontId="2" fillId="0" borderId="21" xfId="0" applyNumberFormat="1" applyFont="1" applyFill="1" applyBorder="1"/>
    <xf numFmtId="164" fontId="2" fillId="0" borderId="18" xfId="1" applyNumberFormat="1" applyFont="1" applyFill="1" applyBorder="1"/>
    <xf numFmtId="164" fontId="2" fillId="0" borderId="11" xfId="1" applyNumberFormat="1" applyFont="1" applyFill="1" applyBorder="1"/>
    <xf numFmtId="0" fontId="2" fillId="0" borderId="8" xfId="0" applyFont="1" applyBorder="1"/>
    <xf numFmtId="164" fontId="2" fillId="0" borderId="16" xfId="0" applyNumberFormat="1" applyFont="1" applyBorder="1" applyAlignment="1">
      <alignment wrapText="1"/>
    </xf>
    <xf numFmtId="0" fontId="2" fillId="0" borderId="17" xfId="0" applyFont="1" applyBorder="1"/>
    <xf numFmtId="0" fontId="2" fillId="0" borderId="16" xfId="0" applyFont="1" applyBorder="1" applyAlignment="1">
      <alignment wrapText="1"/>
    </xf>
    <xf numFmtId="1" fontId="2" fillId="0" borderId="7" xfId="0" applyNumberFormat="1" applyFont="1" applyFill="1" applyBorder="1"/>
    <xf numFmtId="166" fontId="2" fillId="0" borderId="7" xfId="0" applyNumberFormat="1" applyFont="1" applyFill="1" applyBorder="1"/>
    <xf numFmtId="14" fontId="2" fillId="0" borderId="7" xfId="0" applyNumberFormat="1" applyFont="1" applyFill="1" applyBorder="1"/>
    <xf numFmtId="165" fontId="2" fillId="0" borderId="7" xfId="0" applyNumberFormat="1" applyFont="1" applyFill="1" applyBorder="1"/>
    <xf numFmtId="0" fontId="0" fillId="0" borderId="7" xfId="0" applyFill="1" applyBorder="1"/>
    <xf numFmtId="164" fontId="2" fillId="0" borderId="1" xfId="1" applyNumberFormat="1" applyFont="1" applyFill="1" applyBorder="1" applyAlignment="1">
      <alignment wrapText="1"/>
    </xf>
    <xf numFmtId="164" fontId="9" fillId="0" borderId="1" xfId="1" applyNumberFormat="1" applyFont="1" applyFill="1" applyBorder="1" applyAlignment="1">
      <alignment wrapText="1"/>
    </xf>
    <xf numFmtId="1" fontId="2" fillId="0" borderId="1" xfId="0" applyNumberFormat="1" applyFont="1" applyFill="1" applyBorder="1" applyAlignment="1">
      <alignment wrapText="1"/>
    </xf>
    <xf numFmtId="165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Fill="1" applyBorder="1" applyAlignment="1">
      <alignment wrapText="1"/>
    </xf>
    <xf numFmtId="165" fontId="9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0" xfId="0" applyFont="1" applyBorder="1" applyAlignment="1">
      <alignment wrapText="1"/>
    </xf>
    <xf numFmtId="166" fontId="2" fillId="0" borderId="1" xfId="0" applyNumberFormat="1" applyFont="1" applyBorder="1" applyAlignment="1">
      <alignment wrapText="1"/>
    </xf>
    <xf numFmtId="166" fontId="2" fillId="0" borderId="15" xfId="0" applyNumberFormat="1" applyFont="1" applyFill="1" applyBorder="1"/>
    <xf numFmtId="166" fontId="2" fillId="0" borderId="0" xfId="0" applyNumberFormat="1" applyFont="1"/>
    <xf numFmtId="0" fontId="7" fillId="15" borderId="1" xfId="0" applyFont="1" applyFill="1" applyBorder="1"/>
    <xf numFmtId="0" fontId="10" fillId="0" borderId="1" xfId="0" applyFont="1" applyFill="1" applyBorder="1"/>
    <xf numFmtId="164" fontId="2" fillId="0" borderId="15" xfId="1" applyNumberFormat="1" applyFont="1" applyFill="1" applyBorder="1"/>
    <xf numFmtId="2" fontId="2" fillId="15" borderId="1" xfId="0" applyNumberFormat="1" applyFont="1" applyFill="1" applyBorder="1"/>
    <xf numFmtId="165" fontId="2" fillId="0" borderId="13" xfId="0" applyNumberFormat="1" applyFont="1" applyFill="1" applyBorder="1" applyAlignment="1">
      <alignment wrapText="1"/>
    </xf>
    <xf numFmtId="165" fontId="2" fillId="0" borderId="12" xfId="0" applyNumberFormat="1" applyFont="1" applyFill="1" applyBorder="1"/>
    <xf numFmtId="165" fontId="2" fillId="0" borderId="13" xfId="0" applyNumberFormat="1" applyFont="1" applyFill="1" applyBorder="1"/>
    <xf numFmtId="165" fontId="2" fillId="0" borderId="14" xfId="0" applyNumberFormat="1" applyFont="1" applyFill="1" applyBorder="1"/>
    <xf numFmtId="2" fontId="2" fillId="0" borderId="7" xfId="0" applyNumberFormat="1" applyFont="1" applyFill="1" applyBorder="1"/>
    <xf numFmtId="0" fontId="2" fillId="0" borderId="22" xfId="1" applyFont="1" applyFill="1" applyBorder="1"/>
    <xf numFmtId="164" fontId="2" fillId="0" borderId="23" xfId="1" applyNumberFormat="1" applyFont="1" applyFill="1" applyBorder="1"/>
    <xf numFmtId="164" fontId="2" fillId="0" borderId="22" xfId="0" applyNumberFormat="1" applyFont="1" applyFill="1" applyBorder="1"/>
    <xf numFmtId="164" fontId="2" fillId="0" borderId="23" xfId="0" applyNumberFormat="1" applyFont="1" applyFill="1" applyBorder="1"/>
    <xf numFmtId="164" fontId="2" fillId="15" borderId="22" xfId="0" applyNumberFormat="1" applyFont="1" applyFill="1" applyBorder="1"/>
    <xf numFmtId="164" fontId="2" fillId="15" borderId="6" xfId="0" applyNumberFormat="1" applyFont="1" applyFill="1" applyBorder="1"/>
    <xf numFmtId="164" fontId="2" fillId="15" borderId="24" xfId="0" applyNumberFormat="1" applyFont="1" applyFill="1" applyBorder="1"/>
    <xf numFmtId="164" fontId="2" fillId="15" borderId="25" xfId="0" applyNumberFormat="1" applyFont="1" applyFill="1" applyBorder="1"/>
    <xf numFmtId="0" fontId="0" fillId="15" borderId="0" xfId="0" applyFill="1"/>
    <xf numFmtId="0" fontId="10" fillId="15" borderId="1" xfId="0" applyFont="1" applyFill="1" applyBorder="1"/>
    <xf numFmtId="14" fontId="0" fillId="0" borderId="0" xfId="0" applyNumberFormat="1"/>
    <xf numFmtId="164" fontId="2" fillId="16" borderId="1" xfId="0" applyNumberFormat="1" applyFont="1" applyFill="1" applyBorder="1"/>
    <xf numFmtId="1" fontId="2" fillId="16" borderId="1" xfId="0" applyNumberFormat="1" applyFont="1" applyFill="1" applyBorder="1"/>
    <xf numFmtId="14" fontId="2" fillId="16" borderId="1" xfId="0" applyNumberFormat="1" applyFont="1" applyFill="1" applyBorder="1"/>
    <xf numFmtId="0" fontId="7" fillId="16" borderId="1" xfId="0" applyFont="1" applyFill="1" applyBorder="1"/>
    <xf numFmtId="0" fontId="0" fillId="0" borderId="0" xfId="0" applyBorder="1"/>
    <xf numFmtId="164" fontId="2" fillId="0" borderId="0" xfId="1" applyNumberFormat="1" applyFont="1" applyFill="1" applyBorder="1"/>
    <xf numFmtId="0" fontId="0" fillId="0" borderId="1" xfId="0" applyBorder="1"/>
    <xf numFmtId="164" fontId="2" fillId="17" borderId="1" xfId="0" applyNumberFormat="1" applyFont="1" applyFill="1" applyBorder="1"/>
    <xf numFmtId="1" fontId="2" fillId="17" borderId="1" xfId="0" applyNumberFormat="1" applyFont="1" applyFill="1" applyBorder="1"/>
    <xf numFmtId="14" fontId="2" fillId="17" borderId="1" xfId="0" applyNumberFormat="1" applyFont="1" applyFill="1" applyBorder="1"/>
    <xf numFmtId="0" fontId="0" fillId="17" borderId="0" xfId="0" applyFill="1"/>
    <xf numFmtId="164" fontId="2" fillId="17" borderId="1" xfId="1" applyNumberFormat="1" applyFont="1" applyFill="1" applyBorder="1"/>
    <xf numFmtId="2" fontId="2" fillId="17" borderId="1" xfId="0" applyNumberFormat="1" applyFont="1" applyFill="1" applyBorder="1"/>
    <xf numFmtId="0" fontId="2" fillId="15" borderId="1" xfId="0" applyFont="1" applyFill="1" applyBorder="1"/>
  </cellXfs>
  <cellStyles count="49589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2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BFBFBF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1919 HK Equity</stp>
        <stp>last price</stp>
        <stp>8/3/2016</stp>
        <stp>8/3/2016</stp>
        <stp>[stepwise_allstock.xlsx]spread summary!R13C35</stp>
        <tr r="AI13" s="38"/>
      </tp>
      <tp t="s">
        <v>T&amp;D HOLDING INC</v>
        <stp/>
        <stp>##V3_BDPV12</stp>
        <stp>8795 JP Equity</stp>
        <stp>short name</stp>
        <stp>[stepwise_trade.xlsx]spread summary!R55C1</stp>
        <tr r="A55" s="38"/>
      </tp>
      <tp t="s">
        <v>JFE HOLDINGS INC</v>
        <stp/>
        <stp>##V3_BDPV12</stp>
        <stp>5411 JP Equity</stp>
        <stp>short name</stp>
        <stp>[stepwise_trade.xlsx]spread summary!R29C1</stp>
        <tr r="A29" s="38"/>
      </tp>
      <tp t="s">
        <v>SONY FINANCIAL H</v>
        <stp/>
        <stp>##V3_BDPV12</stp>
        <stp>8729 JP Equity</stp>
        <stp>short name</stp>
        <stp>[stepwise_trade.xlsx]spread summary!R54C1</stp>
        <tr r="A54" s="38"/>
      </tp>
      <tp t="s">
        <v>TOYOTA MOTOR</v>
        <stp/>
        <stp>##V3_BDPV12</stp>
        <stp>7203 JP Equity</stp>
        <stp>short name</stp>
        <stp>[stepwise_trade.xlsx]spread summary!R68C1</stp>
        <tr r="A68" s="38"/>
      </tp>
      <tp t="s">
        <v>PANASONIC CORP</v>
        <stp/>
        <stp>##V3_BDPV12</stp>
        <stp>6752 JP Equity</stp>
        <stp>short name</stp>
        <stp>[stepwise_trade.xlsx]spread summary!R39C1</stp>
        <tr r="A39" s="38"/>
      </tp>
      <tp t="s">
        <v>HONDA MOTOR CO</v>
        <stp/>
        <stp>##V3_BDPV12</stp>
        <stp>7267 JP Equity</stp>
        <stp>short name</stp>
        <stp>[stepwise_trade.xlsx]spread summary!R69C1</stp>
        <tr r="A69" s="38"/>
      </tp>
      <tp t="s">
        <v>MS&amp;AD INSURANCE</v>
        <stp/>
        <stp>##V3_BDPV12</stp>
        <stp>8725 JP Equity</stp>
        <stp>short name</stp>
        <stp>[stepwise_trade.xlsx]spread summary!R56C1</stp>
        <tr r="A56" s="38"/>
      </tp>
      <tp>
        <v>-2.3893810000000002</v>
        <stp/>
        <stp>##V3_BDPV12</stp>
        <stp>SMSN LI Equity</stp>
        <stp>CHG_PCT_5D</stp>
        <stp>[stepwise_trade.xlsx]spread summary!R42C24</stp>
        <tr r="X42" s="38"/>
      </tp>
      <tp>
        <v>5.752637</v>
        <stp/>
        <stp>##V3_BDPV12</stp>
        <stp>SMSN LI Equity</stp>
        <stp>CHG_PCT_1M</stp>
        <stp>[stepwise_trade.xlsx]spread summary!R42C25</stp>
        <tr r="Y42" s="38"/>
      </tp>
      <tp t="s">
        <v>KAWASAKI KISEN</v>
        <stp/>
        <stp>##V3_BDPV12</stp>
        <stp>9107 JP Equity</stp>
        <stp>short name</stp>
        <stp>[stepwise_trade.xlsx]spread summary!R10C1</stp>
        <tr r="A10" s="38"/>
      </tp>
      <tp t="s">
        <v>NIPPON TELEGRAPH</v>
        <stp/>
        <stp>##V3_BDPV12</stp>
        <stp>9432 JP Equity</stp>
        <stp>short name</stp>
        <stp>[stepwise_trade.xlsx]spread summary!R50C1</stp>
        <tr r="A50" s="38"/>
      </tp>
      <tp t="s">
        <v>NTT DOCOMO INC</v>
        <stp/>
        <stp>##V3_BDPV12</stp>
        <stp>9437 JP Equity</stp>
        <stp>short name</stp>
        <stp>[stepwise_trade.xlsx]spread summary!R51C1</stp>
        <tr r="A51" s="38"/>
      </tp>
      <tp t="e">
        <v>#N/A</v>
        <stp/>
        <stp>##V3_BDHV12</stp>
        <stp>SNP Equity</stp>
        <stp>last price</stp>
        <stp>7/14/2016</stp>
        <stp>7/14/2016</stp>
        <stp>[stepwise_allstock.xlsx]spread summary!R4C35</stp>
        <tr r="AI4" s="38"/>
      </tp>
      <tp t="e">
        <v>#N/A</v>
        <stp/>
        <stp>##V3_BDHV12</stp>
        <stp>FXI Equity</stp>
        <stp>last price</stp>
        <stp>7/14/2016</stp>
        <stp>7/14/2016</stp>
        <stp>[stepwise_allstock.xlsx]spread summary!R4C38</stp>
        <tr r="AL4" s="38"/>
      </tp>
      <tp>
        <v>1.565842</v>
        <stp/>
        <stp>##V3_BDPV12</stp>
        <stp>SPX index</stp>
        <stp>chg pct 1m</stp>
        <stp>[stepwise_trade.xlsx]spread summary!R3C30</stp>
        <tr r="AD3" s="38"/>
      </tp>
      <tp>
        <v>1.565842</v>
        <stp/>
        <stp>##V3_BDPV12</stp>
        <stp>SPX index</stp>
        <stp>chg pct 1m</stp>
        <stp>[stepwise_trade.xlsx]spread summary!R5C30</stp>
        <tr r="AD5" s="38"/>
      </tp>
      <tp>
        <v>1.565842</v>
        <stp/>
        <stp>##V3_BDPV12</stp>
        <stp>SPX index</stp>
        <stp>chg pct 1m</stp>
        <stp>[stepwise_trade.xlsx]spread summary!R6C30</stp>
        <tr r="AD6" s="38"/>
      </tp>
      <tp>
        <v>0.35560350000000002</v>
        <stp/>
        <stp>##V3_BDPV12</stp>
        <stp>TPX index</stp>
        <stp>chg pct 1m</stp>
        <stp>[stepwise_trade.xlsx]spread summary!R8C30</stp>
        <tr r="AD8" s="38"/>
      </tp>
      <tp>
        <v>0.35560350000000002</v>
        <stp/>
        <stp>##V3_BDPV12</stp>
        <stp>TPX index</stp>
        <stp>chg pct 1m</stp>
        <stp>[stepwise_trade.xlsx]spread summary!R9C30</stp>
        <tr r="AD9" s="38"/>
      </tp>
      <tp t="e">
        <v>#N/A</v>
        <stp/>
        <stp>##V3_BDHV12</stp>
        <stp>1171 HK Equity</stp>
        <stp>last price</stp>
        <stp>8/1/2016</stp>
        <stp>8/1/2016</stp>
        <stp>[stepwise_allstock.xlsx]spread summary!R35C35</stp>
        <tr r="AI35" s="38"/>
      </tp>
      <tp t="s">
        <v>SOFTBANK GROUP C</v>
        <stp/>
        <stp>##V3_BDPV12</stp>
        <stp>9984 JP Equity</stp>
        <stp>short name</stp>
        <stp>[stepwise_trade.xlsx]spread summary!R52C1</stp>
        <tr r="A52" s="38"/>
      </tp>
      <tp t="s">
        <v>DAI-ICHI LIFE HO</v>
        <stp/>
        <stp>##V3_BDPV12</stp>
        <stp>8750 JP Equity</stp>
        <stp>short name</stp>
        <stp>[stepwise_trade.xlsx]spread summary!R53C1</stp>
        <tr r="A53" s="38"/>
      </tp>
      <tp t="s">
        <v>TPX</v>
        <stp/>
        <stp>##V3_BDPV12</stp>
        <stp>6501 JP equity</stp>
        <stp>rel index</stp>
        <stp>[stepwise_trade.xlsx]spread summary!R26C28</stp>
        <tr r="AB26" s="38"/>
      </tp>
      <tp t="e">
        <v>#N/A</v>
        <stp/>
        <stp>##V3_BDHV12</stp>
        <stp>1898 HK Equity</stp>
        <stp>last price</stp>
        <stp>8/1/2016</stp>
        <stp>8/1/2016</stp>
        <stp>[stepwise_allstock.xlsx]spread summary!R36C35</stp>
        <tr r="AI36" s="38"/>
      </tp>
      <tp t="s">
        <v>COSCO SHIPPING P</v>
        <stp/>
        <stp>##V3_BDPV12</stp>
        <stp>1199 HK Equity</stp>
        <stp>short name</stp>
        <stp>[stepwise_trade.xlsx]spread summary!R14C1</stp>
        <tr r="A14" s="38"/>
      </tp>
      <tp t="s">
        <v>KOBE STEEL LTD</v>
        <stp/>
        <stp>##V3_BDPV12</stp>
        <stp>5406 JP Equity</stp>
        <stp>short name</stp>
        <stp>[stepwise_trade.xlsx]spread summary!R30C1</stp>
        <tr r="A30" s="38"/>
      </tp>
      <tp t="s">
        <v>SONY CORP</v>
        <stp/>
        <stp>##V3_BDPV12</stp>
        <stp>6758 JP Equity</stp>
        <stp>short name</stp>
        <stp>[stepwise_trade.xlsx]spread summary!R43C1</stp>
        <tr r="A43" s="38"/>
      </tp>
      <tp t="s">
        <v>TPX</v>
        <stp/>
        <stp>##V3_BDPV12</stp>
        <stp>8316 JP equity</stp>
        <stp>rel index</stp>
        <stp>[stepwise_trade.xlsx]spread summary!R47C28</stp>
        <tr r="AB47" s="38"/>
      </tp>
      <tp t="s">
        <v>TPX</v>
        <stp/>
        <stp>##V3_BDPV12</stp>
        <stp>8604 JP equity</stp>
        <stp>rel index</stp>
        <stp>[stepwise_trade.xlsx]spread summary!R48C28</stp>
        <tr r="AB48" s="38"/>
      </tp>
      <tp t="s">
        <v>TPX</v>
        <stp/>
        <stp>##V3_BDPV12</stp>
        <stp>8591 JP equity</stp>
        <stp>rel index</stp>
        <stp>[stepwise_trade.xlsx]spread summary!R49C28</stp>
        <tr r="AB49" s="38"/>
      </tp>
      <tp t="s">
        <v>TPX</v>
        <stp/>
        <stp>##V3_BDPV12</stp>
        <stp>8411 JP equity</stp>
        <stp>rel index</stp>
        <stp>[stepwise_trade.xlsx]spread summary!R45C28</stp>
        <tr r="AB45" s="38"/>
      </tp>
      <tp t="s">
        <v>CHINA HONGQIAO</v>
        <stp/>
        <stp>##V3_BDPV12</stp>
        <stp>1378 HK Equity</stp>
        <stp>short name</stp>
        <stp>[stepwise_trade.xlsx]spread summary!R65C1</stp>
        <tr r="A65" s="38"/>
      </tp>
      <tp t="s">
        <v>HARBIN ELECTRI-H</v>
        <stp/>
        <stp>##V3_BDPV12</stp>
        <stp>1133 HK Equity</stp>
        <stp>short name</stp>
        <stp>[stepwise_trade.xlsx]spread summary!R25C1</stp>
        <tr r="A25" s="38"/>
      </tp>
      <tp t="s">
        <v>YANZHOU COAL-H</v>
        <stp/>
        <stp>##V3_BDPV12</stp>
        <stp>1171 HK Equity</stp>
        <stp>short name</stp>
        <stp>[stepwise_trade.xlsx]spread summary!R35C1</stp>
        <tr r="A35" s="38"/>
      </tp>
      <tp t="s">
        <v>NSSMC</v>
        <stp/>
        <stp>##V3_BDPV12</stp>
        <stp>5401 JP Equity</stp>
        <stp>short name</stp>
        <stp>[stepwise_trade.xlsx]spread summary!R31C1</stp>
        <tr r="A31" s="38"/>
      </tp>
      <tp t="s">
        <v>CHINA COAL ENE-H</v>
        <stp/>
        <stp>##V3_BDPV12</stp>
        <stp>1898 HK Equity</stp>
        <stp>short name</stp>
        <stp>[stepwise_trade.xlsx]spread summary!R36C1</stp>
        <tr r="A36" s="38"/>
      </tp>
      <tp t="s">
        <v>PACIFIC BASIN</v>
        <stp/>
        <stp>##V3_BDPV12</stp>
        <stp>2343 HK Equity</stp>
        <stp>short name</stp>
        <stp>[stepwise_trade.xlsx]spread summary!R15C1</stp>
        <tr r="A15" s="38"/>
      </tp>
      <tp t="s">
        <v>SUBARU CORP</v>
        <stp/>
        <stp>##V3_BDPV12</stp>
        <stp>7270 JP Equity</stp>
        <stp>short name</stp>
        <stp>[stepwise_trade.xlsx]spread summary!R70C1</stp>
        <tr r="A70" s="38"/>
      </tp>
      <tp t="s">
        <v>CHINA SHENHUA-H</v>
        <stp/>
        <stp>##V3_BDPV12</stp>
        <stp>1088 HK Equity</stp>
        <stp>short name</stp>
        <stp>[stepwise_trade.xlsx]spread summary!R37C1</stp>
        <tr r="A37" s="38"/>
      </tp>
      <tp t="s">
        <v>SHANGHAI ELECT-H</v>
        <stp/>
        <stp>##V3_BDPV12</stp>
        <stp>2727 HK Equity</stp>
        <stp>short name</stp>
        <stp>[stepwise_trade.xlsx]spread summary!R24C1</stp>
        <tr r="A24" s="38"/>
      </tp>
      <tp t="s">
        <v>ALUMINUM CORP-H</v>
        <stp/>
        <stp>##V3_BDPV12</stp>
        <stp>2600 HK Equity</stp>
        <stp>short name</stp>
        <stp>[stepwise_trade.xlsx]spread summary!R64C1</stp>
        <tr r="A64" s="38"/>
      </tp>
      <tp t="s">
        <v>SPX</v>
        <stp/>
        <stp>##V3_BDPV12</stp>
        <stp>CEO Equity</stp>
        <stp>rel index</stp>
        <stp>[stepwise_trade.xlsx]spread summary!R5C28</stp>
        <tr r="AB5" s="38"/>
      </tp>
      <tp t="s">
        <v>SPX</v>
        <stp/>
        <stp>##V3_BDPV12</stp>
        <stp>PTR Equity</stp>
        <stp>rel index</stp>
        <stp>[stepwise_trade.xlsx]spread summary!R3C28</stp>
        <tr r="AB3" s="38"/>
      </tp>
      <tp t="s">
        <v>SOFTBANK GROUP C</v>
        <stp/>
        <stp>##V3_BDPV12</stp>
        <stp>9984 JP Equity</stp>
        <stp>short name</stp>
        <stp>[stepwise_trade.xlsx]spread summary!R58C1</stp>
        <tr r="A58" s="38"/>
      </tp>
      <tp t="s">
        <v>COSCO SHIP DEV-H</v>
        <stp/>
        <stp>##V3_BDPV12</stp>
        <stp>2866 HK Equity</stp>
        <stp>short name</stp>
        <stp>[stepwise_trade.xlsx]spread summary!R12C1</stp>
        <tr r="A12" s="38"/>
      </tp>
      <tp t="s">
        <v>COSCO SHIP ENG-H</v>
        <stp/>
        <stp>##V3_BDPV12</stp>
        <stp>1138 HK Equity</stp>
        <stp>short name</stp>
        <stp>[stepwise_trade.xlsx]spread summary!R11C1</stp>
        <tr r="A11" s="38"/>
      </tp>
      <tp t="s">
        <v>NISSAN MOTOR CO</v>
        <stp/>
        <stp>##V3_BDPV12</stp>
        <stp>7201 JP Equity</stp>
        <stp>short name</stp>
        <stp>[stepwise_trade.xlsx]spread summary!R67C1</stp>
        <tr r="A67" s="38"/>
      </tp>
      <tp>
        <v>0.64495760000000002</v>
        <stp/>
        <stp>##V3_BDPV12</stp>
        <stp>SPX index</stp>
        <stp>chg pct 5d</stp>
        <stp>[stepwise_trade.xlsx]spread summary!R5C29</stp>
        <tr r="AC5" s="38"/>
      </tp>
      <tp>
        <v>0.64495760000000002</v>
        <stp/>
        <stp>##V3_BDPV12</stp>
        <stp>SPX index</stp>
        <stp>chg pct 5d</stp>
        <stp>[stepwise_trade.xlsx]spread summary!R6C29</stp>
        <tr r="AC6" s="38"/>
      </tp>
      <tp>
        <v>0.64495760000000002</v>
        <stp/>
        <stp>##V3_BDPV12</stp>
        <stp>SPX index</stp>
        <stp>chg pct 5d</stp>
        <stp>[stepwise_trade.xlsx]spread summary!R3C29</stp>
        <tr r="AC3" s="38"/>
      </tp>
      <tp>
        <v>-0.21043029999999999</v>
        <stp/>
        <stp>##V3_BDPV12</stp>
        <stp>TPX index</stp>
        <stp>chg pct 5d</stp>
        <stp>[stepwise_trade.xlsx]spread summary!R8C29</stp>
        <tr r="AC8" s="38"/>
      </tp>
      <tp>
        <v>-0.21043029999999999</v>
        <stp/>
        <stp>##V3_BDPV12</stp>
        <stp>TPX index</stp>
        <stp>chg pct 5d</stp>
        <stp>[stepwise_trade.xlsx]spread summary!R9C29</stp>
        <tr r="AC9" s="38"/>
      </tp>
      <tp t="s">
        <v>COSCO SHIP HOL-H</v>
        <stp/>
        <stp>##V3_BDPV12</stp>
        <stp>1919 HK Equity</stp>
        <stp>short name</stp>
        <stp>[stepwise_trade.xlsx]spread summary!R13C1</stp>
        <tr r="A13" s="38"/>
      </tp>
      <tp t="s">
        <v>HUADIAN POWER-H</v>
        <stp/>
        <stp>##V3_BDPV12</stp>
        <stp>1071 HK Equity</stp>
        <stp>short name</stp>
        <stp>[stepwise_trade.xlsx]spread summary!R23C1</stp>
        <tr r="A23" s="38"/>
      </tp>
      <tp t="e">
        <v>#N/A</v>
        <stp/>
        <stp>##V3_BDHV12</stp>
        <stp>6501 JP equity</stp>
        <stp>last price</stp>
        <stp>7/12/2016</stp>
        <stp>7/12/2016</stp>
        <stp>[stepwise_allstock.xlsx]spread summary!R26C35</stp>
        <tr r="AI26" s="38"/>
      </tp>
      <tp>
        <v>1105</v>
        <stp/>
        <stp>##V3_BDPV12</stp>
        <stp>SMSN LI Equity</stp>
        <stp>last price</stp>
        <stp>[stepwise_trade.xlsx]spread summary!R42C36</stp>
        <tr r="AJ42" s="38"/>
      </tp>
      <tp t="e">
        <v>#N/A</v>
        <stp/>
        <stp>##V3_BDHV12</stp>
        <stp>8795 JP Equity</stp>
        <stp>last price</stp>
        <stp>8/3/2016</stp>
        <stp>8/3/2016</stp>
        <stp>[stepwise_allstock.xlsx]spread summary!R55C35</stp>
        <tr r="AI55" s="38"/>
      </tp>
      <tp>
        <v>5.2631589999999999</v>
        <stp/>
        <stp>##V3_BDPV12</stp>
        <stp>IPXHY Equity</stp>
        <stp>CHG_PCT_1M</stp>
        <stp>[stepwise_trade.xlsx]spread summary!R6C25</stp>
        <tr r="Y6" s="38"/>
      </tp>
      <tp>
        <v>2480.66</v>
        <stp/>
        <stp>##V3_BDPV12</stp>
        <stp>SPX index</stp>
        <stp>last price</stp>
        <stp>[stepwise_trade.xlsx]spread summary!R5C39</stp>
        <tr r="AM5" s="38"/>
      </tp>
      <tp>
        <v>2480.66</v>
        <stp/>
        <stp>##V3_BDPV12</stp>
        <stp>SPX index</stp>
        <stp>last price</stp>
        <stp>[stepwise_trade.xlsx]spread summary!R6C39</stp>
        <tr r="AM6" s="38"/>
      </tp>
      <tp>
        <v>2480.66</v>
        <stp/>
        <stp>##V3_BDPV12</stp>
        <stp>SPX index</stp>
        <stp>last price</stp>
        <stp>[stepwise_trade.xlsx]spread summary!R3C39</stp>
        <tr r="AM3" s="38"/>
      </tp>
      <tp>
        <v>1617.07</v>
        <stp/>
        <stp>##V3_BDPV12</stp>
        <stp>TPX index</stp>
        <stp>last price</stp>
        <stp>[stepwise_trade.xlsx]spread summary!R9C39</stp>
        <tr r="AM9" s="38"/>
      </tp>
      <tp>
        <v>1617.07</v>
        <stp/>
        <stp>##V3_BDPV12</stp>
        <stp>TPX index</stp>
        <stp>last price</stp>
        <stp>[stepwise_trade.xlsx]spread summary!R8C39</stp>
        <tr r="AM8" s="38"/>
      </tp>
      <tp>
        <v>-2.8818440000000001</v>
        <stp/>
        <stp>##V3_BDPV12</stp>
        <stp>9104 JP Equity</stp>
        <stp>CHG_PCT_5D</stp>
        <stp>[stepwise_trade.xlsx]spread summary!R9C24</stp>
        <tr r="X9" s="38"/>
      </tp>
      <tp>
        <v>-2.3255810000000001</v>
        <stp/>
        <stp>##V3_BDPV12</stp>
        <stp>9101 JP Equity</stp>
        <stp>CHG_PCT_5D</stp>
        <stp>[stepwise_trade.xlsx]spread summary!R8C24</stp>
        <tr r="X8" s="38"/>
      </tp>
      <tp t="e">
        <v>#N/A</v>
        <stp/>
        <stp>##V3_BDHV12</stp>
        <stp>8725 JP Equity</stp>
        <stp>last price</stp>
        <stp>8/1/2016</stp>
        <stp>8/1/2016</stp>
        <stp>[stepwise_allstock.xlsx]spread summary!R56C35</stp>
        <tr r="AI56" s="38"/>
      </tp>
      <tp t="e">
        <v>#N/A</v>
        <stp/>
        <stp>##V3_BDHV12</stp>
        <stp>9432 JP Equity</stp>
        <stp>last price</stp>
        <stp>8/2/2016</stp>
        <stp>8/2/2016</stp>
        <stp>[stepwise_allstock.xlsx]spread summary!R50C35</stp>
        <tr r="AI50" s="38"/>
      </tp>
      <tp t="s">
        <v>ORIENT OVERSEAS</v>
        <stp/>
        <stp>##V3_BDPV12</stp>
        <stp>316 HK Equity</stp>
        <stp>short name</stp>
        <stp>[stepwise_trade.xlsx]all_jul14!R4C1</stp>
        <tr r="A4" s="52"/>
      </tp>
      <tp t="s">
        <v>MAANSHAN IRON-H</v>
        <stp/>
        <stp>##V3_BDPV12</stp>
        <stp>323 HK Equity</stp>
        <stp>short name</stp>
        <stp>[stepwise_trade.xlsx]all_jul14!R7C1</stp>
        <tr r="A7" s="52"/>
      </tp>
      <tp t="e">
        <v>#N/A</v>
        <stp/>
        <stp>##V3_BDHV12</stp>
        <stp>8306 JP equity</stp>
        <stp>last price</stp>
        <stp>8/3/2016</stp>
        <stp>8/3/2016</stp>
        <stp>[stepwise_allstock.xlsx]spread summary!R46C35</stp>
        <tr r="AI46" s="38"/>
      </tp>
      <tp t="s">
        <v>SPX</v>
        <stp/>
        <stp>##V3_BDPV12</stp>
        <stp>IPXHY Equity</stp>
        <stp>rel index</stp>
        <stp>[stepwise_trade.xlsx]spread summary!R6C28</stp>
        <tr r="AB6" s="38"/>
      </tp>
      <tp>
        <v>-2.538071</v>
        <stp/>
        <stp>##V3_BDPV12</stp>
        <stp>IPXHY Equity</stp>
        <stp>CHG_PCT_5D</stp>
        <stp>[stepwise_trade.xlsx]spread summary!R6C24</stp>
        <tr r="X6" s="38"/>
      </tp>
      <tp t="e">
        <v>#N/A</v>
        <stp/>
        <stp>##V3_BDHV12</stp>
        <stp>8316 JP equity</stp>
        <stp>last price</stp>
        <stp>8/3/2016</stp>
        <stp>8/3/2016</stp>
        <stp>[stepwise_allstock.xlsx]spread summary!R47C35</stp>
        <tr r="AI47" s="38"/>
      </tp>
      <tp t="e">
        <v>#N/A</v>
        <stp/>
        <stp>##V3_BDHV12</stp>
        <stp>5411 JP Equity</stp>
        <stp>last price</stp>
        <stp>8/3/2016</stp>
        <stp>8/3/2016</stp>
        <stp>[stepwise_allstock.xlsx]spread summary!R29C35</stp>
        <tr r="AI29" s="38"/>
      </tp>
      <tp>
        <v>4.4776119999999997</v>
        <stp/>
        <stp>##V3_BDPV12</stp>
        <stp>9101 JP Equity</stp>
        <stp>CHG_PCT_1M</stp>
        <stp>[stepwise_trade.xlsx]spread summary!R8C25</stp>
        <tr r="Y8" s="38"/>
      </tp>
      <tp>
        <v>2.1212119999999999</v>
        <stp/>
        <stp>##V3_BDPV12</stp>
        <stp>9104 JP Equity</stp>
        <stp>CHG_PCT_1M</stp>
        <stp>[stepwise_trade.xlsx]spread summary!R9C25</stp>
        <tr r="Y9" s="38"/>
      </tp>
      <tp t="s">
        <v>ANGANG STEEL-H</v>
        <stp/>
        <stp>##V3_BDPV12</stp>
        <stp>347 HK Equity</stp>
        <stp>short name</stp>
        <stp>[stepwise_trade.xlsx]all_jul14!R6C1</stp>
        <tr r="A6" s="52"/>
      </tp>
      <tp t="e">
        <v>#N/A</v>
        <stp/>
        <stp>##V3_BDHV12</stp>
        <stp>8591 JP equity</stp>
        <stp>last price</stp>
        <stp>6/29/2016</stp>
        <stp>6/29/2016</stp>
        <stp>[stepwise_allstock.xlsx]spread summary!R49C35</stp>
        <tr r="AI49" s="38"/>
      </tp>
      <tp t="e">
        <v>#N/A</v>
        <stp/>
        <stp>##V3_BDHV12</stp>
        <stp>6752 JP Equity</stp>
        <stp>last price</stp>
        <stp>8/3/2016</stp>
        <stp>8/3/2016</stp>
        <stp>[stepwise_allstock.xlsx]spread summary!R39C35</stp>
        <tr r="AI39" s="38"/>
      </tp>
    </main>
    <main first="bloomberg.rtd">
      <tp t="s">
        <v>HSI</v>
        <stp/>
        <stp>##V3_BDPV12</stp>
        <stp>1919 HK Equity</stp>
        <stp>rel index</stp>
        <stp>[stepwise_trade.xlsx]spread summary!R13C28</stp>
        <tr r="AB13" s="38"/>
      </tp>
      <tp t="s">
        <v>HSI</v>
        <stp/>
        <stp>##V3_BDPV12</stp>
        <stp>1898 HK Equity</stp>
        <stp>rel index</stp>
        <stp>[stepwise_trade.xlsx]spread summary!R36C28</stp>
        <tr r="AB36" s="38"/>
      </tp>
      <tp t="s">
        <v>HSI</v>
        <stp/>
        <stp>##V3_BDPV12</stp>
        <stp>1199 HK Equity</stp>
        <stp>rel index</stp>
        <stp>[stepwise_trade.xlsx]spread summary!R14C28</stp>
        <tr r="AB14" s="38"/>
      </tp>
      <tp t="s">
        <v>HSI</v>
        <stp/>
        <stp>##V3_BDPV12</stp>
        <stp>1171 HK Equity</stp>
        <stp>rel index</stp>
        <stp>[stepwise_trade.xlsx]spread summary!R35C28</stp>
        <tr r="AB35" s="38"/>
      </tp>
      <tp t="s">
        <v>HSI</v>
        <stp/>
        <stp>##V3_BDPV12</stp>
        <stp>1133 HK Equity</stp>
        <stp>rel index</stp>
        <stp>[stepwise_trade.xlsx]spread summary!R25C28</stp>
        <tr r="AB25" s="38"/>
      </tp>
      <tp t="s">
        <v>HSI</v>
        <stp/>
        <stp>##V3_BDPV12</stp>
        <stp>1088 HK Equity</stp>
        <stp>rel index</stp>
        <stp>[stepwise_trade.xlsx]spread summary!R37C28</stp>
        <tr r="AB37" s="38"/>
      </tp>
      <tp t="s">
        <v>HSI</v>
        <stp/>
        <stp>##V3_BDPV12</stp>
        <stp>1071 HK Equity</stp>
        <stp>rel index</stp>
        <stp>[stepwise_trade.xlsx]spread summary!R23C28</stp>
        <tr r="AB23" s="38"/>
      </tp>
      <tp t="s">
        <v>HSI</v>
        <stp/>
        <stp>##V3_BDPV12</stp>
        <stp>1378 HK Equity</stp>
        <stp>rel index</stp>
        <stp>[stepwise_trade.xlsx]spread summary!R65C28</stp>
        <tr r="AB65" s="38"/>
      </tp>
      <tp t="s">
        <v>MIZUHO FINANCIAL</v>
        <stp/>
        <stp>##V3_BDPV12</stp>
        <stp>8411 JP equity</stp>
        <stp>short name</stp>
        <stp>[stepwise_trade.xlsx]spread summary!R45C1</stp>
        <tr r="A45" s="38"/>
      </tp>
      <tp>
        <v>9.64</v>
        <stp/>
        <stp>##V3_BDPV12</stp>
        <stp>IPXHY Equity</stp>
        <stp>last price</stp>
        <stp>[stepwise_trade.xlsx]spread summary!R6C36</stp>
        <tr r="AJ6" s="38"/>
      </tp>
      <tp t="s">
        <v>SMFG</v>
        <stp/>
        <stp>##V3_BDPV12</stp>
        <stp>8316 JP equity</stp>
        <stp>short name</stp>
        <stp>[stepwise_trade.xlsx]spread summary!R47C1</stp>
        <tr r="A47" s="38"/>
      </tp>
      <tp t="s">
        <v>HSI</v>
        <stp/>
        <stp>##V3_BDPV12</stp>
        <stp>2343 HK Equity</stp>
        <stp>rel index</stp>
        <stp>[stepwise_trade.xlsx]spread summary!R15C28</stp>
        <tr r="AB15" s="38"/>
      </tp>
      <tp t="s">
        <v>HSI</v>
        <stp/>
        <stp>##V3_BDPV12</stp>
        <stp>2727 HK Equity</stp>
        <stp>rel index</stp>
        <stp>[stepwise_trade.xlsx]spread summary!R24C28</stp>
        <tr r="AB24" s="38"/>
      </tp>
      <tp t="s">
        <v>MITSUBISHI UFJ F</v>
        <stp/>
        <stp>##V3_BDPV12</stp>
        <stp>8306 JP equity</stp>
        <stp>short name</stp>
        <stp>[stepwise_trade.xlsx]spread summary!R46C1</stp>
        <tr r="A46" s="38"/>
      </tp>
      <tp t="e">
        <v>#N/A</v>
        <stp/>
        <stp>##V3_BDHV12</stp>
        <stp>EWY Equity</stp>
        <stp>last price</stp>
        <stp>8/1/2016</stp>
        <stp>8/1/2016</stp>
        <stp>[stepwise_allstock.xlsx]spread summary!R60C38</stp>
        <tr r="AL60" s="38"/>
      </tp>
      <tp t="s">
        <v>TPX</v>
        <stp/>
        <stp>##V3_BDPV12</stp>
        <stp>5401 JP Equity</stp>
        <stp>rel index</stp>
        <stp>[stepwise_trade.xlsx]spread summary!R31C28</stp>
        <tr r="AB31" s="38"/>
      </tp>
      <tp t="s">
        <v>TPX</v>
        <stp/>
        <stp>##V3_BDPV12</stp>
        <stp>5406 JP Equity</stp>
        <stp>rel index</stp>
        <stp>[stepwise_trade.xlsx]spread summary!R30C28</stp>
        <tr r="AB30" s="38"/>
      </tp>
      <tp t="s">
        <v>TPX</v>
        <stp/>
        <stp>##V3_BDPV12</stp>
        <stp>7203 JP Equity</stp>
        <stp>rel index</stp>
        <stp>[stepwise_trade.xlsx]spread summary!R68C28</stp>
        <tr r="AB68" s="38"/>
      </tp>
      <tp t="s">
        <v>TPX</v>
        <stp/>
        <stp>##V3_BDPV12</stp>
        <stp>7270 JP Equity</stp>
        <stp>rel index</stp>
        <stp>[stepwise_trade.xlsx]spread summary!R70C28</stp>
        <tr r="AB70" s="38"/>
      </tp>
      <tp t="s">
        <v>TPX</v>
        <stp/>
        <stp>##V3_BDPV12</stp>
        <stp>6752 JP Equity</stp>
        <stp>rel index</stp>
        <stp>[stepwise_trade.xlsx]spread summary!R39C28</stp>
        <tr r="AB39" s="38"/>
      </tp>
      <tp t="s">
        <v>TPX</v>
        <stp/>
        <stp>##V3_BDPV12</stp>
        <stp>6758 JP Equity</stp>
        <stp>rel index</stp>
        <stp>[stepwise_trade.xlsx]spread summary!R43C28</stp>
        <tr r="AB43" s="38"/>
      </tp>
      <tp t="s">
        <v>TPX</v>
        <stp/>
        <stp>##V3_BDPV12</stp>
        <stp>9984 JP Equity</stp>
        <stp>rel index</stp>
        <stp>[stepwise_trade.xlsx]spread summary!R58C28</stp>
        <tr r="AB58" s="38"/>
      </tp>
      <tp t="s">
        <v>TPX</v>
        <stp/>
        <stp>##V3_BDPV12</stp>
        <stp>9984 JP Equity</stp>
        <stp>rel index</stp>
        <stp>[stepwise_trade.xlsx]spread summary!R52C28</stp>
        <tr r="AB52" s="38"/>
      </tp>
      <tp t="s">
        <v>TPX</v>
        <stp/>
        <stp>##V3_BDPV12</stp>
        <stp>9107 JP Equity</stp>
        <stp>rel index</stp>
        <stp>[stepwise_trade.xlsx]spread summary!R10C28</stp>
        <tr r="AB10" s="38"/>
      </tp>
      <tp t="s">
        <v>TPX</v>
        <stp/>
        <stp>##V3_BDPV12</stp>
        <stp>9432 JP Equity</stp>
        <stp>rel index</stp>
        <stp>[stepwise_trade.xlsx]spread summary!R50C28</stp>
        <tr r="AB50" s="38"/>
      </tp>
      <tp t="s">
        <v>TPX</v>
        <stp/>
        <stp>##V3_BDPV12</stp>
        <stp>9437 JP Equity</stp>
        <stp>rel index</stp>
        <stp>[stepwise_trade.xlsx]spread summary!R51C28</stp>
        <tr r="AB51" s="38"/>
      </tp>
      <tp t="s">
        <v>TPX</v>
        <stp/>
        <stp>##V3_BDPV12</stp>
        <stp>8729 JP Equity</stp>
        <stp>rel index</stp>
        <stp>[stepwise_trade.xlsx]spread summary!R54C28</stp>
        <tr r="AB54" s="38"/>
      </tp>
      <tp t="s">
        <v>TPX</v>
        <stp/>
        <stp>##V3_BDPV12</stp>
        <stp>8725 JP Equity</stp>
        <stp>rel index</stp>
        <stp>[stepwise_trade.xlsx]spread summary!R56C28</stp>
        <tr r="AB56" s="38"/>
      </tp>
      <tp t="s">
        <v>TPX</v>
        <stp/>
        <stp>##V3_BDPV12</stp>
        <stp>8750 JP Equity</stp>
        <stp>rel index</stp>
        <stp>[stepwise_trade.xlsx]spread summary!R53C28</stp>
        <tr r="AB53" s="38"/>
      </tp>
      <tp t="s">
        <v>TPX</v>
        <stp/>
        <stp>##V3_BDPV12</stp>
        <stp>8795 JP Equity</stp>
        <stp>rel index</stp>
        <stp>[stepwise_trade.xlsx]spread summary!R55C28</stp>
        <tr r="AB55" s="38"/>
      </tp>
      <tp t="s">
        <v>SAMSUN-GDR</v>
        <stp/>
        <stp>##V3_BDPV12</stp>
        <stp>SMSN LI Equity</stp>
        <stp>short name</stp>
        <stp>[stepwise_trade.xlsx]all_jul14!R45C1</stp>
        <tr r="A45" s="52"/>
      </tp>
      <tp t="s">
        <v>ORIX CORP</v>
        <stp/>
        <stp>##V3_BDPV12</stp>
        <stp>8591 JP equity</stp>
        <stp>short name</stp>
        <stp>[stepwise_trade.xlsx]spread summary!R49C1</stp>
        <tr r="A49" s="38"/>
      </tp>
      <tp t="e">
        <v>#N/A</v>
        <stp/>
        <stp>##V3_BDHV12</stp>
        <stp>EWY Equity</stp>
        <stp>last price</stp>
        <stp>7/8/2016</stp>
        <stp>7/8/2016</stp>
        <stp>[stepwise_allstock.xlsx]spread summary!R22C38</stp>
        <tr r="AL22" s="38"/>
      </tp>
      <tp t="s">
        <v>HITACHI LTD</v>
        <stp/>
        <stp>##V3_BDPV12</stp>
        <stp>6501 JP equity</stp>
        <stp>short name</stp>
        <stp>[stepwise_trade.xlsx]spread summary!R26C1</stp>
        <tr r="A26" s="38"/>
      </tp>
      <tp t="s">
        <v>NOMURA HOLDINGS</v>
        <stp/>
        <stp>##V3_BDPV12</stp>
        <stp>8604 JP equity</stp>
        <stp>short name</stp>
        <stp>[stepwise_trade.xlsx]spread summary!R48C1</stp>
        <tr r="A48" s="38"/>
      </tp>
      <tp>
        <v>337</v>
        <stp/>
        <stp>##V3_BDPV12</stp>
        <stp>9104 JP Equity</stp>
        <stp>last price</stp>
        <stp>[stepwise_trade.xlsx]spread summary!R9C36</stp>
        <tr r="AJ9" s="38"/>
      </tp>
      <tp>
        <v>210</v>
        <stp/>
        <stp>##V3_BDPV12</stp>
        <stp>9101 JP Equity</stp>
        <stp>last price</stp>
        <stp>[stepwise_trade.xlsx]spread summary!R8C36</stp>
        <tr r="AJ8" s="38"/>
      </tp>
      <tp t="e">
        <v>#N/A</v>
        <stp/>
        <stp>##V3_BDHV12</stp>
        <stp>EWJ Equity</stp>
        <stp>last price</stp>
        <stp>8/3/2016</stp>
        <stp>8/3/2016</stp>
        <stp>[stepwise_allstock.xlsx]spread summary!R46C38</stp>
        <tr r="AL46" s="38"/>
      </tp>
      <tp t="e">
        <v>#N/A</v>
        <stp/>
        <stp>##V3_BDHV12</stp>
        <stp>6758 JP Equity</stp>
        <stp>last price</stp>
        <stp>7/19/2016</stp>
        <stp>7/19/2016</stp>
        <stp>[stepwise_allstock.xlsx]spread summary!R43C35</stp>
        <tr r="AI43" s="38"/>
      </tp>
      <tp t="e">
        <v>#N/A</v>
        <stp/>
        <stp>##V3_BDHV12</stp>
        <stp>FXI Equity</stp>
        <stp>last price</stp>
        <stp>8/3/2016</stp>
        <stp>8/3/2016</stp>
        <stp>[stepwise_allstock.xlsx]spread summary!R29C38</stp>
        <tr r="AL29" s="38"/>
      </tp>
      <tp t="e">
        <v>#N/A</v>
        <stp/>
        <stp>##V3_BDHV12</stp>
        <stp>AUO Equity</stp>
        <stp>last price</stp>
        <stp>8/3/2016</stp>
        <stp>8/3/2016</stp>
        <stp>[stepwise_allstock.xlsx]spread summary!R40C35</stp>
        <tr r="AI40" s="38"/>
      </tp>
      <tp t="e">
        <v>#N/A</v>
        <stp/>
        <stp>##V3_BDHV12</stp>
        <stp>1133 HK Equity</stp>
        <stp>last price</stp>
        <stp>7/13/2016</stp>
        <stp>7/13/2016</stp>
        <stp>[stepwise_allstock.xlsx]spread summary!R25C35</stp>
        <tr r="AI25" s="38"/>
      </tp>
      <tp t="e">
        <v>#N/A</v>
        <stp/>
        <stp>##V3_BDHV12</stp>
        <stp>1071 HK Equity</stp>
        <stp>last price</stp>
        <stp>7/12/2016</stp>
        <stp>7/12/2016</stp>
        <stp>[stepwise_allstock.xlsx]spread summary!R23C35</stp>
        <tr r="AI23" s="38"/>
      </tp>
      <tp t="s">
        <v>TPX</v>
        <stp/>
        <stp>##V3_BDPV12</stp>
        <stp>9101 JP Equity</stp>
        <stp>rel index</stp>
        <stp>[stepwise_trade.xlsx]spread summary!R8C28</stp>
        <tr r="AB8" s="38"/>
      </tp>
      <tp t="e">
        <v>#N/A</v>
        <stp/>
        <stp>##V3_BDHV12</stp>
        <stp>8729 JP Equity</stp>
        <stp>last price</stp>
        <stp>7/20/2016</stp>
        <stp>7/20/2016</stp>
        <stp>[stepwise_allstock.xlsx]spread summary!R54C35</stp>
        <tr r="AI54" s="38"/>
      </tp>
      <tp t="s">
        <v>TPX</v>
        <stp/>
        <stp>##V3_BDPV12</stp>
        <stp>9104 JP Equity</stp>
        <stp>rel index</stp>
        <stp>[stepwise_trade.xlsx]spread summary!R9C28</stp>
        <tr r="AB9" s="38"/>
      </tp>
      <tp>
        <v>14.525</v>
        <stp/>
        <stp>##V3_BDPV12</stp>
        <stp>LPL Equity</stp>
        <stp>last price</stp>
        <stp>[stepwise_trade.xlsx]spread summary!R41C36</stp>
        <tr r="AJ41" s="38"/>
      </tp>
      <tp t="s">
        <v>COSCO SHIP HOL-H</v>
        <stp/>
        <stp>##V3_BDPV12</stp>
        <stp>1919 HK Equity</stp>
        <stp>short name</stp>
        <stp>[stepwise_trade.xlsx]all_jul14!R3C1</stp>
        <tr r="A3" s="52"/>
      </tp>
      <tp>
        <v>1.2332190000000001</v>
        <stp/>
        <stp>##V3_BDPV12</stp>
        <stp>HSI index</stp>
        <stp>chg pct 5d</stp>
        <stp>[stepwise_trade.xlsx]spread summary!R65C29</stp>
        <tr r="AC65" s="38"/>
      </tp>
      <tp>
        <v>1.2332190000000001</v>
        <stp/>
        <stp>##V3_BDPV12</stp>
        <stp>HSI index</stp>
        <stp>chg pct 5d</stp>
        <stp>[stepwise_trade.xlsx]spread summary!R18C29</stp>
        <tr r="AC18" s="38"/>
      </tp>
      <tp>
        <v>1.2332190000000001</v>
        <stp/>
        <stp>##V3_BDPV12</stp>
        <stp>HSI index</stp>
        <stp>chg pct 5d</stp>
        <stp>[stepwise_trade.xlsx]spread summary!R14C29</stp>
        <tr r="AC14" s="38"/>
      </tp>
      <tp>
        <v>1.2332190000000001</v>
        <stp/>
        <stp>##V3_BDPV12</stp>
        <stp>HSI index</stp>
        <stp>chg pct 5d</stp>
        <stp>[stepwise_trade.xlsx]spread summary!R15C29</stp>
        <tr r="AC15" s="38"/>
      </tp>
      <tp>
        <v>1.2332190000000001</v>
        <stp/>
        <stp>##V3_BDPV12</stp>
        <stp>HSI index</stp>
        <stp>chg pct 5d</stp>
        <stp>[stepwise_trade.xlsx]spread summary!R16C29</stp>
        <tr r="AC16" s="38"/>
      </tp>
      <tp>
        <v>1.2332190000000001</v>
        <stp/>
        <stp>##V3_BDPV12</stp>
        <stp>HSI index</stp>
        <stp>chg pct 5d</stp>
        <stp>[stepwise_trade.xlsx]spread summary!R17C29</stp>
        <tr r="AC17" s="38"/>
      </tp>
      <tp>
        <v>1.2332190000000001</v>
        <stp/>
        <stp>##V3_BDPV12</stp>
        <stp>HSI index</stp>
        <stp>chg pct 5d</stp>
        <stp>[stepwise_trade.xlsx]spread summary!R13C29</stp>
        <tr r="AC13" s="38"/>
      </tp>
      <tp>
        <v>1.2332190000000001</v>
        <stp/>
        <stp>##V3_BDPV12</stp>
        <stp>HSI index</stp>
        <stp>chg pct 5d</stp>
        <stp>[stepwise_trade.xlsx]spread summary!R24C29</stp>
        <tr r="AC24" s="38"/>
      </tp>
      <tp>
        <v>1.2332190000000001</v>
        <stp/>
        <stp>##V3_BDPV12</stp>
        <stp>HSI index</stp>
        <stp>chg pct 5d</stp>
        <stp>[stepwise_trade.xlsx]spread summary!R25C29</stp>
        <tr r="AC25" s="38"/>
      </tp>
      <tp>
        <v>1.2332190000000001</v>
        <stp/>
        <stp>##V3_BDPV12</stp>
        <stp>HSI index</stp>
        <stp>chg pct 5d</stp>
        <stp>[stepwise_trade.xlsx]spread summary!R23C29</stp>
        <tr r="AC23" s="38"/>
      </tp>
      <tp>
        <v>1.2332190000000001</v>
        <stp/>
        <stp>##V3_BDPV12</stp>
        <stp>HSI index</stp>
        <stp>chg pct 5d</stp>
        <stp>[stepwise_trade.xlsx]spread summary!R35C29</stp>
        <tr r="AC35" s="38"/>
      </tp>
      <tp>
        <v>1.2332190000000001</v>
        <stp/>
        <stp>##V3_BDPV12</stp>
        <stp>HSI index</stp>
        <stp>chg pct 5d</stp>
        <stp>[stepwise_trade.xlsx]spread summary!R36C29</stp>
        <tr r="AC36" s="38"/>
      </tp>
      <tp>
        <v>1.2332190000000001</v>
        <stp/>
        <stp>##V3_BDPV12</stp>
        <stp>HSI index</stp>
        <stp>chg pct 5d</stp>
        <stp>[stepwise_trade.xlsx]spread summary!R37C29</stp>
        <tr r="AC37" s="38"/>
      </tp>
      <tp>
        <v>1.2332190000000001</v>
        <stp/>
        <stp>##V3_BDPV12</stp>
        <stp>HSI index</stp>
        <stp>chg pct 5d</stp>
        <stp>[stepwise_trade.xlsx]spread summary!R32C29</stp>
        <tr r="AC32" s="38"/>
      </tp>
      <tp>
        <v>1.2332190000000001</v>
        <stp/>
        <stp>##V3_BDPV12</stp>
        <stp>HSI index</stp>
        <stp>chg pct 5d</stp>
        <stp>[stepwise_trade.xlsx]spread summary!R33C29</stp>
        <tr r="AC33" s="38"/>
      </tp>
      <tp>
        <v>4.6045879999999997</v>
        <stp/>
        <stp>##V3_BDPV12</stp>
        <stp>HSI index</stp>
        <stp>chg pct 1m</stp>
        <stp>[stepwise_trade.xlsx]spread summary!R15C30</stp>
        <tr r="AD15" s="38"/>
      </tp>
      <tp>
        <v>4.6045879999999997</v>
        <stp/>
        <stp>##V3_BDPV12</stp>
        <stp>HSI index</stp>
        <stp>chg pct 1m</stp>
        <stp>[stepwise_trade.xlsx]spread summary!R14C30</stp>
        <tr r="AD14" s="38"/>
      </tp>
      <tp>
        <v>4.6045879999999997</v>
        <stp/>
        <stp>##V3_BDPV12</stp>
        <stp>HSI index</stp>
        <stp>chg pct 1m</stp>
        <stp>[stepwise_trade.xlsx]spread summary!R17C30</stp>
        <tr r="AD17" s="38"/>
      </tp>
      <tp>
        <v>4.6045879999999997</v>
        <stp/>
        <stp>##V3_BDPV12</stp>
        <stp>HSI index</stp>
        <stp>chg pct 1m</stp>
        <stp>[stepwise_trade.xlsx]spread summary!R16C30</stp>
        <tr r="AD16" s="38"/>
      </tp>
      <tp>
        <v>4.6045879999999997</v>
        <stp/>
        <stp>##V3_BDPV12</stp>
        <stp>HSI index</stp>
        <stp>chg pct 1m</stp>
        <stp>[stepwise_trade.xlsx]spread summary!R13C30</stp>
        <tr r="AD13" s="38"/>
      </tp>
      <tp>
        <v>4.6045879999999997</v>
        <stp/>
        <stp>##V3_BDPV12</stp>
        <stp>HSI index</stp>
        <stp>chg pct 1m</stp>
        <stp>[stepwise_trade.xlsx]spread summary!R18C30</stp>
        <tr r="AD18" s="38"/>
      </tp>
      <tp>
        <v>4.6045879999999997</v>
        <stp/>
        <stp>##V3_BDPV12</stp>
        <stp>HSI index</stp>
        <stp>chg pct 1m</stp>
        <stp>[stepwise_trade.xlsx]spread summary!R35C30</stp>
        <tr r="AD35" s="38"/>
      </tp>
      <tp>
        <v>4.6045879999999997</v>
        <stp/>
        <stp>##V3_BDPV12</stp>
        <stp>HSI index</stp>
        <stp>chg pct 1m</stp>
        <stp>[stepwise_trade.xlsx]spread summary!R37C30</stp>
        <tr r="AD37" s="38"/>
      </tp>
      <tp>
        <v>4.6045879999999997</v>
        <stp/>
        <stp>##V3_BDPV12</stp>
        <stp>HSI index</stp>
        <stp>chg pct 1m</stp>
        <stp>[stepwise_trade.xlsx]spread summary!R36C30</stp>
        <tr r="AD36" s="38"/>
      </tp>
      <tp>
        <v>4.6045879999999997</v>
        <stp/>
        <stp>##V3_BDPV12</stp>
        <stp>HSI index</stp>
        <stp>chg pct 1m</stp>
        <stp>[stepwise_trade.xlsx]spread summary!R33C30</stp>
        <tr r="AD33" s="38"/>
      </tp>
      <tp>
        <v>4.6045879999999997</v>
        <stp/>
        <stp>##V3_BDPV12</stp>
        <stp>HSI index</stp>
        <stp>chg pct 1m</stp>
        <stp>[stepwise_trade.xlsx]spread summary!R32C30</stp>
        <tr r="AD32" s="38"/>
      </tp>
      <tp>
        <v>4.6045879999999997</v>
        <stp/>
        <stp>##V3_BDPV12</stp>
        <stp>HSI index</stp>
        <stp>chg pct 1m</stp>
        <stp>[stepwise_trade.xlsx]spread summary!R25C30</stp>
        <tr r="AD25" s="38"/>
      </tp>
      <tp>
        <v>4.6045879999999997</v>
        <stp/>
        <stp>##V3_BDPV12</stp>
        <stp>HSI index</stp>
        <stp>chg pct 1m</stp>
        <stp>[stepwise_trade.xlsx]spread summary!R24C30</stp>
        <tr r="AD24" s="38"/>
      </tp>
      <tp>
        <v>4.6045879999999997</v>
        <stp/>
        <stp>##V3_BDPV12</stp>
        <stp>HSI index</stp>
        <stp>chg pct 1m</stp>
        <stp>[stepwise_trade.xlsx]spread summary!R23C30</stp>
        <tr r="AD23" s="38"/>
      </tp>
      <tp>
        <v>4.6045879999999997</v>
        <stp/>
        <stp>##V3_BDPV12</stp>
        <stp>HSI index</stp>
        <stp>chg pct 1m</stp>
        <stp>[stepwise_trade.xlsx]spread summary!R65C30</stp>
        <tr r="AD65" s="38"/>
      </tp>
      <tp t="s">
        <v>HSI</v>
        <stp/>
        <stp>##V3_BDPV12</stp>
        <stp>316 HK Equity</stp>
        <stp>rel index</stp>
        <stp>[stepwise_trade.xlsx]spread summary!R16C28</stp>
        <tr r="AB16" s="38"/>
      </tp>
      <tp t="s">
        <v>HSI</v>
        <stp/>
        <stp>##V3_BDPV12</stp>
        <stp>323 HK Equity</stp>
        <stp>rel index</stp>
        <stp>[stepwise_trade.xlsx]spread summary!R33C28</stp>
        <tr r="AB33" s="38"/>
      </tp>
      <tp t="s">
        <v>HSI</v>
        <stp/>
        <stp>##V3_BDPV12</stp>
        <stp>347 HK Equity</stp>
        <stp>rel index</stp>
        <stp>[stepwise_trade.xlsx]spread summary!R32C28</stp>
        <tr r="AB32" s="38"/>
      </tp>
      <tp t="s">
        <v>HSI</v>
        <stp/>
        <stp>##V3_BDPV12</stp>
        <stp>368 HK Equity</stp>
        <stp>rel index</stp>
        <stp>[stepwise_trade.xlsx]spread summary!R18C28</stp>
        <tr r="AB18" s="38"/>
      </tp>
      <tp t="s">
        <v>HSI</v>
        <stp/>
        <stp>##V3_BDPV12</stp>
        <stp>598 HK Equity</stp>
        <stp>rel index</stp>
        <stp>[stepwise_trade.xlsx]spread summary!R17C28</stp>
        <tr r="AB17" s="38"/>
      </tp>
      <tp t="s">
        <v>UKX</v>
        <stp/>
        <stp>##V3_BDPV12</stp>
        <stp>SMSN LI Equity</stp>
        <stp>rel index</stp>
        <stp>[stepwise_trade.xlsx]spread summary!R42C28</stp>
        <tr r="AB42" s="38"/>
      </tp>
      <tp>
        <v>1300.2</v>
        <stp/>
        <stp>##V3_BDHV12</stp>
        <stp>TPX index</stp>
        <stp>last price</stp>
        <stp>8/2/2016</stp>
        <stp>8/2/2016</stp>
        <stp>[stepwise_trade.xlsx]spread summary!R50C38</stp>
        <tr r="AL50" s="38"/>
      </tp>
      <tp>
        <v>1271.98</v>
        <stp/>
        <stp>##V3_BDHV12</stp>
        <stp>TPX index</stp>
        <stp>last price</stp>
        <stp>8/3/2016</stp>
        <stp>8/3/2016</stp>
        <stp>[stepwise_trade.xlsx]spread summary!R55C38</stp>
        <tr r="AL55" s="38"/>
      </tp>
      <tp>
        <v>1271.98</v>
        <stp/>
        <stp>##V3_BDHV12</stp>
        <stp>TPX index</stp>
        <stp>last price</stp>
        <stp>8/3/2016</stp>
        <stp>8/3/2016</stp>
        <stp>[stepwise_trade.xlsx]spread summary!R47C38</stp>
        <tr r="AL47" s="38"/>
      </tp>
      <tp>
        <v>2163.79</v>
        <stp/>
        <stp>##V3_BDHV12</stp>
        <stp>SPX index</stp>
        <stp>last price</stp>
        <stp>8/3/2016</stp>
        <stp>8/3/2016</stp>
        <stp>[stepwise_trade.xlsx]spread summary!R40C38</stp>
        <tr r="AL40" s="38"/>
      </tp>
      <tp>
        <v>1271.98</v>
        <stp/>
        <stp>##V3_BDHV12</stp>
        <stp>TPX index</stp>
        <stp>last price</stp>
        <stp>8/3/2016</stp>
        <stp>8/3/2016</stp>
        <stp>[stepwise_trade.xlsx]spread summary!R39C38</stp>
        <tr r="AL39" s="38"/>
      </tp>
      <tp>
        <v>1321.83</v>
        <stp/>
        <stp>##V3_BDHV12</stp>
        <stp>TPX index</stp>
        <stp>last price</stp>
        <stp>8/1/2016</stp>
        <stp>8/1/2016</stp>
        <stp>[stepwise_trade.xlsx]spread summary!R56C38</stp>
        <tr r="AL56" s="38"/>
      </tp>
      <tp t="s">
        <v>SINOTRANS SHIPPI</v>
        <stp/>
        <stp>##V3_BDPV12</stp>
        <stp>368 HK Equity</stp>
        <stp>short name</stp>
        <stp>[stepwise_trade.xlsx]all_jul14!R33C1</stp>
        <tr r="A33" s="52"/>
      </tp>
      <tp>
        <v>0.44946710000000001</v>
        <stp/>
        <stp>##V3_BDPV12</stp>
        <stp>AFL Equity</stp>
        <stp>CHG_PCT_5D</stp>
        <stp>[stepwise_trade.xlsx]spread summary!R57C24</stp>
        <tr r="X57" s="38"/>
      </tp>
      <tp>
        <v>0.79897110000000005</v>
        <stp/>
        <stp>##V3_BDPV12</stp>
        <stp>AFL Equity</stp>
        <stp>CHG_PCT_1M</stp>
        <stp>[stepwise_trade.xlsx]spread summary!R57C25</stp>
        <tr r="Y57" s="38"/>
      </tp>
      <tp>
        <v>21224.74</v>
        <stp/>
        <stp>##V3_BDHV12</stp>
        <stp>HSI index</stp>
        <stp>last price</stp>
        <stp>7/12/2016</stp>
        <stp>7/12/2016</stp>
        <stp>[stepwise_trade.xlsx]spread summary!R23C38</stp>
        <tr r="AL23" s="38"/>
      </tp>
      <tp>
        <v>3.9649999999999999</v>
        <stp/>
        <stp>##V3_BDPV12</stp>
        <stp>AUO Equity</stp>
        <stp>last price</stp>
        <stp>[stepwise_trade.xlsx]spread summary!R40C36</stp>
        <tr r="AJ40" s="38"/>
      </tp>
      <tp>
        <v>21322.37</v>
        <stp/>
        <stp>##V3_BDHV12</stp>
        <stp>HSI index</stp>
        <stp>last price</stp>
        <stp>7/13/2016</stp>
        <stp>7/13/2016</stp>
        <stp>[stepwise_trade.xlsx]spread summary!R25C38</stp>
        <tr r="AL25" s="38"/>
      </tp>
      <tp t="s">
        <v>POSCO-SPON ADR</v>
        <stp/>
        <stp>##V3_BDPV12</stp>
        <stp>PKX Equity</stp>
        <stp>short name</stp>
        <stp>[stepwise_trade.xlsx]spread summary!R28C1</stp>
        <tr r="A28" s="38"/>
      </tp>
      <tp>
        <v>1.4566170000000001</v>
        <stp/>
        <stp>##V3_BDPV12</stp>
        <stp>CEO Equity</stp>
        <stp>CHG_PCT_1M</stp>
        <stp>[stepwise_trade.xlsx]spread summary!R5C25</stp>
        <tr r="Y5" s="38"/>
      </tp>
      <tp t="s">
        <v>SINOTRANS LTD-H</v>
        <stp/>
        <stp>##V3_BDPV12</stp>
        <stp>598 HK Equity</stp>
        <stp>short name</stp>
        <stp>[stepwise_trade.xlsx]all_jul14!R20C1</stp>
        <tr r="A20" s="52"/>
      </tp>
      <tp>
        <v>71.349999999999994</v>
        <stp/>
        <stp>##V3_BDPV12</stp>
        <stp>EWY Equity</stp>
        <stp>last price</stp>
        <stp>[stepwise_trade.xlsx]spread summary!R22C39</stp>
        <tr r="AM22" s="38"/>
      </tp>
      <tp>
        <v>71.349999999999994</v>
        <stp/>
        <stp>##V3_BDPV12</stp>
        <stp>EWY Equity</stp>
        <stp>last price</stp>
        <stp>[stepwise_trade.xlsx]spread summary!R12C39</stp>
        <tr r="AM12" s="38"/>
      </tp>
      <tp>
        <v>71.349999999999994</v>
        <stp/>
        <stp>##V3_BDPV12</stp>
        <stp>EWY Equity</stp>
        <stp>last price</stp>
        <stp>[stepwise_trade.xlsx]spread summary!R60C39</stp>
        <tr r="AM60" s="38"/>
      </tp>
      <tp>
        <v>8.6466119999999993</v>
        <stp/>
        <stp>##V3_BDPV12</stp>
        <stp>KEP Equity</stp>
        <stp>CHG_PCT_1M</stp>
        <stp>[stepwise_trade.xlsx]spread summary!R21C25</stp>
        <tr r="Y21" s="38"/>
      </tp>
      <tp>
        <v>6.1385100000000001</v>
        <stp/>
        <stp>##V3_BDPV12</stp>
        <stp>KEP Equity</stp>
        <stp>CHG_PCT_5D</stp>
        <stp>[stepwise_trade.xlsx]spread summary!R21C24</stp>
        <tr r="X21" s="38"/>
      </tp>
      <tp>
        <v>54.17</v>
        <stp/>
        <stp>##V3_BDPV12</stp>
        <stp>EWJ Equity</stp>
        <stp>last price</stp>
        <stp>[stepwise_trade.xlsx]spread summary!R46C39</stp>
        <tr r="AM46" s="38"/>
      </tp>
      <tp t="s">
        <v>SHINHAN FINA-ADR</v>
        <stp/>
        <stp>##V3_BDPV12</stp>
        <stp>SHG Equity</stp>
        <stp>short name</stp>
        <stp>[stepwise_trade.xlsx]spread summary!R59C1</stp>
        <tr r="A59" s="38"/>
      </tp>
      <tp t="s">
        <v>HUANENG POWER-H</v>
        <stp/>
        <stp>##V3_BDPV12</stp>
        <stp>902 HK equity</stp>
        <stp>short name</stp>
        <stp>[stepwise_trade.xlsx]all_jul14!R35C1</stp>
        <tr r="A35" s="52"/>
      </tp>
      <tp t="s">
        <v>CHINA SINGYES SO</v>
        <stp/>
        <stp>##V3_BDPV12</stp>
        <stp>750 HK Equity</stp>
        <stp>short name</stp>
        <stp>[stepwise_trade.xlsx]all_jul14!R47C1</stp>
        <tr r="A47" s="52"/>
      </tp>
      <tp>
        <v>42.2</v>
        <stp/>
        <stp>##V3_BDPV12</stp>
        <stp>FXI Equity</stp>
        <stp>last price</stp>
        <stp>[stepwise_trade.xlsx]spread summary!R29C39</stp>
        <tr r="AM29" s="38"/>
      </tp>
      <tp>
        <v>42.2</v>
        <stp/>
        <stp>##V3_BDPV12</stp>
        <stp>FXI Equity</stp>
        <stp>last price</stp>
        <stp>[stepwise_trade.xlsx]spread summary!R11C39</stp>
        <tr r="AM11" s="38"/>
      </tp>
      <tp>
        <v>2480.66</v>
        <stp/>
        <stp>##V3_BDPV12</stp>
        <stp>SPX index</stp>
        <stp>last price</stp>
        <stp>[stepwise_trade.xlsx]spread summary!R41C39</stp>
        <tr r="AM41" s="38"/>
      </tp>
      <tp>
        <v>2480.66</v>
        <stp/>
        <stp>##V3_BDPV12</stp>
        <stp>SPX index</stp>
        <stp>last price</stp>
        <stp>[stepwise_trade.xlsx]spread summary!R40C39</stp>
        <tr r="AM40" s="38"/>
      </tp>
      <tp>
        <v>2480.66</v>
        <stp/>
        <stp>##V3_BDPV12</stp>
        <stp>SPX index</stp>
        <stp>last price</stp>
        <stp>[stepwise_trade.xlsx]spread summary!R57C39</stp>
        <tr r="AM57" s="38"/>
      </tp>
      <tp>
        <v>2480.66</v>
        <stp/>
        <stp>##V3_BDPV12</stp>
        <stp>SPX index</stp>
        <stp>last price</stp>
        <stp>[stepwise_trade.xlsx]spread summary!R59C39</stp>
        <tr r="AM59" s="38"/>
      </tp>
      <tp>
        <v>2480.66</v>
        <stp/>
        <stp>##V3_BDPV12</stp>
        <stp>SPX index</stp>
        <stp>last price</stp>
        <stp>[stepwise_trade.xlsx]spread summary!R61C39</stp>
        <tr r="AM61" s="38"/>
      </tp>
      <tp>
        <v>2480.66</v>
        <stp/>
        <stp>##V3_BDPV12</stp>
        <stp>SPX index</stp>
        <stp>last price</stp>
        <stp>[stepwise_trade.xlsx]spread summary!R21C39</stp>
        <tr r="AM21" s="38"/>
      </tp>
      <tp>
        <v>2480.66</v>
        <stp/>
        <stp>##V3_BDPV12</stp>
        <stp>SPX index</stp>
        <stp>last price</stp>
        <stp>[stepwise_trade.xlsx]spread summary!R28C39</stp>
        <tr r="AM28" s="38"/>
      </tp>
      <tp>
        <v>21.726780000000002</v>
        <stp/>
        <stp>##V3_BDPV12</stp>
        <stp>PKX Equity</stp>
        <stp>CHG_PCT_1M</stp>
        <stp>[stepwise_trade.xlsx]spread summary!R28C25</stp>
        <tr r="Y28" s="38"/>
      </tp>
      <tp>
        <v>3.8467020000000001</v>
        <stp/>
        <stp>##V3_BDPV12</stp>
        <stp>PKX Equity</stp>
        <stp>CHG_PCT_5D</stp>
        <stp>[stepwise_trade.xlsx]spread summary!R28C24</stp>
        <tr r="X28" s="38"/>
      </tp>
      <tp>
        <v>53.81</v>
        <stp/>
        <stp>##V3_BDPV12</stp>
        <stp>KB Equity</stp>
        <stp>last price</stp>
        <stp>[stepwise_trade.xlsx]spread summary!R60C36</stp>
        <tr r="AJ60" s="38"/>
      </tp>
      <tp>
        <v>17.989999999999998</v>
        <stp/>
        <stp>##V3_BDPV12</stp>
        <stp>KT Equity</stp>
        <stp>last price</stp>
        <stp>[stepwise_trade.xlsx]spread summary!R61C36</stp>
        <tr r="AJ61" s="38"/>
      </tp>
      <tp>
        <v>6.9862080000000004</v>
        <stp/>
        <stp>##V3_BDPV12</stp>
        <stp>SHG Equity</stp>
        <stp>CHG_PCT_5D</stp>
        <stp>[stepwise_trade.xlsx]spread summary!R59C24</stp>
        <tr r="X59" s="38"/>
      </tp>
      <tp>
        <v>10.25164</v>
        <stp/>
        <stp>##V3_BDPV12</stp>
        <stp>SHG Equity</stp>
        <stp>CHG_PCT_1M</stp>
        <stp>[stepwise_trade.xlsx]spread summary!R59C25</stp>
        <tr r="Y59" s="38"/>
      </tp>
      <tp t="s">
        <v>CNOOC LTD-ADR</v>
        <stp/>
        <stp>##V3_BDPV12</stp>
        <stp>CEO Equity</stp>
        <stp>short name</stp>
        <stp>[stepwise_trade.xlsx]spread summary!R5C1</stp>
        <tr r="A5" s="38"/>
      </tp>
      <tp t="s">
        <v>KB FINANCIAL-ADR</v>
        <stp/>
        <stp>##V3_BDPV12</stp>
        <stp>KB Equity</stp>
        <stp>short name</stp>
        <stp>[stepwise_trade.xlsx]spread summary!R60C1</stp>
        <tr r="A60" s="38"/>
      </tp>
      <tp t="s">
        <v>CHINA PETRO-ADR</v>
        <stp/>
        <stp>##V3_BDPV12</stp>
        <stp>SNP Equity</stp>
        <stp>short name</stp>
        <stp>[stepwise_trade.xlsx]spread summary!R4C1</stp>
        <tr r="A4" s="38"/>
      </tp>
      <tp t="s">
        <v>KT CORP-ADR</v>
        <stp/>
        <stp>##V3_BDPV12</stp>
        <stp>KT Equity</stp>
        <stp>short name</stp>
        <stp>[stepwise_trade.xlsx]spread summary!R61C1</stp>
        <tr r="A61" s="38"/>
      </tp>
      <tp t="s">
        <v>PETROCHINA  -ADR</v>
        <stp/>
        <stp>##V3_BDPV12</stp>
        <stp>PTR Equity</stp>
        <stp>short name</stp>
        <stp>[stepwise_trade.xlsx]spread summary!R3C1</stp>
        <tr r="A3" s="38"/>
      </tp>
      <tp t="s">
        <v>SK TELEC-SPN ADR</v>
        <stp/>
        <stp>##V3_BDPV12</stp>
        <stp>SKM Equity</stp>
        <stp>short name</stp>
        <stp>[stepwise_trade.xlsx]spread summary!R62C1</stp>
        <tr r="A62" s="38"/>
      </tp>
      <tp t="s">
        <v>HUANENG POWER-H</v>
        <stp/>
        <stp>##V3_BDPV12</stp>
        <stp>902 HK equity</stp>
        <stp>short name</stp>
        <stp>[stepwise_trade.xlsx]spread summary!R22C1</stp>
        <tr r="A22" s="38"/>
      </tp>
      <tp t="e">
        <v>#N/A</v>
        <stp/>
        <stp>##V3_BDHV12</stp>
        <stp>9101 JP Equity</stp>
        <stp>last price</stp>
        <stp>8/3/2016</stp>
        <stp>8/3/2016</stp>
        <stp>[stepwise_allstock.xlsx]spread summary!R8C35</stp>
        <tr r="AI8" s="38"/>
      </tp>
      <tp t="e">
        <v>#N/A</v>
        <stp/>
        <stp>##V3_BDHV12</stp>
        <stp>9104 JP Equity</stp>
        <stp>last price</stp>
        <stp>8/3/2016</stp>
        <stp>8/3/2016</stp>
        <stp>[stepwise_allstock.xlsx]spread summary!R9C35</stp>
        <tr r="AI9" s="38"/>
      </tp>
      <tp>
        <v>7434.82</v>
        <stp/>
        <stp>##V3_BDPV12</stp>
        <stp>UKX index</stp>
        <stp>last price</stp>
        <stp>[stepwise_trade.xlsx]spread summary!R42C39</stp>
        <tr r="AM42" s="38"/>
      </tp>
      <tp>
        <v>-0.9598854</v>
        <stp/>
        <stp>##V3_BDPV12</stp>
        <stp>CEO Equity</stp>
        <stp>CHG_PCT_5D</stp>
        <stp>[stepwise_trade.xlsx]spread summary!R5C24</stp>
        <tr r="X5" s="38"/>
      </tp>
      <tp>
        <v>1617.07</v>
        <stp/>
        <stp>##V3_BDPV12</stp>
        <stp>TPX index</stp>
        <stp>last price</stp>
        <stp>[stepwise_trade.xlsx]spread summary!R47C39</stp>
        <tr r="AM47" s="38"/>
      </tp>
      <tp>
        <v>1617.07</v>
        <stp/>
        <stp>##V3_BDPV12</stp>
        <stp>TPX index</stp>
        <stp>last price</stp>
        <stp>[stepwise_trade.xlsx]spread summary!R45C39</stp>
        <tr r="AM45" s="38"/>
      </tp>
      <tp>
        <v>1617.07</v>
        <stp/>
        <stp>##V3_BDPV12</stp>
        <stp>TPX index</stp>
        <stp>last price</stp>
        <stp>[stepwise_trade.xlsx]spread summary!R43C39</stp>
        <tr r="AM43" s="38"/>
      </tp>
      <tp>
        <v>1617.07</v>
        <stp/>
        <stp>##V3_BDPV12</stp>
        <stp>TPX index</stp>
        <stp>last price</stp>
        <stp>[stepwise_trade.xlsx]spread summary!R49C39</stp>
        <tr r="AM49" s="38"/>
      </tp>
      <tp>
        <v>1617.07</v>
        <stp/>
        <stp>##V3_BDPV12</stp>
        <stp>TPX index</stp>
        <stp>last price</stp>
        <stp>[stepwise_trade.xlsx]spread summary!R48C39</stp>
        <tr r="AM48" s="38"/>
      </tp>
      <tp>
        <v>1617.07</v>
        <stp/>
        <stp>##V3_BDPV12</stp>
        <stp>TPX index</stp>
        <stp>last price</stp>
        <stp>[stepwise_trade.xlsx]spread summary!R56C39</stp>
        <tr r="AM56" s="38"/>
      </tp>
      <tp>
        <v>1617.07</v>
        <stp/>
        <stp>##V3_BDPV12</stp>
        <stp>TPX index</stp>
        <stp>last price</stp>
        <stp>[stepwise_trade.xlsx]spread summary!R55C39</stp>
        <tr r="AM55" s="38"/>
      </tp>
      <tp>
        <v>1617.07</v>
        <stp/>
        <stp>##V3_BDPV12</stp>
        <stp>TPX index</stp>
        <stp>last price</stp>
        <stp>[stepwise_trade.xlsx]spread summary!R54C39</stp>
        <tr r="AM54" s="38"/>
      </tp>
      <tp>
        <v>1617.07</v>
        <stp/>
        <stp>##V3_BDPV12</stp>
        <stp>TPX index</stp>
        <stp>last price</stp>
        <stp>[stepwise_trade.xlsx]spread summary!R53C39</stp>
        <tr r="AM53" s="38"/>
      </tp>
      <tp>
        <v>1617.07</v>
        <stp/>
        <stp>##V3_BDPV12</stp>
        <stp>TPX index</stp>
        <stp>last price</stp>
        <stp>[stepwise_trade.xlsx]spread summary!R52C39</stp>
        <tr r="AM52" s="38"/>
      </tp>
      <tp>
        <v>1617.07</v>
        <stp/>
        <stp>##V3_BDPV12</stp>
        <stp>TPX index</stp>
        <stp>last price</stp>
        <stp>[stepwise_trade.xlsx]spread summary!R51C39</stp>
        <tr r="AM51" s="38"/>
      </tp>
      <tp>
        <v>1617.07</v>
        <stp/>
        <stp>##V3_BDPV12</stp>
        <stp>TPX index</stp>
        <stp>last price</stp>
        <stp>[stepwise_trade.xlsx]spread summary!R50C39</stp>
        <tr r="AM50" s="38"/>
      </tp>
      <tp>
        <v>1617.07</v>
        <stp/>
        <stp>##V3_BDPV12</stp>
        <stp>TPX index</stp>
        <stp>last price</stp>
        <stp>[stepwise_trade.xlsx]spread summary!R58C39</stp>
        <tr r="AM58" s="38"/>
      </tp>
      <tp>
        <v>1617.07</v>
        <stp/>
        <stp>##V3_BDPV12</stp>
        <stp>TPX index</stp>
        <stp>last price</stp>
        <stp>[stepwise_trade.xlsx]spread summary!R10C39</stp>
        <tr r="AM10" s="38"/>
      </tp>
      <tp>
        <v>1617.07</v>
        <stp/>
        <stp>##V3_BDPV12</stp>
        <stp>TPX index</stp>
        <stp>last price</stp>
        <stp>[stepwise_trade.xlsx]spread summary!R26C39</stp>
        <tr r="AM26" s="38"/>
      </tp>
      <tp>
        <v>1617.07</v>
        <stp/>
        <stp>##V3_BDPV12</stp>
        <stp>TPX index</stp>
        <stp>last price</stp>
        <stp>[stepwise_trade.xlsx]spread summary!R31C39</stp>
        <tr r="AM31" s="38"/>
      </tp>
      <tp>
        <v>1617.07</v>
        <stp/>
        <stp>##V3_BDPV12</stp>
        <stp>TPX index</stp>
        <stp>last price</stp>
        <stp>[stepwise_trade.xlsx]spread summary!R30C39</stp>
        <tr r="AM30" s="38"/>
      </tp>
      <tp>
        <v>1617.07</v>
        <stp/>
        <stp>##V3_BDPV12</stp>
        <stp>TPX index</stp>
        <stp>last price</stp>
        <stp>[stepwise_trade.xlsx]spread summary!R39C39</stp>
        <tr r="AM39" s="38"/>
      </tp>
      <tp t="s">
        <v>LG DISPLAY-ADR</v>
        <stp/>
        <stp>##V3_BDPV12</stp>
        <stp>LPL Equity</stp>
        <stp>short name</stp>
        <stp>[stepwise_trade.xlsx]spread summary!R41C1</stp>
        <tr r="A41" s="38"/>
      </tp>
      <tp t="s">
        <v>PACIFIC BASIN</v>
        <stp/>
        <stp>##V3_BDPV12</stp>
        <stp>2343 HK Equity</stp>
        <stp>short name</stp>
        <stp>[stepwise_trade.xlsx]all_jul14!R32C1</stp>
        <tr r="A32" s="52"/>
      </tp>
      <tp t="s">
        <v>COSCO SHIP ENG-H</v>
        <stp/>
        <stp>##V3_BDPV12</stp>
        <stp>1138 HK Equity</stp>
        <stp>short name</stp>
        <stp>[stepwise_trade.xlsx]all_jul14!R29C1</stp>
        <tr r="A29" s="52"/>
      </tp>
      <tp t="s">
        <v>MITSUBISHI UFJ F</v>
        <stp/>
        <stp>##V3_BDPV12</stp>
        <stp>8306 JP equity</stp>
        <stp>short name</stp>
        <stp>[stepwise_trade.xlsx]all_jul14!R9C1</stp>
        <tr r="A9" s="52"/>
      </tp>
      <tp t="s">
        <v>SHANGHAI ELECT-H</v>
        <stp/>
        <stp>##V3_BDPV12</stp>
        <stp>2727 HK Equity</stp>
        <stp>short name</stp>
        <stp>[stepwise_trade.xlsx]all_jul14!R37C1</stp>
        <tr r="A37" s="52"/>
      </tp>
      <tp t="s">
        <v>MIZUHO FINANCIAL</v>
        <stp/>
        <stp>##V3_BDPV12</stp>
        <stp>8411 JP equity</stp>
        <stp>short name</stp>
        <stp>[stepwise_trade.xlsx]all_jul14!R51C1</stp>
        <tr r="A51" s="52"/>
      </tp>
      <tp>
        <v>-10.79927</v>
        <stp/>
        <stp>##V3_BDPV12</stp>
        <stp>LPL Equity</stp>
        <stp>CHG_PCT_5D</stp>
        <stp>[stepwise_trade.xlsx]spread summary!R41C24</stp>
        <tr r="X41" s="38"/>
      </tp>
      <tp>
        <v>-9.641534</v>
        <stp/>
        <stp>##V3_BDPV12</stp>
        <stp>LPL Equity</stp>
        <stp>CHG_PCT_1M</stp>
        <stp>[stepwise_trade.xlsx]spread summary!R41C25</stp>
        <tr r="Y41" s="38"/>
      </tp>
      <tp>
        <v>1271.98</v>
        <stp/>
        <stp>##V3_BDHV12</stp>
        <stp>TPX index</stp>
        <stp>last price</stp>
        <stp>8/3/2016</stp>
        <stp>8/3/2016</stp>
        <stp>[stepwise_trade.xlsx]spread summary!R9C38</stp>
        <tr r="AL9" s="38"/>
      </tp>
      <tp>
        <v>1271.98</v>
        <stp/>
        <stp>##V3_BDHV12</stp>
        <stp>TPX index</stp>
        <stp>last price</stp>
        <stp>8/3/2016</stp>
        <stp>8/3/2016</stp>
        <stp>[stepwise_trade.xlsx]spread summary!R8C38</stp>
        <tr r="AL8" s="38"/>
      </tp>
      <tp>
        <v>2163.79</v>
        <stp/>
        <stp>##V3_BDHV12</stp>
        <stp>SPX index</stp>
        <stp>last price</stp>
        <stp>8/3/2016</stp>
        <stp>8/3/2016</stp>
        <stp>[stepwise_trade.xlsx]spread summary!R5C38</stp>
        <tr r="AL5" s="38"/>
      </tp>
      <tp>
        <v>21739.119999999999</v>
        <stp/>
        <stp>##V3_BDHV12</stp>
        <stp>HSI index</stp>
        <stp>last price</stp>
        <stp>8/3/2016</stp>
        <stp>8/3/2016</stp>
        <stp>[stepwise_trade.xlsx]spread summary!R13C38</stp>
        <tr r="AL13" s="38"/>
      </tp>
      <tp>
        <v>21739.119999999999</v>
        <stp/>
        <stp>##V3_BDHV12</stp>
        <stp>HSI index</stp>
        <stp>last price</stp>
        <stp>8/3/2016</stp>
        <stp>8/3/2016</stp>
        <stp>[stepwise_trade.xlsx]spread summary!R18C38</stp>
        <tr r="AL18" s="38"/>
      </tp>
      <tp>
        <v>22129.14</v>
        <stp/>
        <stp>##V3_BDHV12</stp>
        <stp>HSI index</stp>
        <stp>last price</stp>
        <stp>8/1/2016</stp>
        <stp>8/1/2016</stp>
        <stp>[stepwise_trade.xlsx]spread summary!R36C38</stp>
        <tr r="AL36" s="38"/>
      </tp>
      <tp>
        <v>22129.14</v>
        <stp/>
        <stp>##V3_BDHV12</stp>
        <stp>HSI index</stp>
        <stp>last price</stp>
        <stp>8/1/2016</stp>
        <stp>8/1/2016</stp>
        <stp>[stepwise_trade.xlsx]spread summary!R35C38</stp>
        <tr r="AL35" s="38"/>
      </tp>
      <tp t="s">
        <v>NSSMC</v>
        <stp/>
        <stp>##V3_BDPV12</stp>
        <stp>5401 JP Equity</stp>
        <stp>short name</stp>
        <stp>[stepwise_trade.xlsx]all_jul14!R22C1</stp>
        <tr r="A22" s="52"/>
      </tp>
      <tp t="s">
        <v>ALUMINUM CORP-H</v>
        <stp/>
        <stp>##V3_BDPV12</stp>
        <stp>2600 HK Equity</stp>
        <stp>short name</stp>
        <stp>[stepwise_trade.xlsx]all_jul14!R63C1</stp>
        <tr r="A63" s="52"/>
      </tp>
      <tp t="e">
        <v>#N/A</v>
        <stp/>
        <stp>##V3_BDHV12</stp>
        <stp>902 HK equity</stp>
        <stp>last price</stp>
        <stp>7/8/2016</stp>
        <stp>7/8/2016</stp>
        <stp>[stepwise_allstock.xlsx]spread summary!R22C35</stp>
        <tr r="AI22" s="38"/>
      </tp>
      <tp t="s">
        <v>NISSAN MOTOR CO</v>
        <stp/>
        <stp>##V3_BDPV12</stp>
        <stp>7201 JP Equity</stp>
        <stp>short name</stp>
        <stp>[stepwise_trade.xlsx]all_jul14!R13C1</stp>
        <tr r="A13" s="52"/>
      </tp>
      <tp t="s">
        <v>HONDA MOTOR CO</v>
        <stp/>
        <stp>##V3_BDPV12</stp>
        <stp>7267 JP Equity</stp>
        <stp>short name</stp>
        <stp>[stepwise_trade.xlsx]all_jul14!R15C1</stp>
        <tr r="A15" s="52"/>
      </tp>
      <tp>
        <v>1247.69</v>
        <stp/>
        <stp>##V3_BDHV12</stp>
        <stp>TPX index</stp>
        <stp>last price</stp>
        <stp>6/29/2016</stp>
        <stp>6/29/2016</stp>
        <stp>[stepwise_trade.xlsx]spread summary!R49C38</stp>
        <tr r="AL49" s="38"/>
      </tp>
      <tp>
        <v>1331.39</v>
        <stp/>
        <stp>##V3_BDHV12</stp>
        <stp>TPX index</stp>
        <stp>last price</stp>
        <stp>7/19/2016</stp>
        <stp>7/19/2016</stp>
        <stp>[stepwise_trade.xlsx]spread summary!R43C38</stp>
        <tr r="AL43" s="38"/>
      </tp>
      <tp t="s">
        <v>YANZHOU COAL-H</v>
        <stp/>
        <stp>##V3_BDPV12</stp>
        <stp>1171 HK Equity</stp>
        <stp>short name</stp>
        <stp>[stepwise_trade.xlsx]all_jul14!R23C1</stp>
        <tr r="A23" s="52"/>
      </tp>
      <tp t="s">
        <v>NTT DOCOMO INC</v>
        <stp/>
        <stp>##V3_BDPV12</stp>
        <stp>9437 JP Equity</stp>
        <stp>short name</stp>
        <stp>[stepwise_trade.xlsx]all_jul14!R55C1</stp>
        <tr r="A55" s="52"/>
      </tp>
      <tp>
        <v>26852.05</v>
        <stp/>
        <stp>##V3_BDPV12</stp>
        <stp>HSI index</stp>
        <stp>last price</stp>
        <stp>[stepwise_trade.xlsx]spread summary!R17C39</stp>
        <tr r="AM17" s="38"/>
      </tp>
      <tp>
        <v>26852.05</v>
        <stp/>
        <stp>##V3_BDPV12</stp>
        <stp>HSI index</stp>
        <stp>last price</stp>
        <stp>[stepwise_trade.xlsx]spread summary!R16C39</stp>
        <tr r="AM16" s="38"/>
      </tp>
      <tp>
        <v>26852.05</v>
        <stp/>
        <stp>##V3_BDPV12</stp>
        <stp>HSI index</stp>
        <stp>last price</stp>
        <stp>[stepwise_trade.xlsx]spread summary!R15C39</stp>
        <tr r="AM15" s="38"/>
      </tp>
      <tp>
        <v>26852.05</v>
        <stp/>
        <stp>##V3_BDPV12</stp>
        <stp>HSI index</stp>
        <stp>last price</stp>
        <stp>[stepwise_trade.xlsx]spread summary!R14C39</stp>
        <tr r="AM14" s="38"/>
      </tp>
      <tp>
        <v>26852.05</v>
        <stp/>
        <stp>##V3_BDPV12</stp>
        <stp>HSI index</stp>
        <stp>last price</stp>
        <stp>[stepwise_trade.xlsx]spread summary!R13C39</stp>
        <tr r="AM13" s="38"/>
      </tp>
      <tp>
        <v>26852.05</v>
        <stp/>
        <stp>##V3_BDPV12</stp>
        <stp>HSI index</stp>
        <stp>last price</stp>
        <stp>[stepwise_trade.xlsx]spread summary!R18C39</stp>
        <tr r="AM18" s="38"/>
      </tp>
      <tp>
        <v>26852.05</v>
        <stp/>
        <stp>##V3_BDPV12</stp>
        <stp>HSI index</stp>
        <stp>last price</stp>
        <stp>[stepwise_trade.xlsx]spread summary!R37C39</stp>
        <tr r="AM37" s="38"/>
      </tp>
      <tp>
        <v>26852.05</v>
        <stp/>
        <stp>##V3_BDPV12</stp>
        <stp>HSI index</stp>
        <stp>last price</stp>
        <stp>[stepwise_trade.xlsx]spread summary!R36C39</stp>
        <tr r="AM36" s="38"/>
      </tp>
      <tp>
        <v>26852.05</v>
        <stp/>
        <stp>##V3_BDPV12</stp>
        <stp>HSI index</stp>
        <stp>last price</stp>
        <stp>[stepwise_trade.xlsx]spread summary!R35C39</stp>
        <tr r="AM35" s="38"/>
      </tp>
      <tp>
        <v>26852.05</v>
        <stp/>
        <stp>##V3_BDPV12</stp>
        <stp>HSI index</stp>
        <stp>last price</stp>
        <stp>[stepwise_trade.xlsx]spread summary!R33C39</stp>
        <tr r="AM33" s="38"/>
      </tp>
      <tp>
        <v>26852.05</v>
        <stp/>
        <stp>##V3_BDPV12</stp>
        <stp>HSI index</stp>
        <stp>last price</stp>
        <stp>[stepwise_trade.xlsx]spread summary!R32C39</stp>
        <tr r="AM32" s="38"/>
      </tp>
      <tp>
        <v>26852.05</v>
        <stp/>
        <stp>##V3_BDPV12</stp>
        <stp>HSI index</stp>
        <stp>last price</stp>
        <stp>[stepwise_trade.xlsx]spread summary!R25C39</stp>
        <tr r="AM25" s="38"/>
      </tp>
      <tp>
        <v>26852.05</v>
        <stp/>
        <stp>##V3_BDPV12</stp>
        <stp>HSI index</stp>
        <stp>last price</stp>
        <stp>[stepwise_trade.xlsx]spread summary!R24C39</stp>
        <tr r="AM24" s="38"/>
      </tp>
      <tp>
        <v>26852.05</v>
        <stp/>
        <stp>##V3_BDPV12</stp>
        <stp>HSI index</stp>
        <stp>last price</stp>
        <stp>[stepwise_trade.xlsx]spread summary!R23C39</stp>
        <tr r="AM23" s="38"/>
      </tp>
      <tp t="s">
        <v>ORIX CORP</v>
        <stp/>
        <stp>##V3_BDPV12</stp>
        <stp>8591 JP equity</stp>
        <stp>short name</stp>
        <stp>[stepwise_trade.xlsx]all_jul14!R53C1</stp>
        <tr r="A53" s="52"/>
      </tp>
      <tp t="s">
        <v>SOFTBANK GROUP C</v>
        <stp/>
        <stp>##V3_BDPV12</stp>
        <stp>9984 jp equity</stp>
        <stp>short name</stp>
        <stp>[stepwise_trade.xlsx]all_jul14!R16C1</stp>
        <tr r="A16" s="52"/>
      </tp>
      <tp t="s">
        <v>SUBARU CORP</v>
        <stp/>
        <stp>##V3_BDPV12</stp>
        <stp>7270 JP Equity</stp>
        <stp>short name</stp>
        <stp>[stepwise_trade.xlsx]all_jul14!R25C1</stp>
        <tr r="A25" s="52"/>
      </tp>
      <tp>
        <v>2173.6</v>
        <stp/>
        <stp>##V3_BDHV12</stp>
        <stp>SPX index</stp>
        <stp>last price</stp>
        <stp>7/29/2016</stp>
        <stp>7/29/2016</stp>
        <stp>[stepwise_trade.xlsx]spread summary!R59C38</stp>
        <tr r="AL59" s="38"/>
      </tp>
      <tp t="s">
        <v>PANASONIC CORP</v>
        <stp/>
        <stp>##V3_BDPV12</stp>
        <stp>6752 JP Equity</stp>
        <stp>short name</stp>
        <stp>[stepwise_trade.xlsx]all_jul14!R8C1</stp>
        <tr r="A8" s="52"/>
      </tp>
      <tp>
        <v>2.0493769999999998</v>
        <stp/>
        <stp>##V3_BDPV12</stp>
        <stp>PTR Equity</stp>
        <stp>CHG_PCT_1M</stp>
        <stp>[stepwise_trade.xlsx]spread summary!R3C25</stp>
        <tr r="Y3" s="38"/>
      </tp>
      <tp>
        <v>0.50148590000000004</v>
        <stp/>
        <stp>##V3_BDPV12</stp>
        <stp>EWJ Equity</stp>
        <stp>chg pct 5d</stp>
        <stp>[stepwise_trade.xlsx]spread summary!R46C29</stp>
        <tr r="AC46" s="38"/>
      </tp>
      <tp>
        <v>0.1110097</v>
        <stp/>
        <stp>##V3_BDPV12</stp>
        <stp>EWJ Equity</stp>
        <stp>chg pct 1m</stp>
        <stp>[stepwise_trade.xlsx]spread summary!R46C30</stp>
        <tr r="AD46" s="38"/>
      </tp>
      <tp>
        <v>20.25</v>
        <stp/>
        <stp>##V3_BDPV12</stp>
        <stp>KEP Equity</stp>
        <stp>last price</stp>
        <stp>[stepwise_trade.xlsx]spread summary!R21C36</stp>
        <tr r="AJ21" s="38"/>
      </tp>
      <tp>
        <v>5.0264540000000002</v>
        <stp/>
        <stp>##V3_BDPV12</stp>
        <stp>EWY Equity</stp>
        <stp>chg pct 1m</stp>
        <stp>[stepwise_trade.xlsx]spread summary!R60C30</stp>
        <tr r="AD60" s="38"/>
      </tp>
      <tp>
        <v>5.0264540000000002</v>
        <stp/>
        <stp>##V3_BDPV12</stp>
        <stp>EWY Equity</stp>
        <stp>chg pct 1m</stp>
        <stp>[stepwise_trade.xlsx]spread summary!R67C30</stp>
        <tr r="AD67" s="38"/>
      </tp>
      <tp>
        <v>5.0264540000000002</v>
        <stp/>
        <stp>##V3_BDPV12</stp>
        <stp>EWY Equity</stp>
        <stp>chg pct 1m</stp>
        <stp>[stepwise_trade.xlsx]spread summary!R64C30</stp>
        <tr r="AD64" s="38"/>
      </tp>
      <tp>
        <v>5.0264540000000002</v>
        <stp/>
        <stp>##V3_BDPV12</stp>
        <stp>EWY Equity</stp>
        <stp>chg pct 1m</stp>
        <stp>[stepwise_trade.xlsx]spread summary!R69C30</stp>
        <tr r="AD69" s="38"/>
      </tp>
      <tp>
        <v>5.0264540000000002</v>
        <stp/>
        <stp>##V3_BDPV12</stp>
        <stp>EWY Equity</stp>
        <stp>chg pct 1m</stp>
        <stp>[stepwise_trade.xlsx]spread summary!R22C30</stp>
        <tr r="AD22" s="38"/>
      </tp>
      <tp>
        <v>5.0264540000000002</v>
        <stp/>
        <stp>##V3_BDPV12</stp>
        <stp>EWY Equity</stp>
        <stp>chg pct 1m</stp>
        <stp>[stepwise_trade.xlsx]spread summary!R12C30</stp>
        <tr r="AD12" s="38"/>
      </tp>
      <tp>
        <v>1.4192450000000001</v>
        <stp/>
        <stp>##V3_BDPV12</stp>
        <stp>EWY Equity</stp>
        <stp>chg pct 5d</stp>
        <stp>[stepwise_trade.xlsx]spread summary!R22C29</stp>
        <tr r="AC22" s="38"/>
      </tp>
      <tp>
        <v>1.4192450000000001</v>
        <stp/>
        <stp>##V3_BDPV12</stp>
        <stp>EWY Equity</stp>
        <stp>chg pct 5d</stp>
        <stp>[stepwise_trade.xlsx]spread summary!R12C29</stp>
        <tr r="AC12" s="38"/>
      </tp>
      <tp>
        <v>1.4192450000000001</v>
        <stp/>
        <stp>##V3_BDPV12</stp>
        <stp>EWY Equity</stp>
        <stp>chg pct 5d</stp>
        <stp>[stepwise_trade.xlsx]spread summary!R69C29</stp>
        <tr r="AC69" s="38"/>
      </tp>
      <tp>
        <v>1.4192450000000001</v>
        <stp/>
        <stp>##V3_BDPV12</stp>
        <stp>EWY Equity</stp>
        <stp>chg pct 5d</stp>
        <stp>[stepwise_trade.xlsx]spread summary!R60C29</stp>
        <tr r="AC60" s="38"/>
      </tp>
      <tp>
        <v>1.4192450000000001</v>
        <stp/>
        <stp>##V3_BDPV12</stp>
        <stp>EWY Equity</stp>
        <stp>chg pct 5d</stp>
        <stp>[stepwise_trade.xlsx]spread summary!R67C29</stp>
        <tr r="AC67" s="38"/>
      </tp>
      <tp>
        <v>1.4192450000000001</v>
        <stp/>
        <stp>##V3_BDPV12</stp>
        <stp>EWY Equity</stp>
        <stp>chg pct 5d</stp>
        <stp>[stepwise_trade.xlsx]spread summary!R64C29</stp>
        <tr r="AC64" s="38"/>
      </tp>
      <tp t="s">
        <v>MS&amp;AD INSURANCE</v>
        <stp/>
        <stp>##V3_BDPV12</stp>
        <stp>8725 JP Equity</stp>
        <stp>short name</stp>
        <stp>[stepwise_trade.xlsx]all_jul14!R11C1</stp>
        <tr r="A11" s="52"/>
      </tp>
      <tp t="s">
        <v>SMFG</v>
        <stp/>
        <stp>##V3_BDPV12</stp>
        <stp>8316 JP equity</stp>
        <stp>short name</stp>
        <stp>[stepwise_trade.xlsx]all_jul14!R52C1</stp>
        <tr r="A52" s="52"/>
      </tp>
      <tp t="s">
        <v>NOMURA HOLDINGS</v>
        <stp/>
        <stp>##V3_BDPV12</stp>
        <stp>8604 JP equity</stp>
        <stp>short name</stp>
        <stp>[stepwise_trade.xlsx]all_jul14!R10C1</stp>
        <tr r="A10" s="52"/>
      </tp>
      <tp>
        <v>78.11</v>
        <stp/>
        <stp>##V3_BDPV12</stp>
        <stp>AFL Equity</stp>
        <stp>last price</stp>
        <stp>[stepwise_trade.xlsx]spread summary!R57C36</stp>
        <tr r="AJ57" s="38"/>
      </tp>
      <tp>
        <v>-4.0185829999999996</v>
        <stp/>
        <stp>##V3_BDPV12</stp>
        <stp>SNP Equity</stp>
        <stp>CHG_PCT_1M</stp>
        <stp>[stepwise_trade.xlsx]spread summary!R4C25</stp>
        <tr r="Y4" s="38"/>
      </tp>
      <tp t="s">
        <v>TOYOTA MOTOR</v>
        <stp/>
        <stp>##V3_BDPV12</stp>
        <stp>7203 JP Equity</stp>
        <stp>short name</stp>
        <stp>[stepwise_trade.xlsx]all_jul14!R14C1</stp>
        <tr r="A14" s="52"/>
      </tp>
      <tp t="s">
        <v>HUADIAN POWER-H</v>
        <stp/>
        <stp>##V3_BDPV12</stp>
        <stp>1071 HK Equity</stp>
        <stp>short name</stp>
        <stp>[stepwise_trade.xlsx]all_jul14!R36C1</stp>
        <tr r="A36" s="52"/>
      </tp>
      <tp>
        <v>-6.1611370000000001</v>
        <stp/>
        <stp>##V3_BDPV12</stp>
        <stp>AUO Equity</stp>
        <stp>CHG_PCT_5D</stp>
        <stp>[stepwise_trade.xlsx]spread summary!R40C24</stp>
        <tr r="X40" s="38"/>
      </tp>
      <tp>
        <v>-6.6037689999999998</v>
        <stp/>
        <stp>##V3_BDPV12</stp>
        <stp>AUO Equity</stp>
        <stp>CHG_PCT_1M</stp>
        <stp>[stepwise_trade.xlsx]spread summary!R40C25</stp>
        <tr r="Y40" s="38"/>
      </tp>
      <tp t="s">
        <v>KOBE STEEL LTD</v>
        <stp/>
        <stp>##V3_BDPV12</stp>
        <stp>5406 JP Equity</stp>
        <stp>short name</stp>
        <stp>[stepwise_trade.xlsx]all_jul14!R40C1</stp>
        <tr r="A40" s="52"/>
      </tp>
      <tp t="s">
        <v>COSCO SHIP DEV-H</v>
        <stp/>
        <stp>##V3_BDPV12</stp>
        <stp>2866 HK Equity</stp>
        <stp>short name</stp>
        <stp>[stepwise_trade.xlsx]all_jul14!R30C1</stp>
        <tr r="A30" s="52"/>
      </tp>
      <tp t="s">
        <v>GCL-POLY ENERGY</v>
        <stp/>
        <stp>##V3_BDPV12</stp>
        <stp>3800 HK Equity</stp>
        <stp>short name</stp>
        <stp>[stepwise_trade.xlsx]all_jul14!R46C1</stp>
        <tr r="A46" s="52"/>
      </tp>
      <tp t="s">
        <v>DAI-ICHI LIFE HO</v>
        <stp/>
        <stp>##V3_BDPV12</stp>
        <stp>8750 JP Equity</stp>
        <stp>short name</stp>
        <stp>[stepwise_trade.xlsx]all_jul14!R56C1</stp>
        <tr r="A56" s="52"/>
      </tp>
      <tp t="s">
        <v>NIPPON YUSEN KK</v>
        <stp/>
        <stp>##V3_BDPV12</stp>
        <stp>9101 JP Equity</stp>
        <stp>short name</stp>
        <stp>[stepwise_trade.xlsx]all_jul14!R17C1</stp>
        <tr r="A17" s="52"/>
      </tp>
      <tp t="s">
        <v>NIPPON TELEGRAPH</v>
        <stp/>
        <stp>##V3_BDPV12</stp>
        <stp>9432 JP Equity</stp>
        <stp>short name</stp>
        <stp>[stepwise_trade.xlsx]all_jul14!R54C1</stp>
        <tr r="A54" s="52"/>
      </tp>
      <tp t="e">
        <v>#N/A</v>
        <stp/>
        <stp>##V3_BDHV12</stp>
        <stp>SMSN LI Equity</stp>
        <stp>last price</stp>
        <stp>7/25/2016</stp>
        <stp>7/25/2016</stp>
        <stp>[stepwise_allstock.xlsx]spread summary!R42C35</stp>
        <tr r="AI42" s="38"/>
      </tp>
      <tp t="s">
        <v>KOREA ELEC P-ADR</v>
        <stp/>
        <stp>##V3_BDPV12</stp>
        <stp>KEP Equity</stp>
        <stp>short name</stp>
        <stp>[stepwise_trade.xlsx]spread summary!R21C1</stp>
        <tr r="A21" s="38"/>
      </tp>
      <tp>
        <v>47.39</v>
        <stp/>
        <stp>##V3_BDPV12</stp>
        <stp>SHG Equity</stp>
        <stp>last price</stp>
        <stp>[stepwise_trade.xlsx]spread summary!R59C36</stp>
        <tr r="AJ59" s="38"/>
      </tp>
      <tp>
        <v>1285.73</v>
        <stp/>
        <stp>##V3_BDHV12</stp>
        <stp>TPX index</stp>
        <stp>last price</stp>
        <stp>7/12/2016</stp>
        <stp>7/12/2016</stp>
        <stp>[stepwise_trade.xlsx]spread summary!R26C38</stp>
        <tr r="AL26" s="38"/>
      </tp>
      <tp t="s">
        <v>CHINA COAL ENE-H</v>
        <stp/>
        <stp>##V3_BDPV12</stp>
        <stp>1898 HK Equity</stp>
        <stp>short name</stp>
        <stp>[stepwise_trade.xlsx]all_jul14!R41C1</stp>
        <tr r="A41" s="52"/>
      </tp>
      <tp t="s">
        <v>COSCO SHIPPING P</v>
        <stp/>
        <stp>##V3_BDPV12</stp>
        <stp>1199 HK Equity</stp>
        <stp>short name</stp>
        <stp>[stepwise_trade.xlsx]all_jul14!R31C1</stp>
        <tr r="A31" s="52"/>
      </tp>
      <tp t="s">
        <v>HITACHI LTD</v>
        <stp/>
        <stp>##V3_BDPV12</stp>
        <stp>6501 JP equity</stp>
        <stp>short name</stp>
        <stp>[stepwise_trade.xlsx]all_jul14!R39C1</stp>
        <tr r="A39" s="52"/>
      </tp>
      <tp>
        <v>6.1855659999999997</v>
        <stp/>
        <stp>##V3_BDPV12</stp>
        <stp>FXI Equity</stp>
        <stp>chg pct 1m</stp>
        <stp>[stepwise_trade.xlsx]spread summary!R29C30</stp>
        <tr r="AD29" s="38"/>
      </tp>
      <tp>
        <v>6.1855659999999997</v>
        <stp/>
        <stp>##V3_BDPV12</stp>
        <stp>FXI Equity</stp>
        <stp>chg pct 1m</stp>
        <stp>[stepwise_trade.xlsx]spread summary!R11C30</stp>
        <tr r="AD11" s="38"/>
      </tp>
      <tp>
        <v>1.3682190000000001</v>
        <stp/>
        <stp>##V3_BDPV12</stp>
        <stp>FXI Equity</stp>
        <stp>chg pct 5d</stp>
        <stp>[stepwise_trade.xlsx]spread summary!R29C29</stp>
        <tr r="AC29" s="38"/>
      </tp>
      <tp>
        <v>1.3682190000000001</v>
        <stp/>
        <stp>##V3_BDPV12</stp>
        <stp>FXI Equity</stp>
        <stp>chg pct 5d</stp>
        <stp>[stepwise_trade.xlsx]spread summary!R11C29</stp>
        <tr r="AC11" s="38"/>
      </tp>
      <tp>
        <v>1330.75</v>
        <stp/>
        <stp>##V3_BDHV12</stp>
        <stp>TPX index</stp>
        <stp>last price</stp>
        <stp>7/20/2016</stp>
        <stp>7/20/2016</stp>
        <stp>[stepwise_trade.xlsx]spread summary!R54C38</stp>
        <tr r="AL54" s="38"/>
      </tp>
      <tp t="s">
        <v>HARBIN ELECTRI-H</v>
        <stp/>
        <stp>##V3_BDPV12</stp>
        <stp>1133 HK Equity</stp>
        <stp>short name</stp>
        <stp>[stepwise_trade.xlsx]all_jul14!R38C1</stp>
        <tr r="A38" s="52"/>
      </tp>
      <tp>
        <v>1.565842</v>
        <stp/>
        <stp>##V3_BDPV12</stp>
        <stp>SPX index</stp>
        <stp>chg pct 1m</stp>
        <stp>[stepwise_trade.xlsx]spread summary!R21C30</stp>
        <tr r="AD21" s="38"/>
      </tp>
      <tp>
        <v>1.565842</v>
        <stp/>
        <stp>##V3_BDPV12</stp>
        <stp>SPX index</stp>
        <stp>chg pct 1m</stp>
        <stp>[stepwise_trade.xlsx]spread summary!R28C30</stp>
        <tr r="AD28" s="38"/>
      </tp>
      <tp>
        <v>1.565842</v>
        <stp/>
        <stp>##V3_BDPV12</stp>
        <stp>SPX index</stp>
        <stp>chg pct 1m</stp>
        <stp>[stepwise_trade.xlsx]spread summary!R41C30</stp>
        <tr r="AD41" s="38"/>
      </tp>
      <tp>
        <v>1.565842</v>
        <stp/>
        <stp>##V3_BDPV12</stp>
        <stp>SPX index</stp>
        <stp>chg pct 1m</stp>
        <stp>[stepwise_trade.xlsx]spread summary!R40C30</stp>
        <tr r="AD40" s="38"/>
      </tp>
      <tp>
        <v>1.565842</v>
        <stp/>
        <stp>##V3_BDPV12</stp>
        <stp>SPX index</stp>
        <stp>chg pct 1m</stp>
        <stp>[stepwise_trade.xlsx]spread summary!R57C30</stp>
        <tr r="AD57" s="38"/>
      </tp>
      <tp>
        <v>1.565842</v>
        <stp/>
        <stp>##V3_BDPV12</stp>
        <stp>SPX index</stp>
        <stp>chg pct 1m</stp>
        <stp>[stepwise_trade.xlsx]spread summary!R59C30</stp>
        <tr r="AD59" s="38"/>
      </tp>
      <tp>
        <v>1.565842</v>
        <stp/>
        <stp>##V3_BDPV12</stp>
        <stp>SPX index</stp>
        <stp>chg pct 1m</stp>
        <stp>[stepwise_trade.xlsx]spread summary!R61C30</stp>
        <tr r="AD61" s="38"/>
      </tp>
      <tp>
        <v>0.64495760000000002</v>
        <stp/>
        <stp>##V3_BDPV12</stp>
        <stp>SPX index</stp>
        <stp>chg pct 5d</stp>
        <stp>[stepwise_trade.xlsx]spread summary!R59C29</stp>
        <tr r="AC59" s="38"/>
      </tp>
      <tp>
        <v>0.64495760000000002</v>
        <stp/>
        <stp>##V3_BDPV12</stp>
        <stp>SPX index</stp>
        <stp>chg pct 5d</stp>
        <stp>[stepwise_trade.xlsx]spread summary!R57C29</stp>
        <tr r="AC57" s="38"/>
      </tp>
      <tp>
        <v>0.64495760000000002</v>
        <stp/>
        <stp>##V3_BDPV12</stp>
        <stp>SPX index</stp>
        <stp>chg pct 5d</stp>
        <stp>[stepwise_trade.xlsx]spread summary!R40C29</stp>
        <tr r="AC40" s="38"/>
      </tp>
      <tp>
        <v>0.64495760000000002</v>
        <stp/>
        <stp>##V3_BDPV12</stp>
        <stp>SPX index</stp>
        <stp>chg pct 5d</stp>
        <stp>[stepwise_trade.xlsx]spread summary!R41C29</stp>
        <tr r="AC41" s="38"/>
      </tp>
      <tp>
        <v>0.64495760000000002</v>
        <stp/>
        <stp>##V3_BDPV12</stp>
        <stp>SPX index</stp>
        <stp>chg pct 5d</stp>
        <stp>[stepwise_trade.xlsx]spread summary!R61C29</stp>
        <tr r="AC61" s="38"/>
      </tp>
      <tp>
        <v>0.64495760000000002</v>
        <stp/>
        <stp>##V3_BDPV12</stp>
        <stp>SPX index</stp>
        <stp>chg pct 5d</stp>
        <stp>[stepwise_trade.xlsx]spread summary!R28C29</stp>
        <tr r="AC28" s="38"/>
      </tp>
      <tp>
        <v>0.64495760000000002</v>
        <stp/>
        <stp>##V3_BDPV12</stp>
        <stp>SPX index</stp>
        <stp>chg pct 5d</stp>
        <stp>[stepwise_trade.xlsx]spread summary!R21C29</stp>
        <tr r="AC21" s="38"/>
      </tp>
      <tp>
        <v>73.31</v>
        <stp/>
        <stp>##V3_BDPV12</stp>
        <stp>PKX Equity</stp>
        <stp>last price</stp>
        <stp>[stepwise_trade.xlsx]spread summary!R28C36</stp>
        <tr r="AJ28" s="38"/>
      </tp>
      <tp t="e">
        <v>#N/A</v>
        <stp/>
        <stp>##V3_BDHV12</stp>
        <stp>368 HK Equity</stp>
        <stp>last price</stp>
        <stp>8/3/2016</stp>
        <stp>8/3/2016</stp>
        <stp>[stepwise_allstock.xlsx]spread summary!R18C35</stp>
        <tr r="AI18" s="38"/>
      </tp>
      <tp t="s">
        <v>CHINA SHENHUA-H</v>
        <stp/>
        <stp>##V3_BDPV12</stp>
        <stp>1088 HK Equity</stp>
        <stp>short name</stp>
        <stp>[stepwise_trade.xlsx]all_jul14!R42C1</stp>
        <tr r="A42" s="52"/>
      </tp>
      <tp t="s">
        <v>AFLAC INC</v>
        <stp/>
        <stp>##V3_BDPV12</stp>
        <stp>AFL Equity</stp>
        <stp>short name</stp>
        <stp>[stepwise_trade.xlsx]spread summary!R57C1</stp>
        <tr r="A57" s="38"/>
      </tp>
      <tp>
        <v>3.8305280000000002</v>
        <stp/>
        <stp>##V3_BDPV12</stp>
        <stp>KT Equity</stp>
        <stp>CHG_PCT_5D</stp>
        <stp>[stepwise_trade.xlsx]spread summary!R61C24</stp>
        <tr r="X61" s="38"/>
      </tp>
      <tp>
        <v>10.1601</v>
        <stp/>
        <stp>##V3_BDPV12</stp>
        <stp>KT Equity</stp>
        <stp>CHG_PCT_1M</stp>
        <stp>[stepwise_trade.xlsx]spread summary!R61C25</stp>
        <tr r="Y61" s="38"/>
      </tp>
      <tp>
        <v>6.3401149999999999</v>
        <stp/>
        <stp>##V3_BDPV12</stp>
        <stp>KB Equity</stp>
        <stp>CHG_PCT_5D</stp>
        <stp>[stepwise_trade.xlsx]spread summary!R60C24</stp>
        <tr r="X60" s="38"/>
      </tp>
      <tp>
        <v>10.85032</v>
        <stp/>
        <stp>##V3_BDPV12</stp>
        <stp>KB Equity</stp>
        <stp>CHG_PCT_1M</stp>
        <stp>[stepwise_trade.xlsx]spread summary!R60C25</stp>
        <tr r="Y60" s="38"/>
      </tp>
      <tp t="s">
        <v>JFE HOLDINGS INC</v>
        <stp/>
        <stp>##V3_BDPV12</stp>
        <stp>5411 JP Equity</stp>
        <stp>short name</stp>
        <stp>[stepwise_trade.xlsx]all_jul14!R5C1</stp>
        <tr r="A5" s="52"/>
      </tp>
      <tp>
        <v>0.78087649999999997</v>
        <stp/>
        <stp>##V3_BDPV12</stp>
        <stp>PTR Equity</stp>
        <stp>CHG_PCT_5D</stp>
        <stp>[stepwise_trade.xlsx]spread summary!R3C24</stp>
        <tr r="X3" s="38"/>
      </tp>
      <tp t="s">
        <v>AU OPTR-SPON ADR</v>
        <stp/>
        <stp>##V3_BDPV12</stp>
        <stp>AUO Equity</stp>
        <stp>short name</stp>
        <stp>[stepwise_trade.xlsx]spread summary!R40C1</stp>
        <tr r="A40" s="38"/>
      </tp>
      <tp t="s">
        <v>T&amp;D HOLDING INC</v>
        <stp/>
        <stp>##V3_BDPV12</stp>
        <stp>8795 JP Equity</stp>
        <stp>short name</stp>
        <stp>[stepwise_trade.xlsx]all_jul14!R58C1</stp>
        <tr r="A58" s="52"/>
      </tp>
      <tp>
        <v>0.79063660000000002</v>
        <stp/>
        <stp>##V3_BDPV12</stp>
        <stp>UKX index</stp>
        <stp>chg pct 5d</stp>
        <stp>[stepwise_trade.xlsx]spread summary!R42C29</stp>
        <tr r="AC42" s="38"/>
      </tp>
      <tp>
        <v>0.33027469999999998</v>
        <stp/>
        <stp>##V3_BDPV12</stp>
        <stp>UKX index</stp>
        <stp>chg pct 1m</stp>
        <stp>[stepwise_trade.xlsx]spread summary!R42C30</stp>
        <tr r="AD42" s="38"/>
      </tp>
      <tp>
        <v>2099.73</v>
        <stp/>
        <stp>##V3_BDHV12</stp>
        <stp>SPX index</stp>
        <stp>last price</stp>
        <stp>7/6/2016</stp>
        <stp>7/6/2016</stp>
        <stp>[stepwise_trade.xlsx]spread summary!R3C38</stp>
        <tr r="AL3" s="38"/>
      </tp>
      <tp t="s">
        <v>SONY CORP</v>
        <stp/>
        <stp>##V3_BDPV12</stp>
        <stp>6758 JP Equity</stp>
        <stp>short name</stp>
        <stp>[stepwise_trade.xlsx]all_jul14!R24C1</stp>
        <tr r="A24" s="52"/>
      </tp>
      <tp t="s">
        <v>CHINA HONGQIAO</v>
        <stp/>
        <stp>##V3_BDPV12</stp>
        <stp>1378 HK Equity</stp>
        <stp>short name</stp>
        <stp>[stepwise_trade.xlsx]all_jul14!R64C1</stp>
        <tr r="A64" s="52"/>
      </tp>
      <tp t="s">
        <v>MITSUI OSK LINES</v>
        <stp/>
        <stp>##V3_BDPV12</stp>
        <stp>9104 JP Equity</stp>
        <stp>short name</stp>
        <stp>[stepwise_trade.xlsx]all_jul14!R28C1</stp>
        <tr r="A28" s="52"/>
      </tp>
      <tp>
        <v>0.35560350000000002</v>
        <stp/>
        <stp>##V3_BDPV12</stp>
        <stp>TPX index</stp>
        <stp>chg pct 1m</stp>
        <stp>[stepwise_trade.xlsx]spread summary!R10C30</stp>
        <tr r="AD10" s="38"/>
      </tp>
      <tp>
        <v>0.35560350000000002</v>
        <stp/>
        <stp>##V3_BDPV12</stp>
        <stp>TPX index</stp>
        <stp>chg pct 1m</stp>
        <stp>[stepwise_trade.xlsx]spread summary!R26C30</stp>
        <tr r="AD26" s="38"/>
      </tp>
      <tp>
        <v>0.35560350000000002</v>
        <stp/>
        <stp>##V3_BDPV12</stp>
        <stp>TPX index</stp>
        <stp>chg pct 1m</stp>
        <stp>[stepwise_trade.xlsx]spread summary!R31C30</stp>
        <tr r="AD31" s="38"/>
      </tp>
      <tp>
        <v>0.35560350000000002</v>
        <stp/>
        <stp>##V3_BDPV12</stp>
        <stp>TPX index</stp>
        <stp>chg pct 1m</stp>
        <stp>[stepwise_trade.xlsx]spread summary!R30C30</stp>
        <tr r="AD30" s="38"/>
      </tp>
      <tp>
        <v>0.35560350000000002</v>
        <stp/>
        <stp>##V3_BDPV12</stp>
        <stp>TPX index</stp>
        <stp>chg pct 1m</stp>
        <stp>[stepwise_trade.xlsx]spread summary!R39C30</stp>
        <tr r="AD39" s="38"/>
      </tp>
      <tp>
        <v>0.35560350000000002</v>
        <stp/>
        <stp>##V3_BDPV12</stp>
        <stp>TPX index</stp>
        <stp>chg pct 1m</stp>
        <stp>[stepwise_trade.xlsx]spread summary!R45C30</stp>
        <tr r="AD45" s="38"/>
      </tp>
      <tp>
        <v>0.35560350000000002</v>
        <stp/>
        <stp>##V3_BDPV12</stp>
        <stp>TPX index</stp>
        <stp>chg pct 1m</stp>
        <stp>[stepwise_trade.xlsx]spread summary!R47C30</stp>
        <tr r="AD47" s="38"/>
      </tp>
      <tp>
        <v>0.35560350000000002</v>
        <stp/>
        <stp>##V3_BDPV12</stp>
        <stp>TPX index</stp>
        <stp>chg pct 1m</stp>
        <stp>[stepwise_trade.xlsx]spread summary!R43C30</stp>
        <tr r="AD43" s="38"/>
      </tp>
      <tp>
        <v>0.35560350000000002</v>
        <stp/>
        <stp>##V3_BDPV12</stp>
        <stp>TPX index</stp>
        <stp>chg pct 1m</stp>
        <stp>[stepwise_trade.xlsx]spread summary!R49C30</stp>
        <tr r="AD49" s="38"/>
      </tp>
      <tp>
        <v>0.35560350000000002</v>
        <stp/>
        <stp>##V3_BDPV12</stp>
        <stp>TPX index</stp>
        <stp>chg pct 1m</stp>
        <stp>[stepwise_trade.xlsx]spread summary!R48C30</stp>
        <tr r="AD48" s="38"/>
      </tp>
      <tp>
        <v>0.35560350000000002</v>
        <stp/>
        <stp>##V3_BDPV12</stp>
        <stp>TPX index</stp>
        <stp>chg pct 1m</stp>
        <stp>[stepwise_trade.xlsx]spread summary!R55C30</stp>
        <tr r="AD55" s="38"/>
      </tp>
      <tp>
        <v>0.35560350000000002</v>
        <stp/>
        <stp>##V3_BDPV12</stp>
        <stp>TPX index</stp>
        <stp>chg pct 1m</stp>
        <stp>[stepwise_trade.xlsx]spread summary!R54C30</stp>
        <tr r="AD54" s="38"/>
      </tp>
      <tp>
        <v>0.35560350000000002</v>
        <stp/>
        <stp>##V3_BDPV12</stp>
        <stp>TPX index</stp>
        <stp>chg pct 1m</stp>
        <stp>[stepwise_trade.xlsx]spread summary!R56C30</stp>
        <tr r="AD56" s="38"/>
      </tp>
      <tp>
        <v>0.35560350000000002</v>
        <stp/>
        <stp>##V3_BDPV12</stp>
        <stp>TPX index</stp>
        <stp>chg pct 1m</stp>
        <stp>[stepwise_trade.xlsx]spread summary!R51C30</stp>
        <tr r="AD51" s="38"/>
      </tp>
      <tp>
        <v>0.35560350000000002</v>
        <stp/>
        <stp>##V3_BDPV12</stp>
        <stp>TPX index</stp>
        <stp>chg pct 1m</stp>
        <stp>[stepwise_trade.xlsx]spread summary!R50C30</stp>
        <tr r="AD50" s="38"/>
      </tp>
      <tp>
        <v>0.35560350000000002</v>
        <stp/>
        <stp>##V3_BDPV12</stp>
        <stp>TPX index</stp>
        <stp>chg pct 1m</stp>
        <stp>[stepwise_trade.xlsx]spread summary!R53C30</stp>
        <tr r="AD53" s="38"/>
      </tp>
      <tp>
        <v>0.35560350000000002</v>
        <stp/>
        <stp>##V3_BDPV12</stp>
        <stp>TPX index</stp>
        <stp>chg pct 1m</stp>
        <stp>[stepwise_trade.xlsx]spread summary!R52C30</stp>
        <tr r="AD52" s="38"/>
      </tp>
      <tp>
        <v>0.35560350000000002</v>
        <stp/>
        <stp>##V3_BDPV12</stp>
        <stp>TPX index</stp>
        <stp>chg pct 1m</stp>
        <stp>[stepwise_trade.xlsx]spread summary!R58C30</stp>
        <tr r="AD58" s="38"/>
      </tp>
      <tp>
        <v>0.35560350000000002</v>
        <stp/>
        <stp>##V3_BDPV12</stp>
        <stp>TPX index</stp>
        <stp>chg pct 1m</stp>
        <stp>[stepwise_trade.xlsx]spread summary!R68C30</stp>
        <tr r="AD68" s="38"/>
      </tp>
      <tp>
        <v>0.35560350000000002</v>
        <stp/>
        <stp>##V3_BDPV12</stp>
        <stp>TPX index</stp>
        <stp>chg pct 1m</stp>
        <stp>[stepwise_trade.xlsx]spread summary!R70C30</stp>
        <tr r="AD70" s="38"/>
      </tp>
      <tp>
        <v>-0.21043029999999999</v>
        <stp/>
        <stp>##V3_BDPV12</stp>
        <stp>TPX index</stp>
        <stp>chg pct 5d</stp>
        <stp>[stepwise_trade.xlsx]spread summary!R58C29</stp>
        <tr r="AC58" s="38"/>
      </tp>
      <tp>
        <v>-0.21043029999999999</v>
        <stp/>
        <stp>##V3_BDPV12</stp>
        <stp>TPX index</stp>
        <stp>chg pct 5d</stp>
        <stp>[stepwise_trade.xlsx]spread summary!R54C29</stp>
        <tr r="AC54" s="38"/>
      </tp>
      <tp>
        <v>-0.21043029999999999</v>
        <stp/>
        <stp>##V3_BDPV12</stp>
        <stp>TPX index</stp>
        <stp>chg pct 5d</stp>
        <stp>[stepwise_trade.xlsx]spread summary!R55C29</stp>
        <tr r="AC55" s="38"/>
      </tp>
      <tp>
        <v>-0.21043029999999999</v>
        <stp/>
        <stp>##V3_BDPV12</stp>
        <stp>TPX index</stp>
        <stp>chg pct 5d</stp>
        <stp>[stepwise_trade.xlsx]spread summary!R56C29</stp>
        <tr r="AC56" s="38"/>
      </tp>
      <tp>
        <v>-0.21043029999999999</v>
        <stp/>
        <stp>##V3_BDPV12</stp>
        <stp>TPX index</stp>
        <stp>chg pct 5d</stp>
        <stp>[stepwise_trade.xlsx]spread summary!R50C29</stp>
        <tr r="AC50" s="38"/>
      </tp>
      <tp>
        <v>-0.21043029999999999</v>
        <stp/>
        <stp>##V3_BDPV12</stp>
        <stp>TPX index</stp>
        <stp>chg pct 5d</stp>
        <stp>[stepwise_trade.xlsx]spread summary!R51C29</stp>
        <tr r="AC51" s="38"/>
      </tp>
      <tp>
        <v>-0.21043029999999999</v>
        <stp/>
        <stp>##V3_BDPV12</stp>
        <stp>TPX index</stp>
        <stp>chg pct 5d</stp>
        <stp>[stepwise_trade.xlsx]spread summary!R52C29</stp>
        <tr r="AC52" s="38"/>
      </tp>
      <tp>
        <v>-0.21043029999999999</v>
        <stp/>
        <stp>##V3_BDPV12</stp>
        <stp>TPX index</stp>
        <stp>chg pct 5d</stp>
        <stp>[stepwise_trade.xlsx]spread summary!R53C29</stp>
        <tr r="AC53" s="38"/>
      </tp>
      <tp>
        <v>-0.21043029999999999</v>
        <stp/>
        <stp>##V3_BDPV12</stp>
        <stp>TPX index</stp>
        <stp>chg pct 5d</stp>
        <stp>[stepwise_trade.xlsx]spread summary!R48C29</stp>
        <tr r="AC48" s="38"/>
      </tp>
      <tp>
        <v>-0.21043029999999999</v>
        <stp/>
        <stp>##V3_BDPV12</stp>
        <stp>TPX index</stp>
        <stp>chg pct 5d</stp>
        <stp>[stepwise_trade.xlsx]spread summary!R49C29</stp>
        <tr r="AC49" s="38"/>
      </tp>
      <tp>
        <v>-0.21043029999999999</v>
        <stp/>
        <stp>##V3_BDPV12</stp>
        <stp>TPX index</stp>
        <stp>chg pct 5d</stp>
        <stp>[stepwise_trade.xlsx]spread summary!R45C29</stp>
        <tr r="AC45" s="38"/>
      </tp>
      <tp>
        <v>-0.21043029999999999</v>
        <stp/>
        <stp>##V3_BDPV12</stp>
        <stp>TPX index</stp>
        <stp>chg pct 5d</stp>
        <stp>[stepwise_trade.xlsx]spread summary!R47C29</stp>
        <tr r="AC47" s="38"/>
      </tp>
      <tp>
        <v>-0.21043029999999999</v>
        <stp/>
        <stp>##V3_BDPV12</stp>
        <stp>TPX index</stp>
        <stp>chg pct 5d</stp>
        <stp>[stepwise_trade.xlsx]spread summary!R43C29</stp>
        <tr r="AC43" s="38"/>
      </tp>
      <tp>
        <v>-0.21043029999999999</v>
        <stp/>
        <stp>##V3_BDPV12</stp>
        <stp>TPX index</stp>
        <stp>chg pct 5d</stp>
        <stp>[stepwise_trade.xlsx]spread summary!R70C29</stp>
        <tr r="AC70" s="38"/>
      </tp>
      <tp>
        <v>-0.21043029999999999</v>
        <stp/>
        <stp>##V3_BDPV12</stp>
        <stp>TPX index</stp>
        <stp>chg pct 5d</stp>
        <stp>[stepwise_trade.xlsx]spread summary!R68C29</stp>
        <tr r="AC68" s="38"/>
      </tp>
      <tp>
        <v>-0.21043029999999999</v>
        <stp/>
        <stp>##V3_BDPV12</stp>
        <stp>TPX index</stp>
        <stp>chg pct 5d</stp>
        <stp>[stepwise_trade.xlsx]spread summary!R10C29</stp>
        <tr r="AC10" s="38"/>
      </tp>
      <tp>
        <v>-0.21043029999999999</v>
        <stp/>
        <stp>##V3_BDPV12</stp>
        <stp>TPX index</stp>
        <stp>chg pct 5d</stp>
        <stp>[stepwise_trade.xlsx]spread summary!R39C29</stp>
        <tr r="AC39" s="38"/>
      </tp>
      <tp>
        <v>-0.21043029999999999</v>
        <stp/>
        <stp>##V3_BDPV12</stp>
        <stp>TPX index</stp>
        <stp>chg pct 5d</stp>
        <stp>[stepwise_trade.xlsx]spread summary!R30C29</stp>
        <tr r="AC30" s="38"/>
      </tp>
      <tp>
        <v>-0.21043029999999999</v>
        <stp/>
        <stp>##V3_BDPV12</stp>
        <stp>TPX index</stp>
        <stp>chg pct 5d</stp>
        <stp>[stepwise_trade.xlsx]spread summary!R31C29</stp>
        <tr r="AC31" s="38"/>
      </tp>
      <tp>
        <v>-0.21043029999999999</v>
        <stp/>
        <stp>##V3_BDPV12</stp>
        <stp>TPX index</stp>
        <stp>chg pct 5d</stp>
        <stp>[stepwise_trade.xlsx]spread summary!R26C29</stp>
        <tr r="AC26" s="38"/>
      </tp>
      <tp>
        <v>6710.13</v>
        <stp/>
        <stp>##V3_BDHV12</stp>
        <stp>UKX index</stp>
        <stp>last price</stp>
        <stp>7/25/2016</stp>
        <stp>7/25/2016</stp>
        <stp>[stepwise_trade.xlsx]spread summary!R42C38</stp>
        <tr r="AL42" s="38"/>
      </tp>
      <tp>
        <v>-1.0358670000000001</v>
        <stp/>
        <stp>##V3_BDPV12</stp>
        <stp>SNP Equity</stp>
        <stp>CHG_PCT_5D</stp>
        <stp>[stepwise_trade.xlsx]spread summary!R4C24</stp>
        <tr r="X4" s="38"/>
      </tp>
      <tp t="s">
        <v>SONY FINANCIAL H</v>
        <stp/>
        <stp>##V3_BDPV12</stp>
        <stp>8729 JP Equity</stp>
        <stp>short name</stp>
        <stp>[stepwise_trade.xlsx]all_jul14!R57C1</stp>
        <tr r="A57" s="52"/>
      </tp>
      <tp t="s">
        <v>KAWASAKI KISEN</v>
        <stp/>
        <stp>##V3_BDPV12</stp>
        <stp>9107 JP Equity</stp>
        <stp>short name</stp>
        <stp>[stepwise_trade.xlsx]all_jul14!R19C1</stp>
        <tr r="A19" s="52"/>
      </tp>
      <tp t="s">
        <v>INPEX CORP-ADR</v>
        <stp/>
        <stp>##V3_BDPV12</stp>
        <stp>IPXHY Equity</stp>
        <stp>short name</stp>
        <stp>[stepwise_trade.xlsx]spread summary!R6C1</stp>
        <tr r="A6" s="38"/>
      </tp>
      <tp>
        <v>1.77</v>
        <stp/>
        <stp>##V3_BDPV12</stp>
        <stp>2866 HK Equity</stp>
        <stp>last price</stp>
        <stp>[stepwise_trade.xlsx]spread summary!R12C36</stp>
        <tr r="AJ12" s="38"/>
      </tp>
      <tp>
        <v>3.91</v>
        <stp/>
        <stp>##V3_BDPV12</stp>
        <stp>1898 HK Equity</stp>
        <stp>last price</stp>
        <stp>[stepwise_trade.xlsx]spread summary!R36C36</stp>
        <tr r="AJ36" s="38"/>
      </tp>
      <tp>
        <v>4.72</v>
        <stp/>
        <stp>##V3_BDPV12</stp>
        <stp>1919 HK Equity</stp>
        <stp>last price</stp>
        <stp>[stepwise_trade.xlsx]spread summary!R13C36</stp>
        <tr r="AJ13" s="38"/>
      </tp>
      <tp t="s">
        <v>SPX</v>
        <stp/>
        <stp>##V3_BDPV12</stp>
        <stp>PKX Equity</stp>
        <stp>rel index</stp>
        <stp>[stepwise_trade.xlsx]spread summary!R28C28</stp>
        <tr r="AB28" s="38"/>
      </tp>
      <tp t="s">
        <v>LG DISPLAY-ADR</v>
        <stp/>
        <stp>##V3_BDPV12</stp>
        <stp>LPL Equity</stp>
        <stp>short name</stp>
        <stp>[stepwise_trade.xlsx]all_jul14!R44C1</stp>
        <tr r="A44" s="52"/>
      </tp>
      <tp t="s">
        <v>KOREA ELEC P-ADR</v>
        <stp/>
        <stp>##V3_BDPV12</stp>
        <stp>KEP Equity</stp>
        <stp>short name</stp>
        <stp>[stepwise_trade.xlsx]all_jul14!R34C1</stp>
        <tr r="A34" s="52"/>
      </tp>
      <tp>
        <v>-2.6737989999999998</v>
        <stp/>
        <stp>##V3_BDPV12</stp>
        <stp>902 HK equity</stp>
        <stp>CHG_PCT_1M</stp>
        <stp>[stepwise_trade.xlsx]spread summary!R22C25</stp>
        <tr r="Y22" s="38"/>
      </tp>
      <tp>
        <v>-0.18281539999999999</v>
        <stp/>
        <stp>##V3_BDPV12</stp>
        <stp>902 HK equity</stp>
        <stp>CHG_PCT_5D</stp>
        <stp>[stepwise_trade.xlsx]spread summary!R22C24</stp>
        <tr r="X22" s="38"/>
      </tp>
      <tp t="s">
        <v>SPX</v>
        <stp/>
        <stp>##V3_BDPV12</stp>
        <stp>SHG Equity</stp>
        <stp>rel index</stp>
        <stp>[stepwise_trade.xlsx]spread summary!R59C28</stp>
        <tr r="AB59" s="38"/>
      </tp>
      <tp t="s">
        <v>CNOOC LTD-ADR</v>
        <stp/>
        <stp>##V3_BDPV12</stp>
        <stp>CEO Equity</stp>
        <stp>short name</stp>
        <stp>[stepwise_trade.xlsx]all_jul14!R27C1</stp>
        <tr r="A27" s="52"/>
      </tp>
      <tp t="s">
        <v>PETROCHINA  -ADR</v>
        <stp/>
        <stp>##V3_BDPV12</stp>
        <stp>PTR Equity</stp>
        <stp>short name</stp>
        <stp>[stepwise_trade.xlsx]all_jul14!R26C1</stp>
        <tr r="A26" s="52"/>
      </tp>
      <tp>
        <v>9328</v>
        <stp/>
        <stp>##V3_BDPV12</stp>
        <stp>9984 JP Equity</stp>
        <stp>last price</stp>
        <stp>[stepwise_trade.xlsx]spread summary!R58C36</stp>
        <tr r="AJ58" s="38"/>
      </tp>
      <tp>
        <v>9328</v>
        <stp/>
        <stp>##V3_BDPV12</stp>
        <stp>9984 JP Equity</stp>
        <stp>last price</stp>
        <stp>[stepwise_trade.xlsx]spread summary!R52C36</stp>
        <tr r="AJ52" s="38"/>
      </tp>
      <tp>
        <v>6.1855659999999997</v>
        <stp/>
        <stp>##V3_BDPV12</stp>
        <stp>FXI Equity</stp>
        <stp>chg pct 1m</stp>
        <stp>[stepwise_trade.xlsx]spread summary!R4C30</stp>
        <tr r="AD4" s="38"/>
      </tp>
      <tp t="s">
        <v>POSCO-SPON ADR</v>
        <stp/>
        <stp>##V3_BDPV12</stp>
        <stp>PKX Equity</stp>
        <stp>short name</stp>
        <stp>[stepwise_trade.xlsx]all_jul14!R21C1</stp>
        <tr r="A21" s="52"/>
      </tp>
      <tp>
        <v>76.239999999999995</v>
        <stp/>
        <stp>##V3_BDPV12</stp>
        <stp>SNP Equity</stp>
        <stp>last price</stp>
        <stp>[stepwise_trade.xlsx]spread summary!R4C36</stp>
        <tr r="AJ4" s="38"/>
      </tp>
      <tp t="e">
        <v>#N/A</v>
        <stp/>
        <stp>##V3_BDHV12</stp>
        <stp>PTR Equity</stp>
        <stp>last price</stp>
        <stp>7/6/2016</stp>
        <stp>7/6/2016</stp>
        <stp>[stepwise_allstock.xlsx]spread summary!R3C35</stp>
        <tr r="AI3" s="38"/>
      </tp>
      <tp t="e">
        <v>#N/A</v>
        <stp/>
        <stp>##V3_BDHV12</stp>
        <stp>KB Equity</stp>
        <stp>last price</stp>
        <stp>8/1/2016</stp>
        <stp>8/1/2016</stp>
        <stp>[stepwise_allstock.xlsx]spread summary!R60C35</stp>
        <tr r="AI60" s="38"/>
      </tp>
      <tp t="s">
        <v>SHINHAN FINA-ADR</v>
        <stp/>
        <stp>##V3_BDPV12</stp>
        <stp>SHG Equity</stp>
        <stp>short name</stp>
        <stp>[stepwise_trade.xlsx]all_jul14!R60C1</stp>
        <tr r="A60" s="52"/>
      </tp>
      <tp t="s">
        <v>AU OPTR-SPON ADR</v>
        <stp/>
        <stp>##V3_BDPV12</stp>
        <stp>AUO Equity</stp>
        <stp>short name</stp>
        <stp>[stepwise_trade.xlsx]all_jul14!R43C1</stp>
        <tr r="A43" s="52"/>
      </tp>
      <tp t="s">
        <v>SPX</v>
        <stp/>
        <stp>##V3_BDPV12</stp>
        <stp>KT Equity</stp>
        <stp>rel index</stp>
        <stp>[stepwise_trade.xlsx]spread summary!R61C28</stp>
        <tr r="AB61" s="38"/>
      </tp>
      <tp t="s">
        <v>SINOTRANS SHIPPI</v>
        <stp/>
        <stp>##V3_BDPV12</stp>
        <stp>368 HK Equity</stp>
        <stp>short name</stp>
        <stp>[stepwise_trade.xlsx]spread summary!R18C1</stp>
        <tr r="A18" s="38"/>
      </tp>
      <tp t="s">
        <v>SK TELEC-SPN ADR</v>
        <stp/>
        <stp>##V3_BDPV12</stp>
        <stp>SKM Equity</stp>
        <stp>short name</stp>
        <stp>[stepwise_trade.xlsx]all_jul14!R62C1</stp>
        <tr r="A62" s="52"/>
      </tp>
      <tp>
        <v>63.16</v>
        <stp/>
        <stp>##V3_BDPV12</stp>
        <stp>PTR Equity</stp>
        <stp>last price</stp>
        <stp>[stepwise_trade.xlsx]spread summary!R3C36</stp>
        <tr r="AJ3" s="38"/>
      </tp>
      <tp>
        <v>3.33</v>
        <stp/>
        <stp>##V3_BDPV12</stp>
        <stp>1071 HK Equity</stp>
        <stp>last price</stp>
        <stp>[stepwise_trade.xlsx]spread summary!R23C36</stp>
        <tr r="AJ23" s="38"/>
      </tp>
      <tp>
        <v>19.38</v>
        <stp/>
        <stp>##V3_BDPV12</stp>
        <stp>1088 HK Equity</stp>
        <stp>last price</stp>
        <stp>[stepwise_trade.xlsx]spread summary!R37C36</stp>
        <tr r="AJ37" s="38"/>
      </tp>
      <tp t="s">
        <v>ORIENT OVERSEAS</v>
        <stp/>
        <stp>##V3_BDPV12</stp>
        <stp>316 HK Equity</stp>
        <stp>short name</stp>
        <stp>[stepwise_trade.xlsx]spread summary!R16C1</stp>
        <tr r="A16" s="38"/>
      </tp>
      <tp>
        <v>7.69</v>
        <stp/>
        <stp>##V3_BDPV12</stp>
        <stp>1171 HK Equity</stp>
        <stp>last price</stp>
        <stp>[stepwise_trade.xlsx]spread summary!R35C36</stp>
        <tr r="AJ35" s="38"/>
      </tp>
      <tp>
        <v>4.33</v>
        <stp/>
        <stp>##V3_BDPV12</stp>
        <stp>1138 HK Equity</stp>
        <stp>last price</stp>
        <stp>[stepwise_trade.xlsx]spread summary!R11C36</stp>
        <tr r="AJ11" s="38"/>
      </tp>
      <tp>
        <v>4.29</v>
        <stp/>
        <stp>##V3_BDPV12</stp>
        <stp>1133 HK Equity</stp>
        <stp>last price</stp>
        <stp>[stepwise_trade.xlsx]spread summary!R25C36</stp>
        <tr r="AJ25" s="38"/>
      </tp>
      <tp>
        <v>9.6</v>
        <stp/>
        <stp>##V3_BDPV12</stp>
        <stp>1199 HK Equity</stp>
        <stp>last price</stp>
        <stp>[stepwise_trade.xlsx]spread summary!R14C36</stp>
        <tr r="AJ14" s="38"/>
      </tp>
      <tp>
        <v>704.7</v>
        <stp/>
        <stp>##V3_BDPV12</stp>
        <stp>8306 JP equity</stp>
        <stp>last price</stp>
        <stp>[stepwise_trade.xlsx]spread summary!R46C36</stp>
        <tr r="AJ46" s="38"/>
      </tp>
      <tp>
        <v>4186</v>
        <stp/>
        <stp>##V3_BDPV12</stp>
        <stp>8316 JP equity</stp>
        <stp>last price</stp>
        <stp>[stepwise_trade.xlsx]spread summary!R47C36</stp>
        <tr r="AJ47" s="38"/>
      </tp>
      <tp t="s">
        <v>SINOTRANS LTD-H</v>
        <stp/>
        <stp>##V3_BDPV12</stp>
        <stp>598 HK Equity</stp>
        <stp>short name</stp>
        <stp>[stepwise_trade.xlsx]spread summary!R17C1</stp>
        <tr r="A17" s="38"/>
      </tp>
      <tp t="s">
        <v>CHINA PETRO-ADR</v>
        <stp/>
        <stp>##V3_BDPV12</stp>
        <stp>SNP Equity</stp>
        <stp>short name</stp>
        <stp>[stepwise_trade.xlsx]all_jul14!R2C1</stp>
        <tr r="A2" s="52"/>
      </tp>
      <tp>
        <v>1.3682190000000001</v>
        <stp/>
        <stp>##V3_BDPV12</stp>
        <stp>FXI Equity</stp>
        <stp>chg pct 5d</stp>
        <stp>[stepwise_trade.xlsx]spread summary!R4C29</stp>
        <tr r="AC4" s="38"/>
      </tp>
      <tp>
        <v>1.64</v>
        <stp/>
        <stp>##V3_BDPV12</stp>
        <stp>2343 HK Equity</stp>
        <stp>last price</stp>
        <stp>[stepwise_trade.xlsx]spread summary!R15C36</stp>
        <tr r="AJ15" s="38"/>
      </tp>
      <tp>
        <v>279</v>
        <stp/>
        <stp>##V3_BDPV12</stp>
        <stp>9107 JP Equity</stp>
        <stp>last price</stp>
        <stp>[stepwise_trade.xlsx]spread summary!R10C36</stp>
        <tr r="AJ10" s="38"/>
      </tp>
      <tp>
        <v>-2.1035599999999999</v>
        <stp/>
        <stp>##V3_BDPV12</stp>
        <stp>347 HK Equity</stp>
        <stp>CHG_PCT_5D</stp>
        <stp>[stepwise_trade.xlsx]spread summary!R32C24</stp>
        <tr r="X32" s="38"/>
      </tp>
      <tp>
        <v>17.475729999999999</v>
        <stp/>
        <stp>##V3_BDPV12</stp>
        <stp>347 HK Equity</stp>
        <stp>CHG_PCT_1M</stp>
        <stp>[stepwise_trade.xlsx]spread summary!R32C25</stp>
        <tr r="Y32" s="38"/>
      </tp>
      <tp>
        <v>7.5268810000000004</v>
        <stp/>
        <stp>##V3_BDPV12</stp>
        <stp>368 HK Equity</stp>
        <stp>CHG_PCT_1M</stp>
        <stp>[stepwise_trade.xlsx]spread summary!R18C25</stp>
        <tr r="Y18" s="38"/>
      </tp>
      <tp>
        <v>-2.4390239999999999</v>
        <stp/>
        <stp>##V3_BDPV12</stp>
        <stp>368 HK Equity</stp>
        <stp>CHG_PCT_5D</stp>
        <stp>[stepwise_trade.xlsx]spread summary!R18C24</stp>
        <tr r="X18" s="38"/>
      </tp>
      <tp>
        <v>0.13698630000000001</v>
        <stp/>
        <stp>##V3_BDPV12</stp>
        <stp>316 HK Equity</stp>
        <stp>CHG_PCT_5D</stp>
        <stp>[stepwise_trade.xlsx]spread summary!R16C24</stp>
        <tr r="X16" s="38"/>
      </tp>
      <tp>
        <v>41.804079999999999</v>
        <stp/>
        <stp>##V3_BDPV12</stp>
        <stp>316 HK Equity</stp>
        <stp>CHG_PCT_1M</stp>
        <stp>[stepwise_trade.xlsx]spread summary!R16C25</stp>
        <tr r="Y16" s="38"/>
      </tp>
      <tp>
        <v>32.727269999999997</v>
        <stp/>
        <stp>##V3_BDPV12</stp>
        <stp>323 HK Equity</stp>
        <stp>CHG_PCT_1M</stp>
        <stp>[stepwise_trade.xlsx]spread summary!R33C25</stp>
        <tr r="Y33" s="38"/>
      </tp>
      <tp>
        <v>-3.947368</v>
        <stp/>
        <stp>##V3_BDPV12</stp>
        <stp>323 HK Equity</stp>
        <stp>CHG_PCT_5D</stp>
        <stp>[stepwise_trade.xlsx]spread summary!R33C24</stp>
        <tr r="X33" s="38"/>
      </tp>
      <tp t="s">
        <v>SAMSUN-GDR</v>
        <stp/>
        <stp>##V3_BDPV12</stp>
        <stp>SMSN LI Equity</stp>
        <stp>short name</stp>
        <stp>[stepwise_trade.xlsx]spread summary!R42C1</stp>
        <tr r="A42" s="38"/>
      </tp>
      <tp t="s">
        <v>AFLAC INC</v>
        <stp/>
        <stp>##V3_BDPV12</stp>
        <stp>AFL Equity</stp>
        <stp>short name</stp>
        <stp>[stepwise_trade.xlsx]all_jul14!R59C1</stp>
        <tr r="A59" s="52"/>
      </tp>
      <tp>
        <v>654.1</v>
        <stp/>
        <stp>##V3_BDPV12</stp>
        <stp>8604 JP equity</stp>
        <stp>last price</stp>
        <stp>[stepwise_trade.xlsx]spread summary!R48C36</stp>
        <tr r="AJ48" s="38"/>
      </tp>
      <tp t="s">
        <v>ANGANG STEEL-H</v>
        <stp/>
        <stp>##V3_BDPV12</stp>
        <stp>347 HK Equity</stp>
        <stp>short name</stp>
        <stp>[stepwise_trade.xlsx]spread summary!R32C1</stp>
        <tr r="A32" s="38"/>
      </tp>
      <tp>
        <v>1628.5</v>
        <stp/>
        <stp>##V3_BDPV12</stp>
        <stp>8795 JP Equity</stp>
        <stp>last price</stp>
        <stp>[stepwise_trade.xlsx]spread summary!R55C36</stp>
        <tr r="AJ55" s="38"/>
      </tp>
      <tp>
        <v>4467</v>
        <stp/>
        <stp>##V3_BDPV12</stp>
        <stp>6758 JP Equity</stp>
        <stp>last price</stp>
        <stp>[stepwise_trade.xlsx]spread summary!R43C36</stp>
        <tr r="AJ43" s="38"/>
      </tp>
      <tp>
        <v>1494.5</v>
        <stp/>
        <stp>##V3_BDPV12</stp>
        <stp>6752 JP Equity</stp>
        <stp>last price</stp>
        <stp>[stepwise_trade.xlsx]spread summary!R39C36</stp>
        <tr r="AJ39" s="38"/>
      </tp>
      <tp>
        <v>1927</v>
        <stp/>
        <stp>##V3_BDPV12</stp>
        <stp>8750 JP Equity</stp>
        <stp>last price</stp>
        <stp>[stepwise_trade.xlsx]spread summary!R53C36</stp>
        <tr r="AJ53" s="38"/>
      </tp>
      <tp>
        <v>1908</v>
        <stp/>
        <stp>##V3_BDPV12</stp>
        <stp>8729 JP Equity</stp>
        <stp>last price</stp>
        <stp>[stepwise_trade.xlsx]spread summary!R54C36</stp>
        <tr r="AJ54" s="38"/>
      </tp>
      <tp>
        <v>3884</v>
        <stp/>
        <stp>##V3_BDPV12</stp>
        <stp>8725 JP Equity</stp>
        <stp>last price</stp>
        <stp>[stepwise_trade.xlsx]spread summary!R56C36</stp>
        <tr r="AJ56" s="38"/>
      </tp>
      <tp t="s">
        <v>JINKOSOLAR-ADR</v>
        <stp/>
        <stp>##V3_BDPV12</stp>
        <stp>JKS Equity</stp>
        <stp>short name</stp>
        <stp>[stepwise_trade.xlsx]all_jul14!R48C1</stp>
        <tr r="A48" s="52"/>
      </tp>
      <tp>
        <v>-4.5918390000000002</v>
        <stp/>
        <stp>##V3_BDPV12</stp>
        <stp>598 HK Equity</stp>
        <stp>CHG_PCT_1M</stp>
        <stp>[stepwise_trade.xlsx]spread summary!R17C25</stp>
        <tr r="Y17" s="38"/>
      </tp>
      <tp>
        <v>-3.1088079999999998</v>
        <stp/>
        <stp>##V3_BDPV12</stp>
        <stp>598 HK Equity</stp>
        <stp>CHG_PCT_5D</stp>
        <stp>[stepwise_trade.xlsx]spread summary!R17C24</stp>
        <tr r="X17" s="38"/>
      </tp>
      <tp t="s">
        <v>MAANSHAN IRON-H</v>
        <stp/>
        <stp>##V3_BDPV12</stp>
        <stp>323 HK Equity</stp>
        <stp>short name</stp>
        <stp>[stepwise_trade.xlsx]spread summary!R33C1</stp>
        <tr r="A33" s="38"/>
      </tp>
      <tp>
        <v>2585</v>
        <stp/>
        <stp>##V3_BDPV12</stp>
        <stp>9437 JP Equity</stp>
        <stp>last price</stp>
        <stp>[stepwise_trade.xlsx]spread summary!R51C36</stp>
        <tr r="AJ51" s="38"/>
      </tp>
      <tp>
        <v>5327</v>
        <stp/>
        <stp>##V3_BDPV12</stp>
        <stp>9432 JP Equity</stp>
        <stp>last price</stp>
        <stp>[stepwise_trade.xlsx]spread summary!R50C36</stp>
        <tr r="AJ50" s="38"/>
      </tp>
      <tp>
        <v>2624.5</v>
        <stp/>
        <stp>##V3_BDPV12</stp>
        <stp>5401 JP Equity</stp>
        <stp>last price</stp>
        <stp>[stepwise_trade.xlsx]spread summary!R31C36</stp>
        <tr r="AJ31" s="38"/>
      </tp>
      <tp>
        <v>1264</v>
        <stp/>
        <stp>##V3_BDPV12</stp>
        <stp>5406 JP Equity</stp>
        <stp>last price</stp>
        <stp>[stepwise_trade.xlsx]spread summary!R30C36</stp>
        <tr r="AJ30" s="38"/>
      </tp>
      <tp>
        <v>2071</v>
        <stp/>
        <stp>##V3_BDPV12</stp>
        <stp>5411 JP Equity</stp>
        <stp>last price</stp>
        <stp>[stepwise_trade.xlsx]spread summary!R29C36</stp>
        <tr r="AJ29" s="38"/>
      </tp>
      <tp>
        <v>196.7</v>
        <stp/>
        <stp>##V3_BDPV12</stp>
        <stp>8411 JP equity</stp>
        <stp>last price</stp>
        <stp>[stepwise_trade.xlsx]spread summary!R45C36</stp>
        <tr r="AJ45" s="38"/>
      </tp>
      <tp>
        <v>3.52</v>
        <stp/>
        <stp>##V3_BDPV12</stp>
        <stp>2727 HK Equity</stp>
        <stp>last price</stp>
        <stp>[stepwise_trade.xlsx]spread summary!R24C36</stp>
        <tr r="AJ24" s="38"/>
      </tp>
      <tp>
        <v>1757</v>
        <stp/>
        <stp>##V3_BDPV12</stp>
        <stp>8591 JP equity</stp>
        <stp>last price</stp>
        <stp>[stepwise_trade.xlsx]spread summary!R49C36</stp>
        <tr r="AJ49" s="38"/>
      </tp>
      <tp>
        <v>728.8</v>
        <stp/>
        <stp>##V3_BDPV12</stp>
        <stp>6501 JP equity</stp>
        <stp>last price</stp>
        <stp>[stepwise_trade.xlsx]spread summary!R26C36</stp>
        <tr r="AJ26" s="38"/>
      </tp>
      <tp t="s">
        <v>SPX</v>
        <stp/>
        <stp>##V3_BDPV12</stp>
        <stp>AFL Equity</stp>
        <stp>rel index</stp>
        <stp>[stepwise_trade.xlsx]spread summary!R57C28</stp>
        <tr r="AB57" s="38"/>
      </tp>
      <tp t="s">
        <v>SPX</v>
        <stp/>
        <stp>##V3_BDPV12</stp>
        <stp>AUO Equity</stp>
        <stp>rel index</stp>
        <stp>[stepwise_trade.xlsx]spread summary!R40C28</stp>
        <tr r="AB40" s="38"/>
      </tp>
      <tp t="e">
        <v>#N/A</v>
        <stp/>
        <stp>##V3_BDHV12</stp>
        <stp>CEO Equity</stp>
        <stp>last price</stp>
        <stp>8/3/2016</stp>
        <stp>8/3/2016</stp>
        <stp>[stepwise_allstock.xlsx]spread summary!R5C35</stp>
        <tr r="AI5" s="38"/>
      </tp>
      <tp>
        <v>2.001093</v>
        <stp/>
        <stp>##V3_BDPV12</stp>
        <stp>9984 JP Equity</stp>
        <stp>CHG_PCT_5D</stp>
        <stp>[stepwise_trade.xlsx]spread summary!R52C24</stp>
        <tr r="X52" s="38"/>
      </tp>
      <tp>
        <v>2.001093</v>
        <stp/>
        <stp>##V3_BDPV12</stp>
        <stp>9984 JP Equity</stp>
        <stp>CHG_PCT_5D</stp>
        <stp>[stepwise_trade.xlsx]spread summary!R58C24</stp>
        <tr r="X58" s="38"/>
      </tp>
      <tp>
        <v>1.028918</v>
        <stp/>
        <stp>##V3_BDPV12</stp>
        <stp>9984 JP Equity</stp>
        <stp>CHG_PCT_1M</stp>
        <stp>[stepwise_trade.xlsx]spread summary!R58C25</stp>
        <tr r="Y58" s="38"/>
      </tp>
      <tp>
        <v>1.028918</v>
        <stp/>
        <stp>##V3_BDPV12</stp>
        <stp>9984 JP Equity</stp>
        <stp>CHG_PCT_1M</stp>
        <stp>[stepwise_trade.xlsx]spread summary!R52C25</stp>
        <tr r="Y52" s="38"/>
      </tp>
      <tp>
        <v>42.2</v>
        <stp/>
        <stp>##V3_BDPV12</stp>
        <stp>FXI Equity</stp>
        <stp>last price</stp>
        <stp>[stepwise_trade.xlsx]spread summary!R4C39</stp>
        <tr r="AM4" s="38"/>
      </tp>
      <tp t="s">
        <v>JA SOLAR HOL-ADR</v>
        <stp/>
        <stp>##V3_BDPV12</stp>
        <stp>JASO Equity</stp>
        <stp>short name</stp>
        <stp>[stepwise_trade.xlsx]all_jul14!R49C1</stp>
        <tr r="A49" s="52"/>
      </tp>
      <tp>
        <v>-1.758794</v>
        <stp/>
        <stp>##V3_BDPV12</stp>
        <stp>1898 HK Equity</stp>
        <stp>CHG_PCT_5D</stp>
        <stp>[stepwise_trade.xlsx]spread summary!R36C24</stp>
        <tr r="X36" s="38"/>
      </tp>
      <tp>
        <v>3.7135280000000002</v>
        <stp/>
        <stp>##V3_BDPV12</stp>
        <stp>1898 HK Equity</stp>
        <stp>CHG_PCT_1M</stp>
        <stp>[stepwise_trade.xlsx]spread summary!R36C25</stp>
        <tr r="Y36" s="38"/>
      </tp>
      <tp t="s">
        <v>CANADIAN SOLAR I</v>
        <stp/>
        <stp>##V3_BDPV12</stp>
        <stp>CSIQ Equity</stp>
        <stp>short name</stp>
        <stp>[stepwise_trade.xlsx]all_jul14!R50C1</stp>
        <tr r="A50" s="52"/>
      </tp>
      <tp>
        <v>4.1176440000000003</v>
        <stp/>
        <stp>##V3_BDPV12</stp>
        <stp>2866 HK Equity</stp>
        <stp>CHG_PCT_1M</stp>
        <stp>[stepwise_trade.xlsx]spread summary!R12C25</stp>
        <tr r="Y12" s="38"/>
      </tp>
      <tp>
        <v>-1.117318</v>
        <stp/>
        <stp>##V3_BDPV12</stp>
        <stp>2866 HK Equity</stp>
        <stp>CHG_PCT_5D</stp>
        <stp>[stepwise_trade.xlsx]spread summary!R12C24</stp>
        <tr r="X12" s="38"/>
      </tp>
      <tp t="s">
        <v>NIPPON YUSEN KK</v>
        <stp/>
        <stp>##V3_BDPV12</stp>
        <stp>9101 JP Equity</stp>
        <stp>short name</stp>
        <stp>[stepwise_trade.xlsx]spread summary!R8C1</stp>
        <tr r="A8" s="38"/>
      </tp>
      <tp>
        <v>11.32075</v>
        <stp/>
        <stp>##V3_BDPV12</stp>
        <stp>1919 HK Equity</stp>
        <stp>CHG_PCT_5D</stp>
        <stp>[stepwise_trade.xlsx]spread summary!R13C24</stp>
        <tr r="X13" s="38"/>
      </tp>
      <tp>
        <v>34.472929999999998</v>
        <stp/>
        <stp>##V3_BDPV12</stp>
        <stp>1919 HK Equity</stp>
        <stp>CHG_PCT_1M</stp>
        <stp>[stepwise_trade.xlsx]spread summary!R13C25</stp>
        <tr r="Y13" s="38"/>
      </tp>
      <tp>
        <v>5.46</v>
        <stp/>
        <stp>##V3_BDPV12</stp>
        <stp>902 HK equity</stp>
        <stp>last price</stp>
        <stp>[stepwise_trade.xlsx]spread summary!R22C36</stp>
        <tr r="AJ22" s="38"/>
      </tp>
      <tp>
        <v>111.1</v>
        <stp/>
        <stp>##V3_BDPV12</stp>
        <stp>CEO Equity</stp>
        <stp>last price</stp>
        <stp>[stepwise_trade.xlsx]spread summary!R5C36</stp>
        <tr r="AJ5" s="38"/>
      </tp>
      <tp t="s">
        <v>MITSUI OSK LINES</v>
        <stp/>
        <stp>##V3_BDPV12</stp>
        <stp>9104 JP Equity</stp>
        <stp>short name</stp>
        <stp>[stepwise_trade.xlsx]spread summary!R9C1</stp>
        <tr r="A9" s="38"/>
      </tp>
      <tp t="e">
        <v>#N/A</v>
        <stp/>
        <stp>##V3_BDHV12</stp>
        <stp>SHG Equity</stp>
        <stp>last price</stp>
        <stp>7/29/2016</stp>
        <stp>7/29/2016</stp>
        <stp>[stepwise_allstock.xlsx]spread summary!R59C35</stp>
        <tr r="AI59" s="38"/>
      </tp>
      <tp>
        <v>1.8248180000000001</v>
        <stp/>
        <stp>##V3_BDPV12</stp>
        <stp>9107 JP Equity</stp>
        <stp>CHG_PCT_1M</stp>
        <stp>[stepwise_trade.xlsx]spread summary!R10C25</stp>
        <tr r="Y10" s="38"/>
      </tp>
      <tp>
        <v>-1.0638300000000001</v>
        <stp/>
        <stp>##V3_BDPV12</stp>
        <stp>9107 JP Equity</stp>
        <stp>CHG_PCT_5D</stp>
        <stp>[stepwise_trade.xlsx]spread summary!R10C24</stp>
        <tr r="X10" s="38"/>
      </tp>
      <tp>
        <v>-2.95858</v>
        <stp/>
        <stp>##V3_BDPV12</stp>
        <stp>2343 HK Equity</stp>
        <stp>CHG_PCT_5D</stp>
        <stp>[stepwise_trade.xlsx]spread summary!R15C24</stp>
        <tr r="X15" s="38"/>
      </tp>
      <tp>
        <v>1.2345680000000001</v>
        <stp/>
        <stp>##V3_BDPV12</stp>
        <stp>2343 HK Equity</stp>
        <stp>CHG_PCT_1M</stp>
        <stp>[stepwise_trade.xlsx]spread summary!R15C25</stp>
        <tr r="Y15" s="38"/>
      </tp>
      <tp>
        <v>0</v>
        <stp/>
        <stp>##V3_BDPV12</stp>
        <stp>1378 HK Equity</stp>
        <stp>CHG_PCT_1M</stp>
        <stp>[stepwise_trade.xlsx]spread summary!R65C25</stp>
        <tr r="Y65" s="38"/>
      </tp>
      <tp>
        <v>0</v>
        <stp/>
        <stp>##V3_BDPV12</stp>
        <stp>1378 HK Equity</stp>
        <stp>CHG_PCT_5D</stp>
        <stp>[stepwise_trade.xlsx]spread summary!R65C24</stp>
        <tr r="X65" s="38"/>
      </tp>
      <tp>
        <v>73.099999999999994</v>
        <stp/>
        <stp>##V3_BDPV12</stp>
        <stp>316 HK Equity</stp>
        <stp>last price</stp>
        <stp>[stepwise_trade.xlsx]spread summary!R16C36</stp>
        <tr r="AJ16" s="38"/>
      </tp>
      <tp>
        <v>3.65</v>
        <stp/>
        <stp>##V3_BDPV12</stp>
        <stp>323 HK Equity</stp>
        <stp>last price</stp>
        <stp>[stepwise_trade.xlsx]spread summary!R33C36</stp>
        <tr r="AJ33" s="38"/>
      </tp>
      <tp>
        <v>6.05</v>
        <stp/>
        <stp>##V3_BDPV12</stp>
        <stp>347 HK Equity</stp>
        <stp>last price</stp>
        <stp>[stepwise_trade.xlsx]spread summary!R32C36</stp>
        <tr r="AJ32" s="38"/>
      </tp>
      <tp>
        <v>2</v>
        <stp/>
        <stp>##V3_BDPV12</stp>
        <stp>368 HK Equity</stp>
        <stp>last price</stp>
        <stp>[stepwise_trade.xlsx]spread summary!R18C36</stp>
        <tr r="AJ18" s="38"/>
      </tp>
      <tp>
        <v>4.7265990000000002</v>
        <stp/>
        <stp>##V3_BDPV12</stp>
        <stp>7201 JP Equity</stp>
        <stp>CHG_PCT_1M</stp>
        <stp>[stepwise_trade.xlsx]spread summary!R67C25</stp>
        <tr r="Y67" s="38"/>
      </tp>
      <tp>
        <v>4.2150169999999996</v>
        <stp/>
        <stp>##V3_BDPV12</stp>
        <stp>7203 JP Equity</stp>
        <stp>CHG_PCT_1M</stp>
        <stp>[stepwise_trade.xlsx]spread summary!R68C25</stp>
        <tr r="Y68" s="38"/>
      </tp>
      <tp>
        <v>-1.0507880000000001</v>
        <stp/>
        <stp>##V3_BDPV12</stp>
        <stp>7201 JP Equity</stp>
        <stp>CHG_PCT_5D</stp>
        <stp>[stepwise_trade.xlsx]spread summary!R67C24</stp>
        <tr r="X67" s="38"/>
      </tp>
      <tp>
        <v>-1.18123</v>
        <stp/>
        <stp>##V3_BDPV12</stp>
        <stp>7203 JP Equity</stp>
        <stp>CHG_PCT_5D</stp>
        <stp>[stepwise_trade.xlsx]spread summary!R68C24</stp>
        <tr r="X68" s="38"/>
      </tp>
      <tp>
        <v>-0.96899219999999997</v>
        <stp/>
        <stp>##V3_BDPV12</stp>
        <stp>7267 JP Equity</stp>
        <stp>CHG_PCT_5D</stp>
        <stp>[stepwise_trade.xlsx]spread summary!R69C24</stp>
        <tr r="X69" s="38"/>
      </tp>
      <tp>
        <v>0.1633453</v>
        <stp/>
        <stp>##V3_BDPV12</stp>
        <stp>7267 JP Equity</stp>
        <stp>CHG_PCT_1M</stp>
        <stp>[stepwise_trade.xlsx]spread summary!R69C25</stp>
        <tr r="Y69" s="38"/>
      </tp>
      <tp t="s">
        <v>SPX</v>
        <stp/>
        <stp>##V3_BDPV12</stp>
        <stp>KEP Equity</stp>
        <stp>rel index</stp>
        <stp>[stepwise_trade.xlsx]spread summary!R21C28</stp>
        <tr r="AB21" s="38"/>
      </tp>
      <tp>
        <v>9.5394740000000002</v>
        <stp/>
        <stp>##V3_BDPV12</stp>
        <stp>7270 JP Equity</stp>
        <stp>CHG_PCT_1M</stp>
        <stp>[stepwise_trade.xlsx]spread summary!R70C25</stp>
        <tr r="Y70" s="38"/>
      </tp>
      <tp>
        <v>-1.6490279999999999</v>
        <stp/>
        <stp>##V3_BDPV12</stp>
        <stp>7270 JP Equity</stp>
        <stp>CHG_PCT_5D</stp>
        <stp>[stepwise_trade.xlsx]spread summary!R70C24</stp>
        <tr r="X70" s="38"/>
      </tp>
      <tp>
        <v>7.786429</v>
        <stp/>
        <stp>##V3_BDPV12</stp>
        <stp>1088 HK Equity</stp>
        <stp>CHG_PCT_5D</stp>
        <stp>[stepwise_trade.xlsx]spread summary!R37C24</stp>
        <tr r="X37" s="38"/>
      </tp>
      <tp>
        <v>15.785690000000001</v>
        <stp/>
        <stp>##V3_BDPV12</stp>
        <stp>1088 HK Equity</stp>
        <stp>CHG_PCT_1M</stp>
        <stp>[stepwise_trade.xlsx]spread summary!R37C25</stp>
        <tr r="Y37" s="38"/>
      </tp>
      <tp>
        <v>1.5243899999999999</v>
        <stp/>
        <stp>##V3_BDPV12</stp>
        <stp>1071 HK Equity</stp>
        <stp>CHG_PCT_5D</stp>
        <stp>[stepwise_trade.xlsx]spread summary!R23C24</stp>
        <tr r="X23" s="38"/>
      </tp>
      <tp>
        <v>-6.4606729999999999</v>
        <stp/>
        <stp>##V3_BDPV12</stp>
        <stp>1071 HK Equity</stp>
        <stp>CHG_PCT_1M</stp>
        <stp>[stepwise_trade.xlsx]spread summary!R23C25</stp>
        <tr r="Y23" s="38"/>
      </tp>
      <tp>
        <v>-2.3420179999999999</v>
        <stp/>
        <stp>##V3_BDPV12</stp>
        <stp>8306 JP equity</stp>
        <stp>CHG_PCT_5D</stp>
        <stp>[stepwise_trade.xlsx]spread summary!R46C24</stp>
        <tr r="X46" s="38"/>
      </tp>
      <tp>
        <v>-2.6523029999999999</v>
        <stp/>
        <stp>##V3_BDPV12</stp>
        <stp>8306 JP equity</stp>
        <stp>CHG_PCT_1M</stp>
        <stp>[stepwise_trade.xlsx]spread summary!R46C25</stp>
        <tr r="Y46" s="38"/>
      </tp>
      <tp>
        <v>-1.9212750000000001</v>
        <stp/>
        <stp>##V3_BDPV12</stp>
        <stp>8316 JP equity</stp>
        <stp>CHG_PCT_5D</stp>
        <stp>[stepwise_trade.xlsx]spread summary!R47C24</stp>
        <tr r="X47" s="38"/>
      </tp>
      <tp>
        <v>-1.7370890000000001</v>
        <stp/>
        <stp>##V3_BDPV12</stp>
        <stp>8316 JP equity</stp>
        <stp>CHG_PCT_1M</stp>
        <stp>[stepwise_trade.xlsx]spread summary!R47C25</stp>
        <tr r="Y47" s="38"/>
      </tp>
      <tp>
        <v>-1.336074</v>
        <stp/>
        <stp>##V3_BDPV12</stp>
        <stp>1199 HK Equity</stp>
        <stp>CHG_PCT_5D</stp>
        <stp>[stepwise_trade.xlsx]spread summary!R14C24</stp>
        <tr r="X14" s="38"/>
      </tp>
      <tp>
        <v>5.3787089999999997</v>
        <stp/>
        <stp>##V3_BDPV12</stp>
        <stp>1199 HK Equity</stp>
        <stp>CHG_PCT_1M</stp>
        <stp>[stepwise_trade.xlsx]spread summary!R14C25</stp>
        <tr r="Y14" s="38"/>
      </tp>
      <tp>
        <v>3.8740920000000001</v>
        <stp/>
        <stp>##V3_BDPV12</stp>
        <stp>1133 HK Equity</stp>
        <stp>CHG_PCT_5D</stp>
        <stp>[stepwise_trade.xlsx]spread summary!R25C24</stp>
        <tr r="X25" s="38"/>
      </tp>
      <tp>
        <v>5.1470609999999999</v>
        <stp/>
        <stp>##V3_BDPV12</stp>
        <stp>1133 HK Equity</stp>
        <stp>CHG_PCT_1M</stp>
        <stp>[stepwise_trade.xlsx]spread summary!R25C25</stp>
        <tr r="Y25" s="38"/>
      </tp>
      <tp>
        <v>-2.4774769999999999</v>
        <stp/>
        <stp>##V3_BDPV12</stp>
        <stp>1138 HK Equity</stp>
        <stp>CHG_PCT_5D</stp>
        <stp>[stepwise_trade.xlsx]spread summary!R11C24</stp>
        <tr r="X11" s="38"/>
      </tp>
      <tp>
        <v>0.69767000000000001</v>
        <stp/>
        <stp>##V3_BDPV12</stp>
        <stp>1138 HK Equity</stp>
        <stp>CHG_PCT_1M</stp>
        <stp>[stepwise_trade.xlsx]spread summary!R11C25</stp>
        <tr r="Y11" s="38"/>
      </tp>
      <tp>
        <v>0.1302083</v>
        <stp/>
        <stp>##V3_BDPV12</stp>
        <stp>1171 HK Equity</stp>
        <stp>CHG_PCT_5D</stp>
        <stp>[stepwise_trade.xlsx]spread summary!R35C24</stp>
        <tr r="X35" s="38"/>
      </tp>
      <tp>
        <v>18.856259999999999</v>
        <stp/>
        <stp>##V3_BDPV12</stp>
        <stp>1171 HK Equity</stp>
        <stp>CHG_PCT_1M</stp>
        <stp>[stepwise_trade.xlsx]spread summary!R35C25</stp>
        <tr r="Y35" s="38"/>
      </tp>
      <tp t="s">
        <v>INPEX CORP-ADR</v>
        <stp/>
        <stp>##V3_BDPV12</stp>
        <stp>IPXHY Equity</stp>
        <stp>short name</stp>
        <stp>[stepwise_trade.xlsx]all_jul14!R18C1</stp>
        <tr r="A18" s="52"/>
      </tp>
      <tp>
        <v>-1.317045</v>
        <stp/>
        <stp>##V3_BDPV12</stp>
        <stp>9437 JP Equity</stp>
        <stp>CHG_PCT_5D</stp>
        <stp>[stepwise_trade.xlsx]spread summary!R51C24</stp>
        <tr r="X51" s="38"/>
      </tp>
      <tp>
        <v>-2.1671260000000001</v>
        <stp/>
        <stp>##V3_BDPV12</stp>
        <stp>9432 JP Equity</stp>
        <stp>CHG_PCT_1M</stp>
        <stp>[stepwise_trade.xlsx]spread summary!R50C25</stp>
        <tr r="Y50" s="38"/>
      </tp>
      <tp>
        <v>-0.78226859999999998</v>
        <stp/>
        <stp>##V3_BDPV12</stp>
        <stp>9432 JP Equity</stp>
        <stp>CHG_PCT_5D</stp>
        <stp>[stepwise_trade.xlsx]spread summary!R50C24</stp>
        <tr r="X50" s="38"/>
      </tp>
      <tp>
        <v>-6.0341690000000003</v>
        <stp/>
        <stp>##V3_BDPV12</stp>
        <stp>9437 JP Equity</stp>
        <stp>CHG_PCT_1M</stp>
        <stp>[stepwise_trade.xlsx]spread summary!R51C25</stp>
        <tr r="Y51" s="38"/>
      </tp>
      <tp>
        <v>-1.1115299999999999</v>
        <stp/>
        <stp>##V3_BDPV12</stp>
        <stp>5401 JP Equity</stp>
        <stp>CHG_PCT_5D</stp>
        <stp>[stepwise_trade.xlsx]spread summary!R31C24</stp>
        <tr r="X31" s="38"/>
      </tp>
      <tp>
        <v>21.538460000000001</v>
        <stp/>
        <stp>##V3_BDPV12</stp>
        <stp>5406 JP Equity</stp>
        <stp>CHG_PCT_1M</stp>
        <stp>[stepwise_trade.xlsx]spread summary!R30C25</stp>
        <tr r="Y30" s="38"/>
      </tp>
      <tp>
        <v>11.44374</v>
        <stp/>
        <stp>##V3_BDPV12</stp>
        <stp>5401 JP Equity</stp>
        <stp>CHG_PCT_1M</stp>
        <stp>[stepwise_trade.xlsx]spread summary!R31C25</stp>
        <tr r="Y31" s="38"/>
      </tp>
      <tp>
        <v>1.039169</v>
        <stp/>
        <stp>##V3_BDPV12</stp>
        <stp>5406 JP Equity</stp>
        <stp>CHG_PCT_5D</stp>
        <stp>[stepwise_trade.xlsx]spread summary!R30C24</stp>
        <tr r="X30" s="38"/>
      </tp>
      <tp>
        <v>0.2662794</v>
        <stp/>
        <stp>##V3_BDPV12</stp>
        <stp>5411 JP Equity</stp>
        <stp>CHG_PCT_5D</stp>
        <stp>[stepwise_trade.xlsx]spread summary!R29C24</stp>
        <tr r="X29" s="38"/>
      </tp>
      <tp>
        <v>-1.304567</v>
        <stp/>
        <stp>##V3_BDPV12</stp>
        <stp>8411 JP equity</stp>
        <stp>CHG_PCT_1M</stp>
        <stp>[stepwise_trade.xlsx]spread summary!R45C25</stp>
        <tr r="Y45" s="38"/>
      </tp>
      <tp>
        <v>15.89256</v>
        <stp/>
        <stp>##V3_BDPV12</stp>
        <stp>5411 JP Equity</stp>
        <stp>CHG_PCT_1M</stp>
        <stp>[stepwise_trade.xlsx]spread summary!R29C25</stp>
        <tr r="Y29" s="38"/>
      </tp>
      <tp>
        <v>-1.3045659999999999</v>
        <stp/>
        <stp>##V3_BDPV12</stp>
        <stp>8411 JP equity</stp>
        <stp>CHG_PCT_5D</stp>
        <stp>[stepwise_trade.xlsx]spread summary!R45C24</stp>
        <tr r="X45" s="38"/>
      </tp>
      <tp>
        <v>24.28199</v>
        <stp/>
        <stp>##V3_BDPV12</stp>
        <stp>2600 HK Equity</stp>
        <stp>CHG_PCT_1M</stp>
        <stp>[stepwise_trade.xlsx]spread summary!R64C25</stp>
        <tr r="Y64" s="38"/>
      </tp>
      <tp>
        <v>1.2765960000000001</v>
        <stp/>
        <stp>##V3_BDPV12</stp>
        <stp>2600 HK Equity</stp>
        <stp>CHG_PCT_5D</stp>
        <stp>[stepwise_trade.xlsx]spread summary!R64C24</stp>
        <tr r="X64" s="38"/>
      </tp>
      <tp t="s">
        <v>KT CORP-ADR</v>
        <stp/>
        <stp>##V3_BDPV12</stp>
        <stp>KT Equity</stp>
        <stp>short name</stp>
        <stp>[stepwise_trade.xlsx]all_jul14!R12C1</stp>
        <tr r="A12" s="52"/>
      </tp>
      <tp>
        <v>-0.1507056</v>
        <stp/>
        <stp>##V3_BDPV12</stp>
        <stp>6501 JP equity</stp>
        <stp>CHG_PCT_5D</stp>
        <stp>[stepwise_trade.xlsx]spread summary!R26C24</stp>
        <tr r="X26" s="38"/>
      </tp>
      <tp>
        <v>8.0824580000000008</v>
        <stp/>
        <stp>##V3_BDPV12</stp>
        <stp>6501 JP equity</stp>
        <stp>CHG_PCT_1M</stp>
        <stp>[stepwise_trade.xlsx]spread summary!R26C25</stp>
        <tr r="Y26" s="38"/>
      </tp>
      <tp>
        <v>-1.097664</v>
        <stp/>
        <stp>##V3_BDPV12</stp>
        <stp>8591 JP equity</stp>
        <stp>CHG_PCT_1M</stp>
        <stp>[stepwise_trade.xlsx]spread summary!R49C25</stp>
        <tr r="Y49" s="38"/>
      </tp>
      <tp>
        <v>-0.79051380000000004</v>
        <stp/>
        <stp>##V3_BDPV12</stp>
        <stp>8591 JP equity</stp>
        <stp>CHG_PCT_5D</stp>
        <stp>[stepwise_trade.xlsx]spread summary!R49C24</stp>
        <tr r="X49" s="38"/>
      </tp>
      <tp t="s">
        <v>SPX</v>
        <stp/>
        <stp>##V3_BDPV12</stp>
        <stp>LPL Equity</stp>
        <stp>rel index</stp>
        <stp>[stepwise_trade.xlsx]spread summary!R41C28</stp>
        <tr r="AB41" s="38"/>
      </tp>
      <tp>
        <v>-7.3684200000000004</v>
        <stp/>
        <stp>##V3_BDPV12</stp>
        <stp>2727 HK Equity</stp>
        <stp>CHG_PCT_1M</stp>
        <stp>[stepwise_trade.xlsx]spread summary!R24C25</stp>
        <tr r="Y24" s="38"/>
      </tp>
      <tp>
        <v>-0.8450704</v>
        <stp/>
        <stp>##V3_BDPV12</stp>
        <stp>2727 HK Equity</stp>
        <stp>CHG_PCT_5D</stp>
        <stp>[stepwise_trade.xlsx]spread summary!R24C24</stp>
        <tr r="X24" s="38"/>
      </tp>
      <tp t="s">
        <v>KB FINANCIAL-ADR</v>
        <stp/>
        <stp>##V3_BDPV12</stp>
        <stp>KB Equity</stp>
        <stp>short name</stp>
        <stp>[stepwise_trade.xlsx]all_jul14!R61C1</stp>
        <tr r="A61" s="52"/>
      </tp>
      <tp>
        <v>-1.948733</v>
        <stp/>
        <stp>##V3_BDPV12</stp>
        <stp>8604 JP equity</stp>
        <stp>CHG_PCT_5D</stp>
        <stp>[stepwise_trade.xlsx]spread summary!R48C24</stp>
        <tr r="X48" s="38"/>
      </tp>
      <tp>
        <v>-3.4966050000000002</v>
        <stp/>
        <stp>##V3_BDPV12</stp>
        <stp>8604 JP equity</stp>
        <stp>CHG_PCT_1M</stp>
        <stp>[stepwise_trade.xlsx]spread summary!R48C25</stp>
        <tr r="Y48" s="38"/>
      </tp>
      <tp>
        <v>-0.81716040000000001</v>
        <stp/>
        <stp>##V3_BDPV12</stp>
        <stp>8725 JP Equity</stp>
        <stp>CHG_PCT_5D</stp>
        <stp>[stepwise_trade.xlsx]spread summary!R56C24</stp>
        <tr r="X56" s="38"/>
      </tp>
      <tp>
        <v>2.6155879999999998</v>
        <stp/>
        <stp>##V3_BDPV12</stp>
        <stp>8725 JP Equity</stp>
        <stp>CHG_PCT_1M</stp>
        <stp>[stepwise_trade.xlsx]spread summary!R56C25</stp>
        <tr r="Y56" s="38"/>
      </tp>
      <tp>
        <v>4.6626440000000002</v>
        <stp/>
        <stp>##V3_BDPV12</stp>
        <stp>8729 JP Equity</stp>
        <stp>CHG_PCT_1M</stp>
        <stp>[stepwise_trade.xlsx]spread summary!R54C25</stp>
        <tr r="Y54" s="38"/>
      </tp>
      <tp>
        <v>-3.8306450000000001</v>
        <stp/>
        <stp>##V3_BDPV12</stp>
        <stp>8729 JP Equity</stp>
        <stp>CHG_PCT_5D</stp>
        <stp>[stepwise_trade.xlsx]spread summary!R54C24</stp>
        <tr r="X54" s="38"/>
      </tp>
      <tp>
        <v>-1.54809</v>
        <stp/>
        <stp>##V3_BDPV12</stp>
        <stp>6752 JP Equity</stp>
        <stp>CHG_PCT_5D</stp>
        <stp>[stepwise_trade.xlsx]spread summary!R39C24</stp>
        <tr r="X39" s="38"/>
      </tp>
      <tp>
        <v>-1.0780289999999999</v>
        <stp/>
        <stp>##V3_BDPV12</stp>
        <stp>8750 JP Equity</stp>
        <stp>CHG_PCT_1M</stp>
        <stp>[stepwise_trade.xlsx]spread summary!R53C25</stp>
        <tr r="Y53" s="38"/>
      </tp>
      <tp>
        <v>-3.3358409999999998</v>
        <stp/>
        <stp>##V3_BDPV12</stp>
        <stp>8750 JP Equity</stp>
        <stp>CHG_PCT_5D</stp>
        <stp>[stepwise_trade.xlsx]spread summary!R53C24</stp>
        <tr r="X53" s="38"/>
      </tp>
      <tp>
        <v>-1.3856809999999999</v>
        <stp/>
        <stp>##V3_BDPV12</stp>
        <stp>6752 JP Equity</stp>
        <stp>CHG_PCT_1M</stp>
        <stp>[stepwise_trade.xlsx]spread summary!R39C25</stp>
        <tr r="Y39" s="38"/>
      </tp>
      <tp>
        <v>4.4912280000000004</v>
        <stp/>
        <stp>##V3_BDPV12</stp>
        <stp>6758 JP Equity</stp>
        <stp>CHG_PCT_1M</stp>
        <stp>[stepwise_trade.xlsx]spread summary!R43C25</stp>
        <tr r="Y43" s="38"/>
      </tp>
      <tp>
        <v>-0.84350720000000001</v>
        <stp/>
        <stp>##V3_BDPV12</stp>
        <stp>6758 JP Equity</stp>
        <stp>CHG_PCT_5D</stp>
        <stp>[stepwise_trade.xlsx]spread summary!R43C24</stp>
        <tr r="X43" s="38"/>
      </tp>
      <tp>
        <v>-2.7470889999999999</v>
        <stp/>
        <stp>##V3_BDPV12</stp>
        <stp>8795 JP Equity</stp>
        <stp>CHG_PCT_5D</stp>
        <stp>[stepwise_trade.xlsx]spread summary!R55C24</stp>
        <tr r="X55" s="38"/>
      </tp>
      <tp>
        <v>-0.91268629999999995</v>
        <stp/>
        <stp>##V3_BDPV12</stp>
        <stp>8795 JP Equity</stp>
        <stp>CHG_PCT_1M</stp>
        <stp>[stepwise_trade.xlsx]spread summary!R55C25</stp>
        <tr r="Y55" s="38"/>
      </tp>
      <tp>
        <v>3.74</v>
        <stp/>
        <stp>##V3_BDPV12</stp>
        <stp>598 HK Equity</stp>
        <stp>last price</stp>
        <stp>[stepwise_trade.xlsx]spread summary!R17C36</stp>
        <tr r="AJ17" s="3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p\DAPI\DDE\blph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blptoday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62"/>
  <sheetViews>
    <sheetView workbookViewId="0">
      <selection activeCell="B24" sqref="B24"/>
    </sheetView>
  </sheetViews>
  <sheetFormatPr defaultRowHeight="15"/>
  <sheetData>
    <row r="1" spans="1:23">
      <c r="B1" s="6">
        <v>42908</v>
      </c>
    </row>
    <row r="2" spans="1:23">
      <c r="A2" s="135" t="s">
        <v>128</v>
      </c>
      <c r="B2" s="24" t="s">
        <v>72</v>
      </c>
      <c r="C2" s="4" t="s">
        <v>22</v>
      </c>
      <c r="D2" s="4" t="s">
        <v>90</v>
      </c>
      <c r="E2" s="4" t="s">
        <v>89</v>
      </c>
      <c r="F2" s="4" t="s">
        <v>88</v>
      </c>
      <c r="G2" s="4" t="s">
        <v>83</v>
      </c>
      <c r="H2" s="4" t="s">
        <v>11</v>
      </c>
      <c r="I2" s="4" t="s">
        <v>12</v>
      </c>
      <c r="J2" s="4" t="s">
        <v>13</v>
      </c>
      <c r="K2" s="4" t="s">
        <v>23</v>
      </c>
      <c r="L2" s="11" t="s">
        <v>24</v>
      </c>
      <c r="M2" s="4" t="s">
        <v>14</v>
      </c>
      <c r="N2" s="17" t="s">
        <v>16</v>
      </c>
      <c r="O2" s="17" t="s">
        <v>15</v>
      </c>
      <c r="P2" s="17" t="s">
        <v>74</v>
      </c>
      <c r="Q2" s="17" t="s">
        <v>17</v>
      </c>
      <c r="R2" s="4" t="s">
        <v>18</v>
      </c>
      <c r="S2" s="4" t="s">
        <v>19</v>
      </c>
      <c r="T2" s="18" t="s">
        <v>20</v>
      </c>
      <c r="U2" s="18" t="s">
        <v>21</v>
      </c>
      <c r="V2" s="4" t="s">
        <v>73</v>
      </c>
      <c r="W2" s="4" t="s">
        <v>87</v>
      </c>
    </row>
    <row r="3" spans="1:23">
      <c r="A3" s="135" t="s">
        <v>129</v>
      </c>
      <c r="B3" s="19" t="s">
        <v>118</v>
      </c>
      <c r="C3" s="19">
        <v>1.5941632981818692</v>
      </c>
      <c r="D3" s="19">
        <v>-0.74548018264813098</v>
      </c>
      <c r="E3" s="19">
        <v>0.17853168775869163</v>
      </c>
      <c r="F3" s="19">
        <v>0.41784949249060432</v>
      </c>
      <c r="G3" s="19">
        <v>1.3881683853878377</v>
      </c>
      <c r="H3" s="19">
        <v>1.5385447808066606</v>
      </c>
      <c r="I3" s="19">
        <v>1.7787214336710615</v>
      </c>
      <c r="J3" s="19">
        <v>1.5941632981818692</v>
      </c>
      <c r="K3" s="19">
        <v>0.47108421052631588</v>
      </c>
      <c r="L3" s="19">
        <v>3.1591393142688511</v>
      </c>
      <c r="M3" s="19">
        <v>0.57894736842105265</v>
      </c>
      <c r="N3" s="17">
        <v>3</v>
      </c>
      <c r="O3" s="17">
        <v>8</v>
      </c>
      <c r="P3" s="17">
        <v>5</v>
      </c>
      <c r="Q3" s="17">
        <v>46</v>
      </c>
      <c r="R3" s="19">
        <v>0</v>
      </c>
      <c r="S3" s="19">
        <v>0</v>
      </c>
      <c r="T3" s="18">
        <v>42908</v>
      </c>
      <c r="U3" s="18">
        <v>42877</v>
      </c>
      <c r="V3" s="19">
        <v>0.5546431084079777</v>
      </c>
      <c r="W3" s="19">
        <v>5.7947614835293759E-2</v>
      </c>
    </row>
    <row r="4" spans="1:23">
      <c r="A4" s="135" t="s">
        <v>129</v>
      </c>
      <c r="B4" s="19" t="s">
        <v>119</v>
      </c>
      <c r="C4" s="19">
        <v>-1.5943512183537896</v>
      </c>
      <c r="D4" s="19">
        <v>-1.8483651234579053</v>
      </c>
      <c r="E4" s="19">
        <v>-0.12125202954776242</v>
      </c>
      <c r="F4" s="19">
        <v>0.50058392558056752</v>
      </c>
      <c r="G4" s="19">
        <v>-0.51667959329574609</v>
      </c>
      <c r="H4" s="19">
        <v>-1.4346429814111201</v>
      </c>
      <c r="I4" s="19">
        <v>-1.8333724034770769</v>
      </c>
      <c r="J4" s="19">
        <v>-1.2314091931662929</v>
      </c>
      <c r="K4" s="19">
        <v>1.9203733333333333</v>
      </c>
      <c r="L4" s="19">
        <v>3.0083640548279642</v>
      </c>
      <c r="M4" s="19">
        <v>0.73333333333333328</v>
      </c>
      <c r="N4" s="17">
        <v>3</v>
      </c>
      <c r="O4" s="17">
        <v>9</v>
      </c>
      <c r="P4" s="17">
        <v>5</v>
      </c>
      <c r="Q4" s="17">
        <v>48</v>
      </c>
      <c r="R4" s="19">
        <v>1</v>
      </c>
      <c r="S4" s="19">
        <v>1</v>
      </c>
      <c r="T4" s="18">
        <v>42718</v>
      </c>
      <c r="U4" s="18">
        <v>42863</v>
      </c>
      <c r="V4" s="19">
        <v>0.51805646685912432</v>
      </c>
      <c r="W4" s="19">
        <v>1.0828238256787141E-2</v>
      </c>
    </row>
    <row r="5" spans="1:23">
      <c r="A5" s="135" t="s">
        <v>129</v>
      </c>
      <c r="B5" s="19" t="s">
        <v>120</v>
      </c>
      <c r="C5" s="19">
        <v>1.0997560367936547</v>
      </c>
      <c r="D5" s="19">
        <v>3.6324151549288058E-3</v>
      </c>
      <c r="E5" s="19">
        <v>-8.629027699889566E-2</v>
      </c>
      <c r="F5" s="19">
        <v>0.4861353276924068</v>
      </c>
      <c r="G5" s="19">
        <v>0.46849635398838441</v>
      </c>
      <c r="H5" s="19">
        <v>0.65927425971861642</v>
      </c>
      <c r="I5" s="19">
        <v>1.0092689128474801</v>
      </c>
      <c r="J5" s="19">
        <v>1.0997560367936547</v>
      </c>
      <c r="K5" s="19">
        <v>2.8530857142857138</v>
      </c>
      <c r="L5" s="19">
        <v>3.2762840918561156</v>
      </c>
      <c r="M5" s="19">
        <v>0.7857142857142857</v>
      </c>
      <c r="N5" s="17">
        <v>2</v>
      </c>
      <c r="O5" s="17">
        <v>10</v>
      </c>
      <c r="P5" s="17">
        <v>4</v>
      </c>
      <c r="Q5" s="17">
        <v>53</v>
      </c>
      <c r="R5" s="19">
        <v>0</v>
      </c>
      <c r="S5" s="19">
        <v>0</v>
      </c>
      <c r="T5" s="18">
        <v>42723</v>
      </c>
      <c r="U5" s="18">
        <v>42709</v>
      </c>
      <c r="V5" s="19">
        <v>0.59889466539447878</v>
      </c>
      <c r="W5" s="19">
        <v>0.39561868243887144</v>
      </c>
    </row>
    <row r="6" spans="1:23">
      <c r="A6" s="135" t="s">
        <v>129</v>
      </c>
      <c r="B6" s="19" t="s">
        <v>121</v>
      </c>
      <c r="C6" s="19">
        <v>1.9715310101375898</v>
      </c>
      <c r="D6" s="19">
        <v>-0.25581398593883309</v>
      </c>
      <c r="E6" s="19">
        <v>-1.1677442030277922</v>
      </c>
      <c r="F6" s="19">
        <v>1.1531997317126939</v>
      </c>
      <c r="G6" s="19">
        <v>1.2160715218415092</v>
      </c>
      <c r="H6" s="19">
        <v>1.5750828476513943</v>
      </c>
      <c r="I6" s="19">
        <v>2.3770817429421798</v>
      </c>
      <c r="J6" s="19">
        <v>1.9715310101375898</v>
      </c>
      <c r="K6" s="19">
        <v>1.4015599999999999</v>
      </c>
      <c r="L6" s="19">
        <v>4.407308969492771</v>
      </c>
      <c r="M6" s="19">
        <v>0.66666666666666663</v>
      </c>
      <c r="N6" s="17">
        <v>3</v>
      </c>
      <c r="O6" s="17">
        <v>8</v>
      </c>
      <c r="P6" s="17">
        <v>4</v>
      </c>
      <c r="Q6" s="17">
        <v>51</v>
      </c>
      <c r="R6" s="19">
        <v>0</v>
      </c>
      <c r="S6" s="19">
        <v>0</v>
      </c>
      <c r="T6" s="18">
        <v>42908</v>
      </c>
      <c r="U6" s="18">
        <v>42844</v>
      </c>
      <c r="V6" s="19">
        <v>0.34890896119659953</v>
      </c>
      <c r="W6" s="19">
        <v>9.9312933129284769E-2</v>
      </c>
    </row>
    <row r="7" spans="1:23">
      <c r="A7" s="135" t="s">
        <v>130</v>
      </c>
      <c r="B7" s="19" t="s">
        <v>0</v>
      </c>
      <c r="C7" s="19">
        <v>-1.0320879895306856</v>
      </c>
      <c r="D7" s="4">
        <v>-1.1628010605381331</v>
      </c>
      <c r="E7" s="4">
        <v>0.57504614390929709</v>
      </c>
      <c r="F7" s="4">
        <v>-0.76848928099954028</v>
      </c>
      <c r="G7" s="4">
        <v>-0.15044945081091687</v>
      </c>
      <c r="H7" s="19">
        <v>-0.78117243757391686</v>
      </c>
      <c r="I7" s="19">
        <v>-0.85705945276869522</v>
      </c>
      <c r="J7" s="19">
        <v>-1.0320879895306856</v>
      </c>
      <c r="K7" s="19">
        <v>2.5840055555555561</v>
      </c>
      <c r="L7" s="22">
        <v>3.7678385584985588</v>
      </c>
      <c r="M7" s="19">
        <v>0.72222222222222221</v>
      </c>
      <c r="N7" s="17">
        <v>3</v>
      </c>
      <c r="O7" s="17">
        <v>9</v>
      </c>
      <c r="P7" s="17">
        <v>6</v>
      </c>
      <c r="Q7" s="17">
        <v>41</v>
      </c>
      <c r="R7" s="19">
        <v>0</v>
      </c>
      <c r="S7" s="19">
        <v>0</v>
      </c>
      <c r="T7" s="18">
        <v>42612</v>
      </c>
      <c r="U7" s="18">
        <v>42579</v>
      </c>
      <c r="V7" s="4">
        <v>0.59779778133319084</v>
      </c>
      <c r="W7" s="4">
        <v>0.12413952134744462</v>
      </c>
    </row>
    <row r="8" spans="1:23">
      <c r="A8" s="135" t="s">
        <v>130</v>
      </c>
      <c r="B8" s="19" t="s">
        <v>1</v>
      </c>
      <c r="C8" s="19">
        <v>0.53025728800454608</v>
      </c>
      <c r="D8" s="19">
        <v>-1.4546590856835913</v>
      </c>
      <c r="E8" s="19">
        <v>-0.40472580374092387</v>
      </c>
      <c r="F8" s="19">
        <v>0.50294251159567049</v>
      </c>
      <c r="G8" s="19">
        <v>0.83141651345030976</v>
      </c>
      <c r="H8" s="19">
        <v>0.96644309802394657</v>
      </c>
      <c r="I8" s="19">
        <v>0.47166342749585771</v>
      </c>
      <c r="J8" s="19">
        <v>0.53025728800454608</v>
      </c>
      <c r="K8" s="19">
        <v>3.349766666666667</v>
      </c>
      <c r="L8" s="22">
        <v>3.0582353377319382</v>
      </c>
      <c r="M8" s="19">
        <v>0.8666666666666667</v>
      </c>
      <c r="N8" s="17">
        <v>3</v>
      </c>
      <c r="O8" s="17">
        <v>7</v>
      </c>
      <c r="P8" s="17">
        <v>6</v>
      </c>
      <c r="Q8" s="17">
        <v>38</v>
      </c>
      <c r="R8" s="19">
        <v>0</v>
      </c>
      <c r="S8" s="19">
        <v>0</v>
      </c>
      <c r="T8" s="18">
        <v>42727</v>
      </c>
      <c r="U8" s="18">
        <v>42712</v>
      </c>
      <c r="V8" s="19">
        <v>0.62337684222697076</v>
      </c>
      <c r="W8" s="19">
        <v>0.58706061617759964</v>
      </c>
    </row>
    <row r="9" spans="1:23">
      <c r="A9" s="135" t="s">
        <v>130</v>
      </c>
      <c r="B9" s="19" t="s">
        <v>2</v>
      </c>
      <c r="C9" s="19">
        <v>-1.0032037942879943</v>
      </c>
      <c r="D9" s="19">
        <v>-1.0880114939668775</v>
      </c>
      <c r="E9" s="19">
        <v>1.3043969902527217</v>
      </c>
      <c r="F9" s="19">
        <v>-0.90470369311917886</v>
      </c>
      <c r="G9" s="19">
        <v>-1.2515641599158922</v>
      </c>
      <c r="H9" s="19">
        <v>-0.78218472209707857</v>
      </c>
      <c r="I9" s="19">
        <v>-1.0071240834234436</v>
      </c>
      <c r="J9" s="19">
        <v>-1.0032037942879943</v>
      </c>
      <c r="K9" s="19">
        <v>2.5515882352941177</v>
      </c>
      <c r="L9" s="22">
        <v>4.3378206934592098</v>
      </c>
      <c r="M9" s="19">
        <v>0.76470588235294112</v>
      </c>
      <c r="N9" s="17">
        <v>3</v>
      </c>
      <c r="O9" s="17">
        <v>7</v>
      </c>
      <c r="P9" s="17">
        <v>5</v>
      </c>
      <c r="Q9" s="17">
        <v>42</v>
      </c>
      <c r="R9" s="19">
        <v>0</v>
      </c>
      <c r="S9" s="19">
        <v>0</v>
      </c>
      <c r="T9" s="18">
        <v>42908</v>
      </c>
      <c r="U9" s="18">
        <v>42845</v>
      </c>
      <c r="V9" s="19">
        <v>0.56424634212819735</v>
      </c>
      <c r="W9" s="19">
        <v>0.64986063417461293</v>
      </c>
    </row>
    <row r="10" spans="1:23">
      <c r="A10" s="135" t="s">
        <v>130</v>
      </c>
      <c r="B10" s="19" t="s">
        <v>3</v>
      </c>
      <c r="C10" s="19">
        <v>1.1891371674390554</v>
      </c>
      <c r="D10" s="19">
        <v>9.3000862673746854E-2</v>
      </c>
      <c r="E10" s="19">
        <v>-0.76450350726805694</v>
      </c>
      <c r="F10" s="19">
        <v>1.4375076650721039</v>
      </c>
      <c r="G10" s="19">
        <v>0.48493320271841156</v>
      </c>
      <c r="H10" s="19">
        <v>0.99886319859145645</v>
      </c>
      <c r="I10" s="19">
        <v>1.5445548702677359</v>
      </c>
      <c r="J10" s="19">
        <v>1.1891371674390554</v>
      </c>
      <c r="K10" s="19">
        <v>7.7399416666666676</v>
      </c>
      <c r="L10" s="22">
        <v>5.8408582475614033</v>
      </c>
      <c r="M10" s="19">
        <v>1</v>
      </c>
      <c r="N10" s="17">
        <v>2</v>
      </c>
      <c r="O10" s="17">
        <v>11</v>
      </c>
      <c r="P10" s="17">
        <v>5</v>
      </c>
      <c r="Q10" s="17">
        <v>47</v>
      </c>
      <c r="R10" s="19">
        <v>1</v>
      </c>
      <c r="S10" s="19">
        <v>-1</v>
      </c>
      <c r="T10" s="18">
        <v>42810</v>
      </c>
      <c r="U10" s="18">
        <v>42905</v>
      </c>
      <c r="V10" s="19">
        <v>0.46948223440754827</v>
      </c>
      <c r="W10" s="19">
        <v>2.7189433250233114E-2</v>
      </c>
    </row>
    <row r="11" spans="1:23">
      <c r="A11" s="135" t="s">
        <v>130</v>
      </c>
      <c r="B11" s="23" t="s">
        <v>4</v>
      </c>
      <c r="C11" s="19">
        <v>0.29702576754193705</v>
      </c>
      <c r="D11" s="19">
        <v>5.9242426973152698E-2</v>
      </c>
      <c r="E11" s="19">
        <v>0.10837635185117418</v>
      </c>
      <c r="F11" s="19">
        <v>-0.37186744970210389</v>
      </c>
      <c r="G11" s="19">
        <v>-0.48410554799928557</v>
      </c>
      <c r="H11" s="19">
        <v>-0.61875664403429242</v>
      </c>
      <c r="I11" s="19">
        <v>0.25289057983084062</v>
      </c>
      <c r="J11" s="19">
        <v>0.29702576754193705</v>
      </c>
      <c r="K11" s="19">
        <v>0</v>
      </c>
      <c r="L11" s="22">
        <v>0</v>
      </c>
      <c r="M11" s="19">
        <v>0.5</v>
      </c>
      <c r="N11" s="17">
        <v>0</v>
      </c>
      <c r="O11" s="17">
        <v>5</v>
      </c>
      <c r="P11" s="17">
        <v>5</v>
      </c>
      <c r="Q11" s="17">
        <v>45</v>
      </c>
      <c r="R11" s="19">
        <v>0</v>
      </c>
      <c r="S11" s="19">
        <v>0</v>
      </c>
      <c r="T11" s="18">
        <v>6040</v>
      </c>
      <c r="U11" s="18">
        <v>6040</v>
      </c>
      <c r="V11" s="19">
        <v>0.50964413938063913</v>
      </c>
      <c r="W11" s="19">
        <v>0.23020531464180258</v>
      </c>
    </row>
    <row r="12" spans="1:23">
      <c r="A12" s="135" t="s">
        <v>130</v>
      </c>
      <c r="B12" s="57" t="s">
        <v>5</v>
      </c>
      <c r="C12" s="29">
        <v>2.8598257019937097</v>
      </c>
      <c r="D12" s="29">
        <v>1.5218826102982919</v>
      </c>
      <c r="E12" s="29">
        <v>0.314202465066031</v>
      </c>
      <c r="F12" s="29">
        <v>-0.17285811285445898</v>
      </c>
      <c r="G12" s="29">
        <v>-1.4171495878541525</v>
      </c>
      <c r="H12" s="29">
        <v>-1.3383442500860443</v>
      </c>
      <c r="I12" s="29">
        <v>0.10411174750156196</v>
      </c>
      <c r="J12" s="29">
        <v>-0.20761060905330994</v>
      </c>
      <c r="K12" s="29">
        <v>2.4742500000000005</v>
      </c>
      <c r="L12" s="112">
        <v>10.014042834967082</v>
      </c>
      <c r="M12" s="29">
        <v>0.7</v>
      </c>
      <c r="N12" s="30">
        <v>2</v>
      </c>
      <c r="O12" s="30">
        <v>12</v>
      </c>
      <c r="P12" s="30">
        <v>4</v>
      </c>
      <c r="Q12" s="30">
        <v>50</v>
      </c>
      <c r="R12" s="29">
        <v>1</v>
      </c>
      <c r="S12" s="29">
        <v>-1</v>
      </c>
      <c r="T12" s="31">
        <v>42817</v>
      </c>
      <c r="U12" s="31">
        <v>42859</v>
      </c>
      <c r="V12" s="29">
        <v>0.50249752358975686</v>
      </c>
      <c r="W12" s="29">
        <v>0.52950786382425918</v>
      </c>
    </row>
    <row r="13" spans="1:23">
      <c r="A13" s="135" t="s">
        <v>130</v>
      </c>
      <c r="B13" s="17" t="s">
        <v>8</v>
      </c>
      <c r="C13" s="19">
        <v>0.82379430179523394</v>
      </c>
      <c r="D13" s="19">
        <v>7.9986538137204161E-2</v>
      </c>
      <c r="E13" s="19">
        <v>0.97396398208597013</v>
      </c>
      <c r="F13" s="19">
        <v>9.7500538156952615E-2</v>
      </c>
      <c r="G13" s="19">
        <v>-0.81405189470532902</v>
      </c>
      <c r="H13" s="19">
        <v>-0.13446068403975489</v>
      </c>
      <c r="I13" s="19">
        <v>-1.8586477675190279E-2</v>
      </c>
      <c r="J13" s="19">
        <v>0.82379430179523394</v>
      </c>
      <c r="K13" s="19">
        <v>2.7294450000000001</v>
      </c>
      <c r="L13" s="22">
        <v>3.1035207408556258</v>
      </c>
      <c r="M13" s="19">
        <v>0.85</v>
      </c>
      <c r="N13" s="17">
        <v>4</v>
      </c>
      <c r="O13" s="17">
        <v>8</v>
      </c>
      <c r="P13" s="17">
        <v>5</v>
      </c>
      <c r="Q13" s="17">
        <v>48</v>
      </c>
      <c r="R13" s="19">
        <v>0</v>
      </c>
      <c r="S13" s="19">
        <v>0</v>
      </c>
      <c r="T13" s="18">
        <v>42891</v>
      </c>
      <c r="U13" s="18">
        <v>42881</v>
      </c>
      <c r="V13" s="19">
        <v>0.42016051951028471</v>
      </c>
      <c r="W13" s="19">
        <v>2.4278466495332783E-3</v>
      </c>
    </row>
    <row r="14" spans="1:23">
      <c r="A14" s="135" t="s">
        <v>130</v>
      </c>
      <c r="B14" s="29" t="s">
        <v>6</v>
      </c>
      <c r="C14" s="29">
        <v>3.0916148153712348</v>
      </c>
      <c r="D14" s="33">
        <v>-0.88379280229836843</v>
      </c>
      <c r="E14" s="33">
        <v>-0.43596887854180272</v>
      </c>
      <c r="F14" s="33">
        <v>0.4323287970970715</v>
      </c>
      <c r="G14" s="33">
        <v>1.3500033159770899</v>
      </c>
      <c r="H14" s="29">
        <v>1.3228459625730009</v>
      </c>
      <c r="I14" s="29">
        <v>1.479287024512651</v>
      </c>
      <c r="J14" s="29">
        <v>1.2622520942518352</v>
      </c>
      <c r="K14" s="29">
        <v>9.7231400000000008</v>
      </c>
      <c r="L14" s="112">
        <v>7.9746394349838789</v>
      </c>
      <c r="M14" s="29">
        <v>0.8</v>
      </c>
      <c r="N14" s="30">
        <v>1</v>
      </c>
      <c r="O14" s="30">
        <v>19</v>
      </c>
      <c r="P14" s="30">
        <v>4</v>
      </c>
      <c r="Q14" s="30">
        <v>51</v>
      </c>
      <c r="R14" s="29">
        <v>1</v>
      </c>
      <c r="S14" s="29">
        <v>-1</v>
      </c>
      <c r="T14" s="31">
        <v>42024</v>
      </c>
      <c r="U14" s="31">
        <v>42859</v>
      </c>
      <c r="V14" s="33">
        <v>0.24348864919160224</v>
      </c>
      <c r="W14" s="33">
        <v>0.11282349666889004</v>
      </c>
    </row>
    <row r="15" spans="1:23">
      <c r="A15" s="135" t="s">
        <v>130</v>
      </c>
      <c r="B15" s="17" t="s">
        <v>7</v>
      </c>
      <c r="C15" s="19">
        <v>2.5384708979946629</v>
      </c>
      <c r="D15" s="4">
        <v>-1.6854735384605694E-2</v>
      </c>
      <c r="E15" s="4">
        <v>-0.46134498860409212</v>
      </c>
      <c r="F15" s="4">
        <v>-0.38410780598920607</v>
      </c>
      <c r="G15" s="4">
        <v>0.16501756653158331</v>
      </c>
      <c r="H15" s="19">
        <v>1.9667436005423464</v>
      </c>
      <c r="I15" s="19">
        <v>2.1758767402285186</v>
      </c>
      <c r="J15" s="19">
        <v>2.5384708979946629</v>
      </c>
      <c r="K15" s="19">
        <v>4.9015066666666662</v>
      </c>
      <c r="L15" s="22">
        <v>3.3280589564804179</v>
      </c>
      <c r="M15" s="19">
        <v>1</v>
      </c>
      <c r="N15" s="17">
        <v>3</v>
      </c>
      <c r="O15" s="17">
        <v>7</v>
      </c>
      <c r="P15" s="17">
        <v>5</v>
      </c>
      <c r="Q15" s="17">
        <v>45</v>
      </c>
      <c r="R15" s="19">
        <v>0</v>
      </c>
      <c r="S15" s="19">
        <v>0</v>
      </c>
      <c r="T15" s="18">
        <v>42908</v>
      </c>
      <c r="U15" s="18">
        <v>42842</v>
      </c>
      <c r="V15" s="4">
        <v>0.37001739721694449</v>
      </c>
      <c r="W15" s="4">
        <v>0.35746839112431311</v>
      </c>
    </row>
    <row r="16" spans="1:23">
      <c r="A16" s="135" t="s">
        <v>130</v>
      </c>
      <c r="B16" s="30" t="s">
        <v>9</v>
      </c>
      <c r="C16" s="29">
        <v>0.59887442853216766</v>
      </c>
      <c r="D16" s="29">
        <v>-0.26636471433800618</v>
      </c>
      <c r="E16" s="29">
        <v>0.17170799928150715</v>
      </c>
      <c r="F16" s="29">
        <v>0.85322896238164336</v>
      </c>
      <c r="G16" s="29">
        <v>-0.82954008121423295</v>
      </c>
      <c r="H16" s="29">
        <v>-4.5938403812645016E-2</v>
      </c>
      <c r="I16" s="29">
        <v>0.53092520904197116</v>
      </c>
      <c r="J16" s="29">
        <v>0.59887442853216766</v>
      </c>
      <c r="K16" s="29">
        <v>3.0082809523809528</v>
      </c>
      <c r="L16" s="112">
        <v>7.7873616095966058</v>
      </c>
      <c r="M16" s="29">
        <v>0.76190476190476186</v>
      </c>
      <c r="N16" s="30">
        <v>4</v>
      </c>
      <c r="O16" s="30">
        <v>7</v>
      </c>
      <c r="P16" s="30">
        <v>5</v>
      </c>
      <c r="Q16" s="30">
        <v>49</v>
      </c>
      <c r="R16" s="29">
        <v>0</v>
      </c>
      <c r="S16" s="29">
        <v>0</v>
      </c>
      <c r="T16" s="31">
        <v>42900</v>
      </c>
      <c r="U16" s="31">
        <v>42895</v>
      </c>
      <c r="V16" s="29">
        <v>0.27096109351817177</v>
      </c>
      <c r="W16" s="29">
        <v>0.11079558062284503</v>
      </c>
    </row>
    <row r="17" spans="1:23">
      <c r="A17" s="135" t="s">
        <v>130</v>
      </c>
      <c r="B17" s="30" t="s">
        <v>10</v>
      </c>
      <c r="C17" s="29">
        <v>1.659575007550802</v>
      </c>
      <c r="D17" s="29">
        <v>0.49984375783535412</v>
      </c>
      <c r="E17" s="29">
        <v>-1.9232058391371805</v>
      </c>
      <c r="F17" s="29">
        <v>1.8696727826568855</v>
      </c>
      <c r="G17" s="29">
        <v>0.61900645732089121</v>
      </c>
      <c r="H17" s="29">
        <v>1.6263772452399496</v>
      </c>
      <c r="I17" s="29">
        <v>1.7086935796808382</v>
      </c>
      <c r="J17" s="29">
        <v>1.7219607212900729</v>
      </c>
      <c r="K17" s="29">
        <v>7.021477777777779</v>
      </c>
      <c r="L17" s="112">
        <v>3.9719055095689835</v>
      </c>
      <c r="M17" s="29">
        <v>1</v>
      </c>
      <c r="N17" s="30">
        <v>2</v>
      </c>
      <c r="O17" s="30">
        <v>9</v>
      </c>
      <c r="P17" s="30">
        <v>5</v>
      </c>
      <c r="Q17" s="30">
        <v>47</v>
      </c>
      <c r="R17" s="29">
        <v>1</v>
      </c>
      <c r="S17" s="29">
        <v>-1</v>
      </c>
      <c r="T17" s="31">
        <v>42384</v>
      </c>
      <c r="U17" s="31">
        <v>42893</v>
      </c>
      <c r="V17" s="29">
        <v>0.31635793719455457</v>
      </c>
      <c r="W17" s="29">
        <v>0.18370379013690247</v>
      </c>
    </row>
    <row r="18" spans="1:23">
      <c r="A18" s="135" t="s">
        <v>132</v>
      </c>
      <c r="B18" s="19" t="s">
        <v>144</v>
      </c>
      <c r="C18" s="19">
        <v>-1.2319866891104196</v>
      </c>
      <c r="D18" s="4">
        <v>-0.67128091196927464</v>
      </c>
      <c r="E18" s="4">
        <v>0.20256650769364526</v>
      </c>
      <c r="F18" s="4">
        <v>-1.2896229925306761</v>
      </c>
      <c r="G18" s="4">
        <v>-1.1381692140060842</v>
      </c>
      <c r="H18" s="19">
        <v>-2.3246291742304277</v>
      </c>
      <c r="I18" s="19">
        <v>-2.9259476978309022</v>
      </c>
      <c r="J18" s="19">
        <v>-2.5753994870717394</v>
      </c>
      <c r="K18" s="19">
        <v>5.0841235294117642</v>
      </c>
      <c r="L18" s="19">
        <v>5.2772432451197249</v>
      </c>
      <c r="M18" s="19">
        <v>0.94117647058823528</v>
      </c>
      <c r="N18" s="17">
        <v>3</v>
      </c>
      <c r="O18" s="17">
        <v>9</v>
      </c>
      <c r="P18" s="17">
        <v>5</v>
      </c>
      <c r="Q18" s="17">
        <v>44</v>
      </c>
      <c r="R18" s="19">
        <v>1</v>
      </c>
      <c r="S18" s="19">
        <v>1</v>
      </c>
      <c r="T18" s="18">
        <v>42494</v>
      </c>
      <c r="U18" s="18">
        <v>42879</v>
      </c>
      <c r="V18" s="4">
        <v>0.22683430602882365</v>
      </c>
      <c r="W18" s="4">
        <v>0.48702136816928776</v>
      </c>
    </row>
    <row r="19" spans="1:23">
      <c r="A19" s="135" t="s">
        <v>131</v>
      </c>
      <c r="B19" s="19" t="s">
        <v>26</v>
      </c>
      <c r="C19" s="19">
        <v>6.048983358999223</v>
      </c>
      <c r="D19" s="19">
        <v>3.4277246037867752</v>
      </c>
      <c r="E19" s="19">
        <v>-0.25956968332203051</v>
      </c>
      <c r="F19" s="19">
        <v>-0.3208469651081331</v>
      </c>
      <c r="G19" s="19">
        <v>-0.78077430479950438</v>
      </c>
      <c r="H19" s="19">
        <v>-0.74513931850034942</v>
      </c>
      <c r="I19" s="19">
        <v>-0.6008112142332459</v>
      </c>
      <c r="J19" s="19">
        <v>-0.55325263701916061</v>
      </c>
      <c r="K19" s="19">
        <v>0</v>
      </c>
      <c r="L19" s="19">
        <v>0</v>
      </c>
      <c r="M19" s="19">
        <v>0.5</v>
      </c>
      <c r="N19" s="17">
        <v>0</v>
      </c>
      <c r="O19" s="17">
        <v>5</v>
      </c>
      <c r="P19" s="17">
        <v>5</v>
      </c>
      <c r="Q19" s="17">
        <v>47</v>
      </c>
      <c r="R19" s="19">
        <v>1</v>
      </c>
      <c r="S19" s="19">
        <v>-1</v>
      </c>
      <c r="T19" s="18">
        <v>6040</v>
      </c>
      <c r="U19" s="18">
        <v>42892</v>
      </c>
      <c r="V19" s="19">
        <v>0.22145880545379809</v>
      </c>
      <c r="W19" s="19">
        <v>0.72102206971131255</v>
      </c>
    </row>
    <row r="20" spans="1:23">
      <c r="A20" s="135" t="s">
        <v>131</v>
      </c>
      <c r="B20" s="19" t="s">
        <v>27</v>
      </c>
      <c r="C20" s="19">
        <v>-0.48798129302598453</v>
      </c>
      <c r="D20" s="19">
        <v>1.4158651882052602</v>
      </c>
      <c r="E20" s="19">
        <v>0.36706376924975953</v>
      </c>
      <c r="F20" s="19">
        <v>-0.43698480257234229</v>
      </c>
      <c r="G20" s="19">
        <v>-1.1164422324483749</v>
      </c>
      <c r="H20" s="19">
        <v>-1.0274734169072577</v>
      </c>
      <c r="I20" s="19">
        <v>-0.81735661317234365</v>
      </c>
      <c r="J20" s="19">
        <v>-0.48798129302598453</v>
      </c>
      <c r="K20" s="19">
        <v>0</v>
      </c>
      <c r="L20" s="19">
        <v>0</v>
      </c>
      <c r="M20" s="19">
        <v>0.5</v>
      </c>
      <c r="N20" s="17">
        <v>0</v>
      </c>
      <c r="O20" s="17">
        <v>5</v>
      </c>
      <c r="P20" s="17">
        <v>5</v>
      </c>
      <c r="Q20" s="17">
        <v>47</v>
      </c>
      <c r="R20" s="19">
        <v>0</v>
      </c>
      <c r="S20" s="19">
        <v>0</v>
      </c>
      <c r="T20" s="18">
        <v>6040</v>
      </c>
      <c r="U20" s="18">
        <v>6040</v>
      </c>
      <c r="V20" s="19">
        <v>0.20023393042088766</v>
      </c>
      <c r="W20" s="19">
        <v>0.87804719628834327</v>
      </c>
    </row>
    <row r="21" spans="1:23">
      <c r="A21" s="135" t="s">
        <v>131</v>
      </c>
      <c r="B21" s="23" t="s">
        <v>28</v>
      </c>
      <c r="C21" s="19">
        <v>1.245161237085944</v>
      </c>
      <c r="D21" s="19">
        <v>0.35631067724294302</v>
      </c>
      <c r="E21" s="19">
        <v>-0.26921870907275763</v>
      </c>
      <c r="F21" s="19">
        <v>2.0213639685207032</v>
      </c>
      <c r="G21" s="19">
        <v>4.1460561795695021</v>
      </c>
      <c r="H21" s="19">
        <v>5.0742371575618579</v>
      </c>
      <c r="I21" s="19">
        <v>6.0399582188527745</v>
      </c>
      <c r="J21" s="19">
        <v>6.2424841798901713</v>
      </c>
      <c r="K21" s="19">
        <v>7.0547399999999998</v>
      </c>
      <c r="L21" s="19">
        <v>9.3279549488620486</v>
      </c>
      <c r="M21" s="19">
        <v>0.8</v>
      </c>
      <c r="N21" s="17">
        <v>1</v>
      </c>
      <c r="O21" s="17">
        <v>11</v>
      </c>
      <c r="P21" s="17">
        <v>4</v>
      </c>
      <c r="Q21" s="17">
        <v>60</v>
      </c>
      <c r="R21" s="19">
        <v>1</v>
      </c>
      <c r="S21" s="19">
        <v>-1</v>
      </c>
      <c r="T21" s="18">
        <v>42579</v>
      </c>
      <c r="U21" s="18">
        <v>42851</v>
      </c>
      <c r="V21" s="19">
        <v>0.70716126621191755</v>
      </c>
      <c r="W21" s="19">
        <v>3.5845199879377621E-2</v>
      </c>
    </row>
    <row r="22" spans="1:23">
      <c r="A22" s="135" t="s">
        <v>131</v>
      </c>
      <c r="B22" s="57" t="s">
        <v>29</v>
      </c>
      <c r="C22" s="29">
        <v>-3.1669017952935707</v>
      </c>
      <c r="D22" s="29">
        <v>-2.0731854505041838</v>
      </c>
      <c r="E22" s="29">
        <v>-0.22075651120284098</v>
      </c>
      <c r="F22" s="29">
        <v>0.34268809900895025</v>
      </c>
      <c r="G22" s="29">
        <v>-1.2385227484304104</v>
      </c>
      <c r="H22" s="29">
        <v>-1.6076104940184293</v>
      </c>
      <c r="I22" s="29">
        <v>-1.2737939657321302</v>
      </c>
      <c r="J22" s="29">
        <v>-0.80746817451482567</v>
      </c>
      <c r="K22" s="29">
        <v>13.59695</v>
      </c>
      <c r="L22" s="29">
        <v>12.396501113015722</v>
      </c>
      <c r="M22" s="29">
        <v>1</v>
      </c>
      <c r="N22" s="30">
        <v>0</v>
      </c>
      <c r="O22" s="30">
        <v>18</v>
      </c>
      <c r="P22" s="30">
        <v>5</v>
      </c>
      <c r="Q22" s="30">
        <v>42</v>
      </c>
      <c r="R22" s="29">
        <v>1</v>
      </c>
      <c r="S22" s="29">
        <v>1</v>
      </c>
      <c r="T22" s="31">
        <v>42013</v>
      </c>
      <c r="U22" s="31">
        <v>42891</v>
      </c>
      <c r="V22" s="29">
        <v>0.47085075359944778</v>
      </c>
      <c r="W22" s="29">
        <v>2.0096064623661907E-2</v>
      </c>
    </row>
    <row r="23" spans="1:23">
      <c r="A23" s="135" t="s">
        <v>133</v>
      </c>
      <c r="B23" s="25" t="s">
        <v>41</v>
      </c>
      <c r="C23" s="4">
        <v>-1.5190890665929826</v>
      </c>
      <c r="D23" s="4">
        <v>-0.85824923942124653</v>
      </c>
      <c r="E23" s="4">
        <v>0.12828357887383782</v>
      </c>
      <c r="F23" s="4">
        <v>-0.17479760540105482</v>
      </c>
      <c r="G23" s="4">
        <v>-1.0784862631426384</v>
      </c>
      <c r="H23" s="4">
        <v>-1.611106038201455</v>
      </c>
      <c r="I23" s="4">
        <v>-1.155884864613911</v>
      </c>
      <c r="J23" s="4">
        <v>-1.5190890665929826</v>
      </c>
      <c r="K23" s="4">
        <v>2.3008437499999999</v>
      </c>
      <c r="L23" s="4">
        <v>3.4049430305500952</v>
      </c>
      <c r="M23" s="19">
        <v>0.75</v>
      </c>
      <c r="N23" s="17">
        <v>3</v>
      </c>
      <c r="O23" s="17">
        <v>10</v>
      </c>
      <c r="P23" s="17">
        <v>5</v>
      </c>
      <c r="Q23" s="51">
        <v>46</v>
      </c>
      <c r="R23" s="4">
        <v>1</v>
      </c>
      <c r="S23" s="19">
        <v>1</v>
      </c>
      <c r="T23" s="18">
        <v>42838</v>
      </c>
      <c r="U23" s="18">
        <v>42907</v>
      </c>
      <c r="V23" s="4">
        <v>0.65711407092803598</v>
      </c>
      <c r="W23" s="4">
        <v>0.6306357988155471</v>
      </c>
    </row>
    <row r="24" spans="1:23">
      <c r="A24" s="135" t="s">
        <v>134</v>
      </c>
      <c r="B24" s="19" t="s">
        <v>143</v>
      </c>
      <c r="C24" s="19">
        <v>-0.87822950321038273</v>
      </c>
      <c r="D24" s="19">
        <v>-1.3127310625348614</v>
      </c>
      <c r="E24" s="19">
        <v>1.3124474631242302</v>
      </c>
      <c r="F24" s="19">
        <v>-0.34293683438306605</v>
      </c>
      <c r="G24" s="19">
        <v>-0.13070475931138506</v>
      </c>
      <c r="H24" s="19">
        <v>-0.50547142821211954</v>
      </c>
      <c r="I24" s="19">
        <v>-1.1325440166426404</v>
      </c>
      <c r="J24" s="19">
        <v>-0.87822950321038273</v>
      </c>
      <c r="K24" s="19">
        <v>-4.2254000000000005</v>
      </c>
      <c r="L24" s="19">
        <v>0</v>
      </c>
      <c r="M24" s="19">
        <v>0</v>
      </c>
      <c r="N24" s="17">
        <v>1</v>
      </c>
      <c r="O24" s="17">
        <v>8</v>
      </c>
      <c r="P24" s="17">
        <v>3</v>
      </c>
      <c r="Q24" s="17">
        <v>67</v>
      </c>
      <c r="R24" s="19">
        <v>1</v>
      </c>
      <c r="S24" s="19">
        <v>1</v>
      </c>
      <c r="T24" s="18">
        <v>42846</v>
      </c>
      <c r="U24" s="18">
        <v>42908</v>
      </c>
      <c r="V24" s="19">
        <v>0.47178904882651168</v>
      </c>
      <c r="W24" s="19">
        <v>0.11674740523651279</v>
      </c>
    </row>
    <row r="25" spans="1:23">
      <c r="A25" s="135" t="s">
        <v>134</v>
      </c>
      <c r="B25" s="19" t="s">
        <v>31</v>
      </c>
      <c r="C25" s="19">
        <v>-2.0559611938310369</v>
      </c>
      <c r="D25" s="19">
        <v>1.0517023451000349</v>
      </c>
      <c r="E25" s="19">
        <v>-0.40655775859430232</v>
      </c>
      <c r="F25" s="19">
        <v>-0.91640755264674933</v>
      </c>
      <c r="G25" s="19">
        <v>-1.96594362810247</v>
      </c>
      <c r="H25" s="19">
        <v>-2.5784111917364503</v>
      </c>
      <c r="I25" s="19">
        <v>-2.4523444149204252</v>
      </c>
      <c r="J25" s="19">
        <v>-2.0559611938310369</v>
      </c>
      <c r="K25" s="19">
        <v>13.220699999999999</v>
      </c>
      <c r="L25" s="19">
        <v>0</v>
      </c>
      <c r="M25" s="19">
        <v>1</v>
      </c>
      <c r="N25" s="17">
        <v>1</v>
      </c>
      <c r="O25" s="17">
        <v>12</v>
      </c>
      <c r="P25" s="17">
        <v>4</v>
      </c>
      <c r="Q25" s="17">
        <v>48</v>
      </c>
      <c r="R25" s="19">
        <v>1</v>
      </c>
      <c r="S25" s="19">
        <v>1</v>
      </c>
      <c r="T25" s="18">
        <v>42768</v>
      </c>
      <c r="U25" s="18">
        <v>42908</v>
      </c>
      <c r="V25" s="19">
        <v>0.59951291283202734</v>
      </c>
      <c r="W25" s="19">
        <v>8.7073853344919766E-2</v>
      </c>
    </row>
    <row r="26" spans="1:23">
      <c r="A26" s="135" t="s">
        <v>134</v>
      </c>
      <c r="B26" s="19" t="s">
        <v>32</v>
      </c>
      <c r="C26" s="19">
        <v>-4.2796266822130162</v>
      </c>
      <c r="D26" s="19">
        <v>1.3996196202603615</v>
      </c>
      <c r="E26" s="19">
        <v>-0.47789600308059893</v>
      </c>
      <c r="F26" s="19">
        <v>-2.1424858854355708</v>
      </c>
      <c r="G26" s="19">
        <v>-4.0882452609188737</v>
      </c>
      <c r="H26" s="19">
        <v>-4.0747021007634094</v>
      </c>
      <c r="I26" s="19">
        <v>-4.4658395896431129</v>
      </c>
      <c r="J26" s="19">
        <v>-4.2796266822130162</v>
      </c>
      <c r="K26" s="19">
        <v>0</v>
      </c>
      <c r="L26" s="19">
        <v>0</v>
      </c>
      <c r="M26" s="19">
        <v>0.5</v>
      </c>
      <c r="N26" s="17">
        <v>0</v>
      </c>
      <c r="O26" s="17">
        <v>5</v>
      </c>
      <c r="P26" s="17">
        <v>5</v>
      </c>
      <c r="Q26" s="17">
        <v>41</v>
      </c>
      <c r="R26" s="19">
        <v>1</v>
      </c>
      <c r="S26" s="19">
        <v>1</v>
      </c>
      <c r="T26" s="18">
        <v>6040</v>
      </c>
      <c r="U26" s="18">
        <v>42905</v>
      </c>
      <c r="V26" s="19">
        <v>0.58229875094182293</v>
      </c>
      <c r="W26" s="19">
        <v>0.26411480702545997</v>
      </c>
    </row>
    <row r="27" spans="1:23">
      <c r="A27" s="135" t="s">
        <v>134</v>
      </c>
      <c r="B27" s="19" t="s">
        <v>33</v>
      </c>
      <c r="C27" s="19">
        <v>-1.6960919316217709</v>
      </c>
      <c r="D27" s="19">
        <v>1.3047664531847669</v>
      </c>
      <c r="E27" s="19">
        <v>2.4090752634841339E-2</v>
      </c>
      <c r="F27" s="19">
        <v>-1.3174294113211953</v>
      </c>
      <c r="G27" s="19">
        <v>-2.279345120117577</v>
      </c>
      <c r="H27" s="19">
        <v>-2.532688769979746</v>
      </c>
      <c r="I27" s="19">
        <v>-1.9375623002824327</v>
      </c>
      <c r="J27" s="19">
        <v>-1.4945690356316115</v>
      </c>
      <c r="K27" s="19">
        <v>0</v>
      </c>
      <c r="L27" s="19">
        <v>0</v>
      </c>
      <c r="M27" s="19">
        <v>0.5</v>
      </c>
      <c r="N27" s="17">
        <v>0</v>
      </c>
      <c r="O27" s="17">
        <v>5</v>
      </c>
      <c r="P27" s="17">
        <v>4</v>
      </c>
      <c r="Q27" s="17">
        <v>39</v>
      </c>
      <c r="R27" s="19">
        <v>1</v>
      </c>
      <c r="S27" s="19">
        <v>1</v>
      </c>
      <c r="T27" s="18">
        <v>6040</v>
      </c>
      <c r="U27" s="18">
        <v>42873</v>
      </c>
      <c r="V27" s="19">
        <v>0.60534781437811835</v>
      </c>
      <c r="W27" s="19">
        <v>2.2067082018354216E-3</v>
      </c>
    </row>
    <row r="28" spans="1:23">
      <c r="A28" s="135" t="s">
        <v>134</v>
      </c>
      <c r="B28" s="57" t="s">
        <v>34</v>
      </c>
      <c r="C28" s="29">
        <v>-1.5663195793367344</v>
      </c>
      <c r="D28" s="29">
        <v>0.2889809822516079</v>
      </c>
      <c r="E28" s="29">
        <v>0.24255572952357482</v>
      </c>
      <c r="F28" s="29">
        <v>-2.1350004165011147</v>
      </c>
      <c r="G28" s="29">
        <v>-0.10061559639885802</v>
      </c>
      <c r="H28" s="29">
        <v>1.0077706532739383</v>
      </c>
      <c r="I28" s="29">
        <v>0.13481247287160666</v>
      </c>
      <c r="J28" s="29">
        <v>6.3547169577218607E-2</v>
      </c>
      <c r="K28" s="29">
        <v>7.8081285714285711</v>
      </c>
      <c r="L28" s="29">
        <v>7.2060006722902559</v>
      </c>
      <c r="M28" s="29">
        <v>0.8571428571428571</v>
      </c>
      <c r="N28" s="30">
        <v>2</v>
      </c>
      <c r="O28" s="30">
        <v>9</v>
      </c>
      <c r="P28" s="30">
        <v>4</v>
      </c>
      <c r="Q28" s="30">
        <v>52</v>
      </c>
      <c r="R28" s="29">
        <v>1</v>
      </c>
      <c r="S28" s="29">
        <v>1</v>
      </c>
      <c r="T28" s="31">
        <v>42761</v>
      </c>
      <c r="U28" s="31">
        <v>42886</v>
      </c>
      <c r="V28" s="29">
        <v>0.40906749472308662</v>
      </c>
      <c r="W28" s="29">
        <v>3.6528249665847643E-3</v>
      </c>
    </row>
    <row r="29" spans="1:23">
      <c r="A29" s="135" t="s">
        <v>134</v>
      </c>
      <c r="B29" s="57" t="s">
        <v>35</v>
      </c>
      <c r="C29" s="29">
        <v>-1.3583575881963874</v>
      </c>
      <c r="D29" s="29">
        <v>0.58892152370869166</v>
      </c>
      <c r="E29" s="29">
        <v>0.25470587587332572</v>
      </c>
      <c r="F29" s="29">
        <v>-2.2195252019720817</v>
      </c>
      <c r="G29" s="29">
        <v>-2.075787925065308</v>
      </c>
      <c r="H29" s="29">
        <v>-0.68174697455423972</v>
      </c>
      <c r="I29" s="29">
        <v>-1.4552443263755304</v>
      </c>
      <c r="J29" s="29">
        <v>-1.4237138522526829</v>
      </c>
      <c r="K29" s="29">
        <v>3.2436857142857143</v>
      </c>
      <c r="L29" s="29">
        <v>10.715858914155936</v>
      </c>
      <c r="M29" s="29">
        <v>0.7142857142857143</v>
      </c>
      <c r="N29" s="30">
        <v>2</v>
      </c>
      <c r="O29" s="30">
        <v>10</v>
      </c>
      <c r="P29" s="30">
        <v>4</v>
      </c>
      <c r="Q29" s="30">
        <v>52</v>
      </c>
      <c r="R29" s="29">
        <v>1</v>
      </c>
      <c r="S29" s="29">
        <v>1</v>
      </c>
      <c r="T29" s="31">
        <v>42703</v>
      </c>
      <c r="U29" s="31">
        <v>42888</v>
      </c>
      <c r="V29" s="29">
        <v>0.38658431611309341</v>
      </c>
      <c r="W29" s="29">
        <v>6.2646924810106121E-3</v>
      </c>
    </row>
    <row r="30" spans="1:23">
      <c r="A30" s="135" t="s">
        <v>135</v>
      </c>
      <c r="B30" s="19" t="s">
        <v>36</v>
      </c>
      <c r="C30" s="19">
        <v>1.0048693969132438</v>
      </c>
      <c r="D30" s="19">
        <v>-0.26825233506194124</v>
      </c>
      <c r="E30" s="19">
        <v>-0.39047796649511413</v>
      </c>
      <c r="F30" s="19">
        <v>7.3124239116564354E-3</v>
      </c>
      <c r="G30" s="19">
        <v>1.5831133505353712</v>
      </c>
      <c r="H30" s="19">
        <v>1.8237065742187395</v>
      </c>
      <c r="I30" s="19">
        <v>1.2609014710533526</v>
      </c>
      <c r="J30" s="19">
        <v>1.0048693969132438</v>
      </c>
      <c r="K30" s="19">
        <v>6.777458823529412</v>
      </c>
      <c r="L30" s="19">
        <v>5.7386369819037633</v>
      </c>
      <c r="M30" s="19">
        <v>1</v>
      </c>
      <c r="N30" s="17">
        <v>3</v>
      </c>
      <c r="O30" s="17">
        <v>9</v>
      </c>
      <c r="P30" s="17">
        <v>4</v>
      </c>
      <c r="Q30" s="17">
        <v>57</v>
      </c>
      <c r="R30" s="19">
        <v>0</v>
      </c>
      <c r="S30" s="19">
        <v>0</v>
      </c>
      <c r="T30" s="18">
        <v>42908</v>
      </c>
      <c r="U30" s="18">
        <v>42838</v>
      </c>
      <c r="V30" s="19">
        <v>0.55920126840873252</v>
      </c>
      <c r="W30" s="19">
        <v>1E-3</v>
      </c>
    </row>
    <row r="31" spans="1:23">
      <c r="A31" s="135" t="s">
        <v>135</v>
      </c>
      <c r="B31" s="19" t="s">
        <v>37</v>
      </c>
      <c r="C31" s="19">
        <v>0.5999005211897509</v>
      </c>
      <c r="D31" s="19">
        <v>-0.23920363339098893</v>
      </c>
      <c r="E31" s="19">
        <v>0.45153927906099578</v>
      </c>
      <c r="F31" s="19">
        <v>-0.54465391285346887</v>
      </c>
      <c r="G31" s="19">
        <v>0.54364805305044461</v>
      </c>
      <c r="H31" s="19">
        <v>1.5087350618006616</v>
      </c>
      <c r="I31" s="19">
        <v>0.42864106605251667</v>
      </c>
      <c r="J31" s="19">
        <v>0.5999005211897509</v>
      </c>
      <c r="K31" s="19">
        <v>2.7101076923076923</v>
      </c>
      <c r="L31" s="19">
        <v>3.9704485123349182</v>
      </c>
      <c r="M31" s="19">
        <v>0.76923076923076927</v>
      </c>
      <c r="N31" s="17">
        <v>2</v>
      </c>
      <c r="O31" s="17">
        <v>7</v>
      </c>
      <c r="P31" s="17">
        <v>4</v>
      </c>
      <c r="Q31" s="17">
        <v>54</v>
      </c>
      <c r="R31" s="19">
        <v>1</v>
      </c>
      <c r="S31" s="19">
        <v>-1</v>
      </c>
      <c r="T31" s="18">
        <v>42703</v>
      </c>
      <c r="U31" s="18">
        <v>42901</v>
      </c>
      <c r="V31" s="19">
        <v>0.56251015155510053</v>
      </c>
      <c r="W31" s="19">
        <v>0.19275320274950716</v>
      </c>
    </row>
    <row r="32" spans="1:23">
      <c r="A32" s="135" t="s">
        <v>135</v>
      </c>
      <c r="B32" s="29" t="s">
        <v>38</v>
      </c>
      <c r="C32" s="29">
        <v>3.4220033653725035</v>
      </c>
      <c r="D32" s="29">
        <v>0.32268341850728016</v>
      </c>
      <c r="E32" s="29">
        <v>-0.17325865062350509</v>
      </c>
      <c r="F32" s="29">
        <v>0.20843371281488995</v>
      </c>
      <c r="G32" s="29">
        <v>0.22677631218401165</v>
      </c>
      <c r="H32" s="29">
        <v>0.41166698704242705</v>
      </c>
      <c r="I32" s="29">
        <v>0.81686807660111527</v>
      </c>
      <c r="J32" s="29">
        <v>0.64064022105530827</v>
      </c>
      <c r="K32" s="29">
        <v>5.063699999999999</v>
      </c>
      <c r="L32" s="29">
        <v>0</v>
      </c>
      <c r="M32" s="29">
        <v>1</v>
      </c>
      <c r="N32" s="30">
        <v>0</v>
      </c>
      <c r="O32" s="30">
        <v>24</v>
      </c>
      <c r="P32" s="30">
        <v>5</v>
      </c>
      <c r="Q32" s="30">
        <v>46</v>
      </c>
      <c r="R32" s="29">
        <v>1</v>
      </c>
      <c r="S32" s="29">
        <v>-1</v>
      </c>
      <c r="T32" s="31">
        <v>42849</v>
      </c>
      <c r="U32" s="31">
        <v>42892</v>
      </c>
      <c r="V32" s="29">
        <v>0.62860605323545593</v>
      </c>
      <c r="W32" s="29">
        <v>4.8121454254249442E-2</v>
      </c>
    </row>
    <row r="33" spans="1:23">
      <c r="A33" s="135" t="s">
        <v>136</v>
      </c>
      <c r="B33" s="132" t="s">
        <v>39</v>
      </c>
      <c r="C33" s="129">
        <v>1.3939016569237119</v>
      </c>
      <c r="D33" s="129">
        <v>0.72301382535748737</v>
      </c>
      <c r="E33" s="129">
        <v>-0.69273635014661983</v>
      </c>
      <c r="F33" s="129">
        <v>1.2985796089134982</v>
      </c>
      <c r="G33" s="129">
        <v>0.54177531687461311</v>
      </c>
      <c r="H33" s="129">
        <v>0.99880513004191673</v>
      </c>
      <c r="I33" s="129">
        <v>1.3482147533516602</v>
      </c>
      <c r="J33" s="129">
        <v>1.3939016569237119</v>
      </c>
      <c r="K33" s="129">
        <v>4.1243400000000001</v>
      </c>
      <c r="L33" s="129">
        <v>3.6837118970468419</v>
      </c>
      <c r="M33" s="129">
        <v>0.8</v>
      </c>
      <c r="N33" s="130">
        <v>2</v>
      </c>
      <c r="O33" s="130">
        <v>10</v>
      </c>
      <c r="P33" s="130">
        <v>4</v>
      </c>
      <c r="Q33" s="130">
        <v>49</v>
      </c>
      <c r="R33" s="129">
        <v>0</v>
      </c>
      <c r="S33" s="129">
        <v>0</v>
      </c>
      <c r="T33" s="131">
        <v>42908</v>
      </c>
      <c r="U33" s="131">
        <v>42837</v>
      </c>
      <c r="V33" s="129">
        <v>0.58949007974763612</v>
      </c>
      <c r="W33" s="129">
        <v>1.8440288107636659E-2</v>
      </c>
    </row>
    <row r="34" spans="1:23">
      <c r="A34" s="135" t="s">
        <v>136</v>
      </c>
      <c r="B34" s="25" t="s">
        <v>145</v>
      </c>
      <c r="C34" s="19">
        <v>-0.70135502161109309</v>
      </c>
      <c r="D34" s="19">
        <v>-0.28167459133391259</v>
      </c>
      <c r="E34" s="19">
        <v>-7.5250403875511379E-2</v>
      </c>
      <c r="F34" s="19">
        <v>0.45313380459553609</v>
      </c>
      <c r="G34" s="19">
        <v>0.24513861950621454</v>
      </c>
      <c r="H34" s="19">
        <v>-0.53881047314536124</v>
      </c>
      <c r="I34" s="19">
        <v>0.29613884004752505</v>
      </c>
      <c r="J34" s="19">
        <v>-5.390510603892272E-2</v>
      </c>
      <c r="K34" s="19">
        <v>3.7020866666666663</v>
      </c>
      <c r="L34" s="19">
        <v>4.629243979600413</v>
      </c>
      <c r="M34" s="19">
        <v>0.66666666666666663</v>
      </c>
      <c r="N34" s="17">
        <v>3</v>
      </c>
      <c r="O34" s="17">
        <v>7</v>
      </c>
      <c r="P34" s="17">
        <v>4</v>
      </c>
      <c r="Q34" s="17">
        <v>52</v>
      </c>
      <c r="R34" s="19">
        <v>1</v>
      </c>
      <c r="S34" s="19">
        <v>1</v>
      </c>
      <c r="T34" s="18">
        <v>42838</v>
      </c>
      <c r="U34" s="18">
        <v>42857</v>
      </c>
      <c r="V34" s="19">
        <v>0.40548283002514246</v>
      </c>
      <c r="W34" s="19">
        <v>1E-3</v>
      </c>
    </row>
    <row r="35" spans="1:23">
      <c r="A35" s="135" t="s">
        <v>136</v>
      </c>
      <c r="B35" s="16" t="s">
        <v>146</v>
      </c>
      <c r="C35" s="19">
        <v>1.3469986261300426</v>
      </c>
      <c r="D35" s="19">
        <v>1.6985408249724599E-2</v>
      </c>
      <c r="E35" s="19">
        <v>-3.0076836674527052</v>
      </c>
      <c r="F35" s="19">
        <v>1.9974647603055855</v>
      </c>
      <c r="G35" s="19">
        <v>2.4297047516415335</v>
      </c>
      <c r="H35" s="19">
        <v>1.4392986451162137</v>
      </c>
      <c r="I35" s="19">
        <v>1.5573819185939533</v>
      </c>
      <c r="J35" s="19">
        <v>1.3469986261300426</v>
      </c>
      <c r="K35" s="19">
        <v>5.0060750000000009</v>
      </c>
      <c r="L35" s="19">
        <v>3.0874282808379823</v>
      </c>
      <c r="M35" s="19">
        <v>1</v>
      </c>
      <c r="N35" s="17">
        <v>3</v>
      </c>
      <c r="O35" s="17">
        <v>7</v>
      </c>
      <c r="P35" s="17">
        <v>4</v>
      </c>
      <c r="Q35" s="17">
        <v>54</v>
      </c>
      <c r="R35" s="19">
        <v>1</v>
      </c>
      <c r="S35" s="19">
        <v>-1</v>
      </c>
      <c r="T35" s="18">
        <v>42853</v>
      </c>
      <c r="U35" s="18">
        <v>42898</v>
      </c>
      <c r="V35" s="19">
        <v>0.36904907716076124</v>
      </c>
      <c r="W35" s="19">
        <v>0.62460280908947419</v>
      </c>
    </row>
    <row r="36" spans="1:23">
      <c r="A36" s="135" t="s">
        <v>136</v>
      </c>
      <c r="B36" s="16" t="s">
        <v>147</v>
      </c>
      <c r="C36" s="4">
        <v>1.3716569497981261</v>
      </c>
      <c r="D36" s="4">
        <v>-1.512307390180873</v>
      </c>
      <c r="E36" s="4">
        <v>0.54832754096655811</v>
      </c>
      <c r="F36" s="4">
        <v>-0.64971745348346588</v>
      </c>
      <c r="G36" s="4">
        <v>-0.4507596902019842</v>
      </c>
      <c r="H36" s="4">
        <v>1.7795066163475397</v>
      </c>
      <c r="I36" s="4">
        <v>1.4151117462967839</v>
      </c>
      <c r="J36" s="4">
        <v>1.3716569497981261</v>
      </c>
      <c r="K36" s="4">
        <v>0</v>
      </c>
      <c r="L36" s="4">
        <v>0</v>
      </c>
      <c r="M36" s="4">
        <v>0.5</v>
      </c>
      <c r="N36" s="17">
        <v>0</v>
      </c>
      <c r="O36" s="17">
        <v>5</v>
      </c>
      <c r="P36" s="17">
        <v>4</v>
      </c>
      <c r="Q36" s="17">
        <v>50</v>
      </c>
      <c r="R36" s="4">
        <v>0</v>
      </c>
      <c r="S36" s="4">
        <v>0</v>
      </c>
      <c r="T36" s="18">
        <v>42908</v>
      </c>
      <c r="U36" s="18">
        <v>42893</v>
      </c>
      <c r="V36" s="4">
        <v>0.47954313806994248</v>
      </c>
      <c r="W36" s="4">
        <v>0.12151980163697951</v>
      </c>
    </row>
    <row r="37" spans="1:23">
      <c r="A37" s="135" t="s">
        <v>136</v>
      </c>
      <c r="B37" s="16" t="s">
        <v>46</v>
      </c>
      <c r="C37" s="4">
        <v>2.9419180077354716</v>
      </c>
      <c r="D37" s="4">
        <v>1.3316147860584699</v>
      </c>
      <c r="E37" s="4">
        <v>-1.5027202226122802</v>
      </c>
      <c r="F37" s="4">
        <v>0.76692109799455255</v>
      </c>
      <c r="G37" s="4">
        <v>1.0509214125700825</v>
      </c>
      <c r="H37" s="4">
        <v>2.0845952791057702</v>
      </c>
      <c r="I37" s="4">
        <v>2.5112862131504712</v>
      </c>
      <c r="J37" s="4">
        <v>2.9419180077354716</v>
      </c>
      <c r="K37" s="4">
        <v>-6.4170333333333325</v>
      </c>
      <c r="L37" s="4">
        <v>7.4436060832994997</v>
      </c>
      <c r="M37" s="4">
        <v>0.33333333333333331</v>
      </c>
      <c r="N37" s="17">
        <v>1</v>
      </c>
      <c r="O37" s="17">
        <v>27</v>
      </c>
      <c r="P37" s="17">
        <v>4</v>
      </c>
      <c r="Q37" s="17">
        <v>51</v>
      </c>
      <c r="R37" s="4">
        <v>0</v>
      </c>
      <c r="S37" s="4">
        <v>0</v>
      </c>
      <c r="T37" s="18">
        <v>42572</v>
      </c>
      <c r="U37" s="18">
        <v>42509</v>
      </c>
      <c r="V37" s="4">
        <v>0.50050594808278659</v>
      </c>
      <c r="W37" s="4">
        <v>0.11940644488300411</v>
      </c>
    </row>
    <row r="38" spans="1:23">
      <c r="A38" s="135" t="s">
        <v>137</v>
      </c>
      <c r="B38" s="16" t="s">
        <v>67</v>
      </c>
      <c r="C38" s="4">
        <v>-4.9370042643681691</v>
      </c>
      <c r="D38" s="4">
        <v>0.94834017891742295</v>
      </c>
      <c r="E38" s="4">
        <v>0.22786089113819977</v>
      </c>
      <c r="F38" s="4">
        <v>-1.8632526136746219</v>
      </c>
      <c r="G38" s="4">
        <v>-3.7976499501035663</v>
      </c>
      <c r="H38" s="4">
        <v>-3.7441757539682157</v>
      </c>
      <c r="I38" s="4">
        <v>-4.1705332938042989</v>
      </c>
      <c r="J38" s="4">
        <v>-4.9370042643681691</v>
      </c>
      <c r="K38" s="4">
        <v>0</v>
      </c>
      <c r="L38" s="4">
        <v>0</v>
      </c>
      <c r="M38" s="4">
        <v>0.5</v>
      </c>
      <c r="N38" s="17">
        <v>0</v>
      </c>
      <c r="O38" s="17">
        <v>5</v>
      </c>
      <c r="P38" s="17">
        <v>5</v>
      </c>
      <c r="Q38" s="17">
        <v>48</v>
      </c>
      <c r="R38" s="4">
        <v>0</v>
      </c>
      <c r="S38" s="4">
        <v>0</v>
      </c>
      <c r="T38" s="18">
        <v>6040</v>
      </c>
      <c r="U38" s="18">
        <v>6040</v>
      </c>
      <c r="V38" s="4">
        <v>0.4009729037646147</v>
      </c>
      <c r="W38" s="4">
        <v>1.9552730485835339E-3</v>
      </c>
    </row>
    <row r="39" spans="1:23">
      <c r="A39" s="135" t="s">
        <v>137</v>
      </c>
      <c r="B39" s="16" t="s">
        <v>68</v>
      </c>
      <c r="C39" s="19">
        <v>-1.7127990775403139</v>
      </c>
      <c r="D39" s="19">
        <v>-0.55453544395653975</v>
      </c>
      <c r="E39" s="19">
        <v>-0.10495107110381653</v>
      </c>
      <c r="F39" s="19">
        <v>0.12274165909625878</v>
      </c>
      <c r="G39" s="19">
        <v>-0.40489290162198682</v>
      </c>
      <c r="H39" s="19">
        <v>0.17544657113464776</v>
      </c>
      <c r="I39" s="19">
        <v>-6.2288310453020218E-2</v>
      </c>
      <c r="J39" s="19">
        <v>-0.4560484849902241</v>
      </c>
      <c r="K39" s="19">
        <v>8.4870833333333326</v>
      </c>
      <c r="L39" s="19">
        <v>9.8684105669386639</v>
      </c>
      <c r="M39" s="4">
        <v>0.66666666666666663</v>
      </c>
      <c r="N39" s="17">
        <v>1</v>
      </c>
      <c r="O39" s="17">
        <v>7</v>
      </c>
      <c r="P39" s="17">
        <v>5</v>
      </c>
      <c r="Q39" s="17">
        <v>45</v>
      </c>
      <c r="R39" s="19">
        <v>1</v>
      </c>
      <c r="S39" s="19">
        <v>1</v>
      </c>
      <c r="T39" s="18">
        <v>42452</v>
      </c>
      <c r="U39" s="18">
        <v>42886</v>
      </c>
      <c r="V39" s="19">
        <v>0.29971026205816331</v>
      </c>
      <c r="W39" s="19">
        <v>9.3547313034325619E-2</v>
      </c>
    </row>
    <row r="40" spans="1:23">
      <c r="A40" s="135" t="s">
        <v>137</v>
      </c>
      <c r="B40" s="16" t="s">
        <v>69</v>
      </c>
      <c r="C40" s="19">
        <v>-0.10080255788236565</v>
      </c>
      <c r="D40" s="19">
        <v>1.9780544247544343</v>
      </c>
      <c r="E40" s="19">
        <v>3.3755425176463945</v>
      </c>
      <c r="F40" s="19">
        <v>-1.2234571236722886</v>
      </c>
      <c r="G40" s="19">
        <v>-0.64071898238482017</v>
      </c>
      <c r="H40" s="19">
        <v>0.31759703434035158</v>
      </c>
      <c r="I40" s="19">
        <v>1.7058612606635323E-2</v>
      </c>
      <c r="J40" s="19">
        <v>-0.10080255788236565</v>
      </c>
      <c r="K40" s="19">
        <v>1.5191285714285716</v>
      </c>
      <c r="L40" s="19">
        <v>7.6472259843777888</v>
      </c>
      <c r="M40" s="19">
        <v>0.61904761904761907</v>
      </c>
      <c r="N40" s="17">
        <v>4</v>
      </c>
      <c r="O40" s="17">
        <v>7</v>
      </c>
      <c r="P40" s="17">
        <v>5</v>
      </c>
      <c r="Q40" s="17">
        <v>46</v>
      </c>
      <c r="R40" s="19">
        <v>0</v>
      </c>
      <c r="S40" s="19">
        <v>0</v>
      </c>
      <c r="T40" s="18">
        <v>42908</v>
      </c>
      <c r="U40" s="18">
        <v>42845</v>
      </c>
      <c r="V40" s="19">
        <v>0.6514422864565147</v>
      </c>
      <c r="W40" s="19">
        <v>0.27977517534566065</v>
      </c>
    </row>
    <row r="41" spans="1:23">
      <c r="A41" s="135" t="s">
        <v>137</v>
      </c>
      <c r="B41" s="16" t="s">
        <v>70</v>
      </c>
      <c r="C41" s="19">
        <v>-2.4031922392659268</v>
      </c>
      <c r="D41" s="19">
        <v>1.7072963742489431</v>
      </c>
      <c r="E41" s="19">
        <v>-0.47716290048814813</v>
      </c>
      <c r="F41" s="19">
        <v>-0.61966945608263191</v>
      </c>
      <c r="G41" s="19">
        <v>-0.4522464059788911</v>
      </c>
      <c r="H41" s="19">
        <v>-0.7557128333953308</v>
      </c>
      <c r="I41" s="19">
        <v>-1.4319374215088185</v>
      </c>
      <c r="J41" s="19">
        <v>-2.4031922392659268</v>
      </c>
      <c r="K41" s="19">
        <v>6.814866666666668</v>
      </c>
      <c r="L41" s="19">
        <v>9.7420286236149689</v>
      </c>
      <c r="M41" s="19">
        <v>0.66666666666666663</v>
      </c>
      <c r="N41" s="17">
        <v>1</v>
      </c>
      <c r="O41" s="17">
        <v>12</v>
      </c>
      <c r="P41" s="17">
        <v>5</v>
      </c>
      <c r="Q41" s="17">
        <v>47</v>
      </c>
      <c r="R41" s="19">
        <v>0</v>
      </c>
      <c r="S41" s="19">
        <v>0</v>
      </c>
      <c r="T41" s="18">
        <v>42829</v>
      </c>
      <c r="U41" s="18">
        <v>42817</v>
      </c>
      <c r="V41" s="19">
        <v>0.60958282466688518</v>
      </c>
      <c r="W41" s="19">
        <v>6.0195358580621389E-2</v>
      </c>
    </row>
    <row r="42" spans="1:23">
      <c r="A42" s="135" t="s">
        <v>137</v>
      </c>
      <c r="B42" s="16" t="s">
        <v>71</v>
      </c>
      <c r="C42" s="4">
        <v>1.3578423150803336</v>
      </c>
      <c r="D42" s="4">
        <v>-0.72440266533722775</v>
      </c>
      <c r="E42" s="4">
        <v>-7.1403582872504631E-2</v>
      </c>
      <c r="F42" s="4">
        <v>1.2073063904588266</v>
      </c>
      <c r="G42" s="4">
        <v>1.6186517441968906</v>
      </c>
      <c r="H42" s="4">
        <v>0.91607149382112063</v>
      </c>
      <c r="I42" s="4">
        <v>2.2502441475711659</v>
      </c>
      <c r="J42" s="4">
        <v>3.7021437730325366</v>
      </c>
      <c r="K42" s="4">
        <v>6.871006666666668</v>
      </c>
      <c r="L42" s="4">
        <v>9.1224749630057449</v>
      </c>
      <c r="M42" s="4">
        <v>0.8</v>
      </c>
      <c r="N42" s="17">
        <v>3</v>
      </c>
      <c r="O42" s="17">
        <v>9</v>
      </c>
      <c r="P42" s="17">
        <v>5</v>
      </c>
      <c r="Q42" s="17">
        <v>43</v>
      </c>
      <c r="R42" s="4">
        <v>1</v>
      </c>
      <c r="S42" s="4">
        <v>-1</v>
      </c>
      <c r="T42" s="18">
        <v>42859</v>
      </c>
      <c r="U42" s="18">
        <v>42885</v>
      </c>
      <c r="V42" s="4">
        <v>0.64231827153930965</v>
      </c>
      <c r="W42" s="4">
        <v>0.74703167580621366</v>
      </c>
    </row>
    <row r="43" spans="1:23">
      <c r="A43" s="135" t="s">
        <v>138</v>
      </c>
      <c r="B43" s="16" t="s">
        <v>50</v>
      </c>
      <c r="C43" s="4">
        <v>-3.1743080502611303</v>
      </c>
      <c r="D43" s="4">
        <v>4.6897697393770782E-2</v>
      </c>
      <c r="E43" s="4">
        <v>-0.27272210669693542</v>
      </c>
      <c r="F43" s="4">
        <v>0.14285443684125188</v>
      </c>
      <c r="G43" s="4">
        <v>0.11688090287011518</v>
      </c>
      <c r="H43" s="4">
        <v>-0.81816632009080625</v>
      </c>
      <c r="I43" s="4">
        <v>-0.74024571817739615</v>
      </c>
      <c r="J43" s="4">
        <v>-0.48051037846602906</v>
      </c>
      <c r="K43" s="4">
        <v>1.8975999999999997</v>
      </c>
      <c r="L43" s="4">
        <v>0</v>
      </c>
      <c r="M43" s="4">
        <v>1</v>
      </c>
      <c r="N43" s="17">
        <v>0</v>
      </c>
      <c r="O43" s="17">
        <v>3</v>
      </c>
      <c r="P43" s="17">
        <v>4</v>
      </c>
      <c r="Q43" s="17">
        <v>54</v>
      </c>
      <c r="R43" s="4">
        <v>1</v>
      </c>
      <c r="S43" s="4">
        <v>1</v>
      </c>
      <c r="T43" s="18">
        <v>42548</v>
      </c>
      <c r="U43" s="18">
        <v>42893</v>
      </c>
      <c r="V43" s="4">
        <v>0.66882521551213558</v>
      </c>
      <c r="W43" s="4">
        <v>0.32617379422216219</v>
      </c>
    </row>
    <row r="44" spans="1:23">
      <c r="A44" s="135" t="s">
        <v>138</v>
      </c>
      <c r="B44" s="19" t="s">
        <v>51</v>
      </c>
      <c r="C44" s="19">
        <v>2.3334140553318643</v>
      </c>
      <c r="D44" s="4">
        <v>-2.140081283738545</v>
      </c>
      <c r="E44" s="4">
        <v>-0.18927121808893677</v>
      </c>
      <c r="F44" s="4">
        <v>1.141931943434785</v>
      </c>
      <c r="G44" s="4">
        <v>3.046546459329349</v>
      </c>
      <c r="H44" s="19">
        <v>2.4482060225717377</v>
      </c>
      <c r="I44" s="19">
        <v>1.8240215695653359</v>
      </c>
      <c r="J44" s="19">
        <v>2.3334140553318643</v>
      </c>
      <c r="K44" s="19">
        <v>6.2474199999999991</v>
      </c>
      <c r="L44" s="19">
        <v>3.4643984257010625</v>
      </c>
      <c r="M44" s="19">
        <v>1</v>
      </c>
      <c r="N44" s="17">
        <v>1</v>
      </c>
      <c r="O44" s="17">
        <v>10</v>
      </c>
      <c r="P44" s="17">
        <v>4</v>
      </c>
      <c r="Q44" s="17">
        <v>51</v>
      </c>
      <c r="R44" s="19">
        <v>0</v>
      </c>
      <c r="S44" s="19">
        <v>0</v>
      </c>
      <c r="T44" s="18">
        <v>42908</v>
      </c>
      <c r="U44" s="18">
        <v>42893</v>
      </c>
      <c r="V44" s="4">
        <v>0.6714320186891789</v>
      </c>
      <c r="W44" s="4">
        <v>0.41632163891147361</v>
      </c>
    </row>
    <row r="45" spans="1:23">
      <c r="A45" s="135" t="s">
        <v>138</v>
      </c>
      <c r="B45" s="19" t="s">
        <v>52</v>
      </c>
      <c r="C45" s="19">
        <v>0.83774699314682322</v>
      </c>
      <c r="D45" s="4">
        <v>-9.874141885377731E-2</v>
      </c>
      <c r="E45" s="4">
        <v>-0.47350917003950876</v>
      </c>
      <c r="F45" s="4">
        <v>1.2262673377946254</v>
      </c>
      <c r="G45" s="4">
        <v>1.3233974239565758</v>
      </c>
      <c r="H45" s="19">
        <v>0.7406169069848727</v>
      </c>
      <c r="I45" s="19">
        <v>0.40066160541804591</v>
      </c>
      <c r="J45" s="19">
        <v>0.83774699314682322</v>
      </c>
      <c r="K45" s="19">
        <v>1.1207562499999999</v>
      </c>
      <c r="L45" s="19">
        <v>4.4369206901436717</v>
      </c>
      <c r="M45" s="19">
        <v>0.5625</v>
      </c>
      <c r="N45" s="17">
        <v>3</v>
      </c>
      <c r="O45" s="17">
        <v>9</v>
      </c>
      <c r="P45" s="17">
        <v>4</v>
      </c>
      <c r="Q45" s="17">
        <v>51</v>
      </c>
      <c r="R45" s="19">
        <v>0</v>
      </c>
      <c r="S45" s="19">
        <v>0</v>
      </c>
      <c r="T45" s="18">
        <v>42908</v>
      </c>
      <c r="U45" s="18">
        <v>42874</v>
      </c>
      <c r="V45" s="4">
        <v>0.71413867570856693</v>
      </c>
      <c r="W45" s="4">
        <v>0.43599769086589457</v>
      </c>
    </row>
    <row r="46" spans="1:23">
      <c r="A46" s="135" t="s">
        <v>138</v>
      </c>
      <c r="B46" s="19" t="s">
        <v>53</v>
      </c>
      <c r="C46" s="19">
        <v>1.8680997372663604</v>
      </c>
      <c r="D46" s="4">
        <v>-2.0595509815422783</v>
      </c>
      <c r="E46" s="4">
        <v>-0.59377842600101616</v>
      </c>
      <c r="F46" s="4">
        <v>0.71399011249379285</v>
      </c>
      <c r="G46" s="4">
        <v>2.0437141205966016</v>
      </c>
      <c r="H46" s="19">
        <v>1.913995038921517</v>
      </c>
      <c r="I46" s="19">
        <v>1.6497998442050454</v>
      </c>
      <c r="J46" s="19">
        <v>1.8680997372663604</v>
      </c>
      <c r="K46" s="19">
        <v>1.6820000000000004</v>
      </c>
      <c r="L46" s="19">
        <v>3.8374033903148619</v>
      </c>
      <c r="M46" s="19">
        <v>0.66666666666666663</v>
      </c>
      <c r="N46" s="17">
        <v>1</v>
      </c>
      <c r="O46" s="17">
        <v>5</v>
      </c>
      <c r="P46" s="17">
        <v>5</v>
      </c>
      <c r="Q46" s="17">
        <v>44</v>
      </c>
      <c r="R46" s="19">
        <v>1</v>
      </c>
      <c r="S46" s="19">
        <v>-1</v>
      </c>
      <c r="T46" s="18">
        <v>42856</v>
      </c>
      <c r="U46" s="18">
        <v>42905</v>
      </c>
      <c r="V46" s="4">
        <v>0.7006460131146347</v>
      </c>
      <c r="W46" s="4">
        <v>0.48641570106791626</v>
      </c>
    </row>
    <row r="47" spans="1:23">
      <c r="A47" s="135" t="s">
        <v>138</v>
      </c>
      <c r="B47" s="19" t="s">
        <v>54</v>
      </c>
      <c r="C47" s="19">
        <v>-1.676315150188378</v>
      </c>
      <c r="D47" s="4">
        <v>-0.77597193808471765</v>
      </c>
      <c r="E47" s="4">
        <v>0.53475254137288197</v>
      </c>
      <c r="F47" s="4">
        <v>-0.44819163594321448</v>
      </c>
      <c r="G47" s="4">
        <v>-1.2144959131724129</v>
      </c>
      <c r="H47" s="19">
        <v>-2.2305070759681844</v>
      </c>
      <c r="I47" s="19">
        <v>-2.118812994216881</v>
      </c>
      <c r="J47" s="19">
        <v>-1.9018990514760672</v>
      </c>
      <c r="K47" s="19">
        <v>0.33086999999999989</v>
      </c>
      <c r="L47" s="19">
        <v>4.0294026177172553</v>
      </c>
      <c r="M47" s="19">
        <v>0.6</v>
      </c>
      <c r="N47" s="17">
        <v>2</v>
      </c>
      <c r="O47" s="17">
        <v>9</v>
      </c>
      <c r="P47" s="17">
        <v>5</v>
      </c>
      <c r="Q47" s="17">
        <v>47</v>
      </c>
      <c r="R47" s="19">
        <v>1</v>
      </c>
      <c r="S47" s="19">
        <v>1</v>
      </c>
      <c r="T47" s="18">
        <v>42832</v>
      </c>
      <c r="U47" s="18">
        <v>42872</v>
      </c>
      <c r="V47" s="4">
        <v>0.4334151259882224</v>
      </c>
      <c r="W47" s="4">
        <v>1.4255967807630807E-2</v>
      </c>
    </row>
    <row r="48" spans="1:23">
      <c r="A48" s="135" t="s">
        <v>139</v>
      </c>
      <c r="B48" s="19" t="s">
        <v>57</v>
      </c>
      <c r="C48" s="19">
        <v>-1.0335274930415734</v>
      </c>
      <c r="D48" s="4">
        <v>0.37653463264807668</v>
      </c>
      <c r="E48" s="4">
        <v>7.9460710495967646E-2</v>
      </c>
      <c r="F48" s="4">
        <v>-0.75175685754749066</v>
      </c>
      <c r="G48" s="4">
        <v>-1.5180542416296745</v>
      </c>
      <c r="H48" s="19">
        <v>-0.86638510702600424</v>
      </c>
      <c r="I48" s="19">
        <v>-0.69660004016730059</v>
      </c>
      <c r="J48" s="19">
        <v>-1.0335274930415734</v>
      </c>
      <c r="K48" s="19">
        <v>3.7368692307692304</v>
      </c>
      <c r="L48" s="19">
        <v>2.8400108924041749</v>
      </c>
      <c r="M48" s="19">
        <v>0.92307692307692313</v>
      </c>
      <c r="N48" s="17">
        <v>2</v>
      </c>
      <c r="O48" s="17">
        <v>10</v>
      </c>
      <c r="P48" s="17">
        <v>5</v>
      </c>
      <c r="Q48" s="17">
        <v>46</v>
      </c>
      <c r="R48" s="19">
        <v>0</v>
      </c>
      <c r="S48" s="19">
        <v>0</v>
      </c>
      <c r="T48" s="18">
        <v>42802</v>
      </c>
      <c r="U48" s="18">
        <v>42786</v>
      </c>
      <c r="V48" s="4">
        <v>0.4661687676914073</v>
      </c>
      <c r="W48" s="4">
        <v>4.3700836894952997E-3</v>
      </c>
    </row>
    <row r="49" spans="1:23">
      <c r="A49" s="135" t="s">
        <v>139</v>
      </c>
      <c r="B49" s="19" t="s">
        <v>58</v>
      </c>
      <c r="C49" s="19">
        <v>-2.8116241030884872</v>
      </c>
      <c r="D49" s="4">
        <v>-0.10789551700048174</v>
      </c>
      <c r="E49" s="4">
        <v>0.49636098126207484</v>
      </c>
      <c r="F49" s="4">
        <v>-2.0984183170671669</v>
      </c>
      <c r="G49" s="4">
        <v>-2.9789157142388598</v>
      </c>
      <c r="H49" s="19">
        <v>-3.2479402665771873</v>
      </c>
      <c r="I49" s="19">
        <v>-2.6657060038765317</v>
      </c>
      <c r="J49" s="19">
        <v>-2.8116241030884872</v>
      </c>
      <c r="K49" s="19">
        <v>9.4336999999999982</v>
      </c>
      <c r="L49" s="19">
        <v>6.8941500549378807</v>
      </c>
      <c r="M49" s="19">
        <v>1</v>
      </c>
      <c r="N49" s="17">
        <v>1</v>
      </c>
      <c r="O49" s="17">
        <v>12</v>
      </c>
      <c r="P49" s="17">
        <v>5</v>
      </c>
      <c r="Q49" s="17">
        <v>44</v>
      </c>
      <c r="R49" s="19">
        <v>1</v>
      </c>
      <c r="S49" s="19">
        <v>1</v>
      </c>
      <c r="T49" s="18">
        <v>42409</v>
      </c>
      <c r="U49" s="18">
        <v>42907</v>
      </c>
      <c r="V49" s="4">
        <v>0.42407212320693738</v>
      </c>
      <c r="W49" s="4">
        <v>0.16534702484262906</v>
      </c>
    </row>
    <row r="50" spans="1:23">
      <c r="A50" s="135" t="s">
        <v>139</v>
      </c>
      <c r="B50" s="17" t="s">
        <v>59</v>
      </c>
      <c r="C50" s="19">
        <v>2.8953922509329968</v>
      </c>
      <c r="D50" s="4">
        <v>0.30232707300490214</v>
      </c>
      <c r="E50" s="4">
        <v>-4.8405234344893452E-2</v>
      </c>
      <c r="F50" s="4">
        <v>2.4581184927420202E-2</v>
      </c>
      <c r="G50" s="4">
        <v>-0.11935816606776524</v>
      </c>
      <c r="H50" s="19">
        <v>0.15960316119383156</v>
      </c>
      <c r="I50" s="19">
        <v>0.29761922373568334</v>
      </c>
      <c r="J50" s="19">
        <v>0.3689323262611196</v>
      </c>
      <c r="K50" s="19">
        <v>3.2961500000000008</v>
      </c>
      <c r="L50" s="19">
        <v>5.7693549383791618</v>
      </c>
      <c r="M50" s="19">
        <v>0.5</v>
      </c>
      <c r="N50" s="17">
        <v>0</v>
      </c>
      <c r="O50" s="17">
        <v>12</v>
      </c>
      <c r="P50" s="17">
        <v>5</v>
      </c>
      <c r="Q50" s="17">
        <v>41</v>
      </c>
      <c r="R50" s="19">
        <v>1</v>
      </c>
      <c r="S50" s="19">
        <v>-1</v>
      </c>
      <c r="T50" s="18">
        <v>42739</v>
      </c>
      <c r="U50" s="18">
        <v>42851</v>
      </c>
      <c r="V50" s="4">
        <v>0.41755608375714293</v>
      </c>
      <c r="W50" s="4">
        <v>0.18414247626987706</v>
      </c>
    </row>
    <row r="51" spans="1:23">
      <c r="A51" s="135" t="s">
        <v>140</v>
      </c>
      <c r="B51" s="17" t="s">
        <v>60</v>
      </c>
      <c r="C51" s="19">
        <v>4.8788808795184915</v>
      </c>
      <c r="D51" s="4">
        <v>-1.1152929798851019</v>
      </c>
      <c r="E51" s="4">
        <v>-0.72902817739931491</v>
      </c>
      <c r="F51" s="4">
        <v>2.0048274878481163</v>
      </c>
      <c r="G51" s="4">
        <v>4.7737325847012828</v>
      </c>
      <c r="H51" s="19">
        <v>4.5283865634611287</v>
      </c>
      <c r="I51" s="19">
        <v>4.8087820163070187</v>
      </c>
      <c r="J51" s="19">
        <v>4.8788808795184915</v>
      </c>
      <c r="K51" s="19">
        <v>5.1615599999999997</v>
      </c>
      <c r="L51" s="19">
        <v>4.0719863964654888</v>
      </c>
      <c r="M51" s="19">
        <v>0.8</v>
      </c>
      <c r="N51" s="17">
        <v>1</v>
      </c>
      <c r="O51" s="17">
        <v>10</v>
      </c>
      <c r="P51" s="17">
        <v>4</v>
      </c>
      <c r="Q51" s="17">
        <v>53</v>
      </c>
      <c r="R51" s="19">
        <v>0</v>
      </c>
      <c r="S51" s="19">
        <v>0</v>
      </c>
      <c r="T51" s="18">
        <v>42908</v>
      </c>
      <c r="U51" s="18">
        <v>42858</v>
      </c>
      <c r="V51" s="4">
        <v>0.64891541217182869</v>
      </c>
      <c r="W51" s="4">
        <v>0.19090382471168232</v>
      </c>
    </row>
    <row r="52" spans="1:23">
      <c r="A52" s="135" t="s">
        <v>140</v>
      </c>
      <c r="B52" s="17" t="s">
        <v>61</v>
      </c>
      <c r="C52" s="19">
        <v>1.8287217547038319</v>
      </c>
      <c r="D52" s="4">
        <v>-0.5366157452653515</v>
      </c>
      <c r="E52" s="4">
        <v>-0.5539369476281204</v>
      </c>
      <c r="F52" s="4">
        <v>0.3449105304322384</v>
      </c>
      <c r="G52" s="4">
        <v>2.8720793373057045</v>
      </c>
      <c r="H52" s="19">
        <v>2.459019930856591</v>
      </c>
      <c r="I52" s="19">
        <v>2.3643937056974784</v>
      </c>
      <c r="J52" s="19">
        <v>1.8287217547038319</v>
      </c>
      <c r="K52" s="19">
        <v>1.3394499999999998</v>
      </c>
      <c r="L52" s="19">
        <v>3.8187829011046479</v>
      </c>
      <c r="M52" s="19">
        <v>0.5714285714285714</v>
      </c>
      <c r="N52" s="17">
        <v>3</v>
      </c>
      <c r="O52" s="17">
        <v>7</v>
      </c>
      <c r="P52" s="17">
        <v>4</v>
      </c>
      <c r="Q52" s="17">
        <v>52</v>
      </c>
      <c r="R52" s="19">
        <v>0</v>
      </c>
      <c r="S52" s="19">
        <v>0</v>
      </c>
      <c r="T52" s="18">
        <v>42908</v>
      </c>
      <c r="U52" s="18">
        <v>42858</v>
      </c>
      <c r="V52" s="4">
        <v>0.52690259238746984</v>
      </c>
      <c r="W52" s="4">
        <v>0.52143158933130074</v>
      </c>
    </row>
    <row r="53" spans="1:23">
      <c r="A53" s="135" t="s">
        <v>140</v>
      </c>
      <c r="B53" s="17" t="s">
        <v>62</v>
      </c>
      <c r="C53" s="19">
        <v>4.0649799761607666</v>
      </c>
      <c r="D53" s="4">
        <v>-0.19117083500216786</v>
      </c>
      <c r="E53" s="4">
        <v>-0.86877026990693185</v>
      </c>
      <c r="F53" s="4">
        <v>1.7556772417651441</v>
      </c>
      <c r="G53" s="4">
        <v>5.2504006677705348</v>
      </c>
      <c r="H53" s="19">
        <v>3.829233769563789</v>
      </c>
      <c r="I53" s="19">
        <v>4.1027713584843433</v>
      </c>
      <c r="J53" s="19">
        <v>4.0649799761607666</v>
      </c>
      <c r="K53" s="19">
        <v>4.0092444444444446</v>
      </c>
      <c r="L53" s="19">
        <v>3.6441505575571096</v>
      </c>
      <c r="M53" s="19">
        <v>0.88888888888888884</v>
      </c>
      <c r="N53" s="17">
        <v>3</v>
      </c>
      <c r="O53" s="17">
        <v>9</v>
      </c>
      <c r="P53" s="17">
        <v>4</v>
      </c>
      <c r="Q53" s="17">
        <v>54</v>
      </c>
      <c r="R53" s="19">
        <v>0</v>
      </c>
      <c r="S53" s="19">
        <v>0</v>
      </c>
      <c r="T53" s="18">
        <v>42908</v>
      </c>
      <c r="U53" s="18">
        <v>42858</v>
      </c>
      <c r="V53" s="4">
        <v>0.64649610871119978</v>
      </c>
      <c r="W53" s="4">
        <v>7.7222048208149568E-2</v>
      </c>
    </row>
    <row r="54" spans="1:23">
      <c r="A54" s="135" t="s">
        <v>140</v>
      </c>
      <c r="B54" s="19" t="s">
        <v>63</v>
      </c>
      <c r="C54" s="19">
        <v>1.3115675852035367</v>
      </c>
      <c r="D54" s="4">
        <v>-1.0690724886635141</v>
      </c>
      <c r="E54" s="4">
        <v>-2.5256279843380972E-2</v>
      </c>
      <c r="F54" s="4">
        <v>0.76753664436692881</v>
      </c>
      <c r="G54" s="4">
        <v>0.8081253156259347</v>
      </c>
      <c r="H54" s="19">
        <v>-0.28551858477222586</v>
      </c>
      <c r="I54" s="19">
        <v>-0.18459665886168908</v>
      </c>
      <c r="J54" s="19">
        <v>-1.4830479159608256</v>
      </c>
      <c r="K54" s="19">
        <v>5.5613272727272731</v>
      </c>
      <c r="L54" s="19">
        <v>3.3178192389251442</v>
      </c>
      <c r="M54" s="19">
        <v>1</v>
      </c>
      <c r="N54" s="17">
        <v>2</v>
      </c>
      <c r="O54" s="17">
        <v>13</v>
      </c>
      <c r="P54" s="17">
        <v>5</v>
      </c>
      <c r="Q54" s="17">
        <v>46</v>
      </c>
      <c r="R54" s="19">
        <v>1</v>
      </c>
      <c r="S54" s="19">
        <v>-1</v>
      </c>
      <c r="T54" s="18">
        <v>42605</v>
      </c>
      <c r="U54" s="18">
        <v>42878</v>
      </c>
      <c r="V54" s="4">
        <v>0.66582095392763185</v>
      </c>
      <c r="W54" s="4">
        <v>0.12752530017033173</v>
      </c>
    </row>
    <row r="55" spans="1:23">
      <c r="A55" s="135" t="s">
        <v>140</v>
      </c>
      <c r="B55" s="19" t="s">
        <v>64</v>
      </c>
      <c r="C55" s="19">
        <v>2.534365960052678</v>
      </c>
      <c r="D55" s="4">
        <v>-0.8207358860025149</v>
      </c>
      <c r="E55" s="4">
        <v>-8.1648619429168193E-2</v>
      </c>
      <c r="F55" s="4">
        <v>0.51190766775511753</v>
      </c>
      <c r="G55" s="4">
        <v>3.2499718416618197</v>
      </c>
      <c r="H55" s="19">
        <v>3.5868907648247865</v>
      </c>
      <c r="I55" s="19">
        <v>3.1276080358221767</v>
      </c>
      <c r="J55" s="19">
        <v>2.534365960052678</v>
      </c>
      <c r="K55" s="19">
        <v>2.4142000000000001</v>
      </c>
      <c r="L55" s="19">
        <v>5.4225542954097445</v>
      </c>
      <c r="M55" s="19">
        <v>0.5</v>
      </c>
      <c r="N55" s="17">
        <v>1</v>
      </c>
      <c r="O55" s="17">
        <v>25</v>
      </c>
      <c r="P55" s="17">
        <v>5</v>
      </c>
      <c r="Q55" s="17">
        <v>44</v>
      </c>
      <c r="R55" s="19">
        <v>1</v>
      </c>
      <c r="S55" s="19">
        <v>-1</v>
      </c>
      <c r="T55" s="18">
        <v>42716</v>
      </c>
      <c r="U55" s="18">
        <v>42908</v>
      </c>
      <c r="V55" s="4">
        <v>0.58714671122121864</v>
      </c>
      <c r="W55" s="4">
        <v>0.73761373858633006</v>
      </c>
    </row>
    <row r="56" spans="1:23">
      <c r="A56" s="135" t="s">
        <v>141</v>
      </c>
      <c r="B56" s="19" t="s">
        <v>148</v>
      </c>
      <c r="C56" s="19">
        <v>-0.8855019807617921</v>
      </c>
      <c r="D56" s="4">
        <v>0.70179191108074834</v>
      </c>
      <c r="E56" s="4">
        <v>-0.38964297330495412</v>
      </c>
      <c r="F56" s="4">
        <v>-0.44214859925067901</v>
      </c>
      <c r="G56" s="4">
        <v>-0.13066099042627358</v>
      </c>
      <c r="H56" s="19">
        <v>-0.11819842117905295</v>
      </c>
      <c r="I56" s="19">
        <v>-0.93272737625050006</v>
      </c>
      <c r="J56" s="19">
        <v>-1.4268455437063978</v>
      </c>
      <c r="K56" s="19">
        <v>2.9052869565217394</v>
      </c>
      <c r="L56" s="19">
        <v>2.5657755163452394</v>
      </c>
      <c r="M56" s="19">
        <v>0.86956521739130432</v>
      </c>
      <c r="N56" s="17">
        <v>4</v>
      </c>
      <c r="O56" s="17">
        <v>7</v>
      </c>
      <c r="P56" s="17">
        <v>5</v>
      </c>
      <c r="Q56" s="17">
        <v>43</v>
      </c>
      <c r="R56" s="19">
        <v>1</v>
      </c>
      <c r="S56" s="19">
        <v>1</v>
      </c>
      <c r="T56" s="18">
        <v>42850</v>
      </c>
      <c r="U56" s="18">
        <v>42857</v>
      </c>
      <c r="V56" s="4">
        <v>0.53115205686034273</v>
      </c>
      <c r="W56" s="4">
        <v>0.15008346738514622</v>
      </c>
    </row>
    <row r="57" spans="1:23">
      <c r="A57" s="135" t="s">
        <v>141</v>
      </c>
      <c r="B57" s="19" t="s">
        <v>149</v>
      </c>
      <c r="C57" s="19">
        <v>0.30234547727544236</v>
      </c>
      <c r="D57" s="4">
        <v>-1.3254284325966172</v>
      </c>
      <c r="E57" s="4">
        <v>-0.83275859562250221</v>
      </c>
      <c r="F57" s="4">
        <v>7.7342589101772552E-2</v>
      </c>
      <c r="G57" s="4">
        <v>-1.1126112673679318</v>
      </c>
      <c r="H57" s="19">
        <v>0.74983978453953437</v>
      </c>
      <c r="I57" s="19">
        <v>0.39735990107106178</v>
      </c>
      <c r="J57" s="19">
        <v>0.30234547727544236</v>
      </c>
      <c r="K57" s="19">
        <v>0</v>
      </c>
      <c r="L57" s="19">
        <v>0</v>
      </c>
      <c r="M57" s="19">
        <v>0.5</v>
      </c>
      <c r="N57" s="17">
        <v>0</v>
      </c>
      <c r="O57" s="17">
        <v>5</v>
      </c>
      <c r="P57" s="17">
        <v>5</v>
      </c>
      <c r="Q57" s="17">
        <v>41</v>
      </c>
      <c r="R57" s="19">
        <v>0</v>
      </c>
      <c r="S57" s="19">
        <v>0</v>
      </c>
      <c r="T57" s="18">
        <v>6040</v>
      </c>
      <c r="U57" s="18">
        <v>6040</v>
      </c>
      <c r="V57" s="4">
        <v>0.52115656196413729</v>
      </c>
      <c r="W57" s="4">
        <v>8.318976828374838E-3</v>
      </c>
    </row>
    <row r="58" spans="1:23">
      <c r="A58" s="135" t="s">
        <v>139</v>
      </c>
      <c r="B58" s="18" t="s">
        <v>150</v>
      </c>
      <c r="C58" s="19">
        <v>-2.2313290977000912</v>
      </c>
      <c r="D58" s="4">
        <v>-0.52787601665759909</v>
      </c>
      <c r="E58" s="4">
        <v>0.63530897920627627</v>
      </c>
      <c r="F58" s="4">
        <v>-2.3088058024813445</v>
      </c>
      <c r="G58" s="4">
        <v>-1.7664688690125721</v>
      </c>
      <c r="H58" s="19">
        <v>-2.618712621606357</v>
      </c>
      <c r="I58" s="19">
        <v>-2.3088058024813445</v>
      </c>
      <c r="J58" s="19">
        <v>-2.2313290977000912</v>
      </c>
      <c r="K58" s="19">
        <v>1.5142166666666668</v>
      </c>
      <c r="L58" s="19">
        <v>3.0074942516431622</v>
      </c>
      <c r="M58" s="19">
        <v>0.66666666666666663</v>
      </c>
      <c r="N58" s="17">
        <v>1</v>
      </c>
      <c r="O58" s="17">
        <v>12</v>
      </c>
      <c r="P58" s="17">
        <v>4</v>
      </c>
      <c r="Q58" s="17">
        <v>56</v>
      </c>
      <c r="R58" s="19">
        <v>1</v>
      </c>
      <c r="S58" s="19">
        <v>1</v>
      </c>
      <c r="T58" s="18">
        <v>42643</v>
      </c>
      <c r="U58" s="18">
        <v>42895</v>
      </c>
      <c r="V58" s="4">
        <v>0.36032463799761077</v>
      </c>
      <c r="W58" s="4">
        <v>1.950569124632049E-2</v>
      </c>
    </row>
    <row r="59" spans="1:23">
      <c r="A59" s="135" t="s">
        <v>139</v>
      </c>
      <c r="B59" s="18" t="s">
        <v>151</v>
      </c>
      <c r="C59" s="19">
        <v>1.2446481493711732</v>
      </c>
      <c r="D59" s="4">
        <v>-2.8949826832598164</v>
      </c>
      <c r="E59" s="4">
        <v>0.22018827473907363</v>
      </c>
      <c r="F59" s="4">
        <v>-2.4217572518772443</v>
      </c>
      <c r="G59" s="4">
        <v>-1.163538539082537</v>
      </c>
      <c r="H59" s="19">
        <v>-1.1086287448832668</v>
      </c>
      <c r="I59" s="19">
        <v>0.53395852730633231</v>
      </c>
      <c r="J59" s="19">
        <v>1.2446481493711732</v>
      </c>
      <c r="K59" s="19">
        <v>1.7754849999999991</v>
      </c>
      <c r="L59" s="19">
        <v>4.1902577334718982</v>
      </c>
      <c r="M59" s="19">
        <v>0.85</v>
      </c>
      <c r="N59" s="17">
        <v>3</v>
      </c>
      <c r="O59" s="17">
        <v>9</v>
      </c>
      <c r="P59" s="17">
        <v>5</v>
      </c>
      <c r="Q59" s="17">
        <v>49</v>
      </c>
      <c r="R59" s="19">
        <v>0</v>
      </c>
      <c r="S59" s="19">
        <v>0</v>
      </c>
      <c r="T59" s="18">
        <v>42891</v>
      </c>
      <c r="U59" s="18">
        <v>42872</v>
      </c>
      <c r="V59" s="4">
        <v>0.34416586829734797</v>
      </c>
      <c r="W59" s="4">
        <v>6.5600320727953354E-2</v>
      </c>
    </row>
    <row r="60" spans="1:23">
      <c r="A60" s="135" t="s">
        <v>139</v>
      </c>
      <c r="B60" s="19" t="s">
        <v>127</v>
      </c>
      <c r="C60" s="19">
        <v>0.1205741954425678</v>
      </c>
      <c r="D60" s="4">
        <v>0.78974440535109824</v>
      </c>
      <c r="E60" s="4">
        <v>-1.4043120163623668E-2</v>
      </c>
      <c r="F60" s="4">
        <v>-1.3762810864154933</v>
      </c>
      <c r="G60" s="4">
        <v>-0.27152645643677814</v>
      </c>
      <c r="H60" s="19">
        <v>0.20905856582789931</v>
      </c>
      <c r="I60" s="19">
        <v>-0.23455693030558877</v>
      </c>
      <c r="J60" s="19">
        <v>0.1205741954425678</v>
      </c>
      <c r="K60" s="19">
        <v>0</v>
      </c>
      <c r="L60" s="19">
        <v>0</v>
      </c>
      <c r="M60" s="19">
        <v>0.5</v>
      </c>
      <c r="N60" s="17">
        <v>0</v>
      </c>
      <c r="O60" s="17">
        <v>5</v>
      </c>
      <c r="P60" s="17">
        <v>4</v>
      </c>
      <c r="Q60" s="17">
        <v>60</v>
      </c>
      <c r="R60" s="19">
        <v>0</v>
      </c>
      <c r="S60" s="19">
        <v>0</v>
      </c>
      <c r="T60" s="18">
        <v>6040</v>
      </c>
      <c r="U60" s="18">
        <v>6040</v>
      </c>
      <c r="V60" s="4">
        <v>0.46229708508263828</v>
      </c>
      <c r="W60" s="4">
        <v>2.702139865070359E-2</v>
      </c>
    </row>
    <row r="61" spans="1:23">
      <c r="A61" s="135" t="s">
        <v>142</v>
      </c>
      <c r="B61" s="29" t="s">
        <v>48</v>
      </c>
      <c r="C61" s="29">
        <v>2.7237300307289654</v>
      </c>
      <c r="D61" s="29">
        <v>-0.92701359931721528</v>
      </c>
      <c r="E61" s="29">
        <v>3.2083271910196456E-2</v>
      </c>
      <c r="F61" s="29">
        <v>0.27736076204922117</v>
      </c>
      <c r="G61" s="29">
        <v>2.1519478761054134</v>
      </c>
      <c r="H61" s="29">
        <v>3.3678154778089415</v>
      </c>
      <c r="I61" s="29">
        <v>3.3748602937148067</v>
      </c>
      <c r="J61" s="29">
        <v>2.7237300307289654</v>
      </c>
      <c r="K61" s="29">
        <v>7.0216333333333338</v>
      </c>
      <c r="L61" s="29">
        <v>3.3442561165875637</v>
      </c>
      <c r="M61" s="29">
        <v>1</v>
      </c>
      <c r="N61" s="30">
        <v>1</v>
      </c>
      <c r="O61" s="30">
        <v>7</v>
      </c>
      <c r="P61" s="30">
        <v>5</v>
      </c>
      <c r="Q61" s="30">
        <v>45</v>
      </c>
      <c r="R61" s="29">
        <v>1</v>
      </c>
      <c r="S61" s="29">
        <v>-1</v>
      </c>
      <c r="T61" s="31">
        <v>42856</v>
      </c>
      <c r="U61" s="31">
        <v>42901</v>
      </c>
      <c r="V61" s="29">
        <v>0.45256441985519824</v>
      </c>
      <c r="W61" s="29">
        <v>4.9298126595698029E-3</v>
      </c>
    </row>
    <row r="62" spans="1:23">
      <c r="A62" s="135" t="s">
        <v>142</v>
      </c>
      <c r="B62" s="29" t="s">
        <v>49</v>
      </c>
      <c r="C62" s="29">
        <v>1.2415637192056692</v>
      </c>
      <c r="D62" s="29">
        <v>0.50509228171676945</v>
      </c>
      <c r="E62" s="29">
        <v>6.7886475311113401E-2</v>
      </c>
      <c r="F62" s="29">
        <v>-0.1891624535673434</v>
      </c>
      <c r="G62" s="29">
        <v>0.70721827327683717</v>
      </c>
      <c r="H62" s="29">
        <v>0.94818656685406322</v>
      </c>
      <c r="I62" s="29">
        <v>1.1284743074644805</v>
      </c>
      <c r="J62" s="29">
        <v>1.2415637192056692</v>
      </c>
      <c r="K62" s="29">
        <v>3.8669291666666674</v>
      </c>
      <c r="L62" s="29">
        <v>5.9121024662002819</v>
      </c>
      <c r="M62" s="29">
        <v>0.83333333333333337</v>
      </c>
      <c r="N62" s="30">
        <v>4</v>
      </c>
      <c r="O62" s="30">
        <v>7</v>
      </c>
      <c r="P62" s="30">
        <v>5</v>
      </c>
      <c r="Q62" s="30">
        <v>47</v>
      </c>
      <c r="R62" s="29">
        <v>0</v>
      </c>
      <c r="S62" s="29">
        <v>0</v>
      </c>
      <c r="T62" s="31">
        <v>42870</v>
      </c>
      <c r="U62" s="31">
        <v>42864</v>
      </c>
      <c r="V62" s="29">
        <v>0.29230125459839984</v>
      </c>
      <c r="W62" s="29">
        <v>5.9450477906446818E-3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V3"/>
  <sheetViews>
    <sheetView topLeftCell="F1" workbookViewId="0">
      <selection activeCell="I25" sqref="I25"/>
    </sheetView>
  </sheetViews>
  <sheetFormatPr defaultRowHeight="15"/>
  <cols>
    <col min="1" max="1" width="9.7109375" bestFit="1" customWidth="1"/>
  </cols>
  <sheetData>
    <row r="1" spans="1:22">
      <c r="A1" s="128">
        <v>42940</v>
      </c>
    </row>
    <row r="2" spans="1:22">
      <c r="A2" s="24" t="s">
        <v>72</v>
      </c>
      <c r="B2" s="4" t="s">
        <v>22</v>
      </c>
      <c r="C2" s="4" t="s">
        <v>90</v>
      </c>
      <c r="D2" s="4" t="s">
        <v>89</v>
      </c>
      <c r="E2" s="4" t="s">
        <v>88</v>
      </c>
      <c r="F2" s="4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4" t="s">
        <v>73</v>
      </c>
      <c r="V2" s="4" t="s">
        <v>87</v>
      </c>
    </row>
    <row r="3" spans="1:22" s="126" customFormat="1">
      <c r="A3" s="32" t="s">
        <v>46</v>
      </c>
      <c r="B3" s="33">
        <v>4.1421081459632862</v>
      </c>
      <c r="C3" s="33">
        <v>0.7583673120172596</v>
      </c>
      <c r="D3" s="33">
        <v>-0.94621284013649343</v>
      </c>
      <c r="E3" s="33">
        <v>0.75173380993377892</v>
      </c>
      <c r="F3" s="33">
        <v>2.0243598729043026</v>
      </c>
      <c r="G3" s="33">
        <v>2.5629747065169695</v>
      </c>
      <c r="H3" s="33">
        <v>2.9383921737752248</v>
      </c>
      <c r="I3" s="33">
        <v>2.3197314571914966</v>
      </c>
      <c r="J3" s="33">
        <v>0</v>
      </c>
      <c r="K3" s="33">
        <v>0</v>
      </c>
      <c r="L3" s="33">
        <v>0.5</v>
      </c>
      <c r="M3" s="30">
        <v>0</v>
      </c>
      <c r="N3" s="30">
        <v>5</v>
      </c>
      <c r="O3" s="30">
        <v>4</v>
      </c>
      <c r="P3" s="30">
        <v>50</v>
      </c>
      <c r="Q3" s="33">
        <v>1</v>
      </c>
      <c r="R3" s="33">
        <v>-1</v>
      </c>
      <c r="S3" s="31">
        <v>6040</v>
      </c>
      <c r="T3" s="31">
        <v>42923</v>
      </c>
      <c r="U3" s="33">
        <v>0.5002926705236167</v>
      </c>
      <c r="V3" s="33">
        <v>0.10585084454056272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V7"/>
  <sheetViews>
    <sheetView workbookViewId="0">
      <selection activeCell="N21" sqref="N21"/>
    </sheetView>
  </sheetViews>
  <sheetFormatPr defaultRowHeight="15"/>
  <cols>
    <col min="1" max="1" width="9.7109375" bestFit="1" customWidth="1"/>
    <col min="2" max="5" width="5.5703125" bestFit="1" customWidth="1"/>
    <col min="6" max="6" width="7" customWidth="1"/>
    <col min="7" max="7" width="6" bestFit="1" customWidth="1"/>
    <col min="8" max="8" width="5.5703125" bestFit="1" customWidth="1"/>
    <col min="9" max="9" width="8.42578125" bestFit="1" customWidth="1"/>
    <col min="10" max="10" width="6.5703125" bestFit="1" customWidth="1"/>
    <col min="11" max="13" width="9.140625" customWidth="1"/>
    <col min="15" max="16" width="10.42578125" bestFit="1" customWidth="1"/>
    <col min="17" max="17" width="5" hidden="1" customWidth="1"/>
    <col min="18" max="18" width="5.5703125" bestFit="1" customWidth="1"/>
    <col min="19" max="20" width="10.42578125" bestFit="1" customWidth="1"/>
  </cols>
  <sheetData>
    <row r="1" spans="1:22">
      <c r="A1" s="128">
        <v>42940</v>
      </c>
    </row>
    <row r="2" spans="1:22">
      <c r="A2" s="15" t="s">
        <v>72</v>
      </c>
      <c r="B2" s="4" t="s">
        <v>22</v>
      </c>
      <c r="C2" s="10" t="s">
        <v>90</v>
      </c>
      <c r="D2" s="10" t="s">
        <v>89</v>
      </c>
      <c r="E2" s="10" t="s">
        <v>88</v>
      </c>
      <c r="F2" s="10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10" t="s">
        <v>73</v>
      </c>
      <c r="V2" s="10" t="s">
        <v>87</v>
      </c>
    </row>
    <row r="3" spans="1:22">
      <c r="A3" s="16" t="s">
        <v>67</v>
      </c>
      <c r="B3" s="4">
        <v>1.219541529577723</v>
      </c>
      <c r="C3" s="4">
        <v>-2.3141639450156433</v>
      </c>
      <c r="D3" s="4">
        <v>0.73702927843780264</v>
      </c>
      <c r="E3" s="4">
        <v>0.6777824200667103</v>
      </c>
      <c r="F3" s="4">
        <v>0.3329825473848213</v>
      </c>
      <c r="G3" s="4">
        <v>1.3882435641292981</v>
      </c>
      <c r="H3" s="4">
        <v>1.1218406697654832</v>
      </c>
      <c r="I3" s="4">
        <v>1.219541529577723</v>
      </c>
      <c r="J3" s="4">
        <v>4.635373684210526</v>
      </c>
      <c r="K3" s="4">
        <v>7.4147777433418662</v>
      </c>
      <c r="L3" s="4">
        <v>0.73684210526315785</v>
      </c>
      <c r="M3" s="17">
        <v>3</v>
      </c>
      <c r="N3" s="17">
        <v>8</v>
      </c>
      <c r="O3" s="17">
        <v>5</v>
      </c>
      <c r="P3" s="17">
        <v>48</v>
      </c>
      <c r="Q3" s="4">
        <v>1</v>
      </c>
      <c r="R3" s="4">
        <v>-1</v>
      </c>
      <c r="S3" s="18">
        <v>42930</v>
      </c>
      <c r="T3" s="18">
        <v>42937</v>
      </c>
      <c r="U3" s="4">
        <v>0.3974519412019652</v>
      </c>
      <c r="V3" s="4">
        <v>1.2786129271084381E-3</v>
      </c>
    </row>
    <row r="4" spans="1:22">
      <c r="A4" s="16" t="s">
        <v>68</v>
      </c>
      <c r="B4" s="19">
        <v>-1.7127990775403139</v>
      </c>
      <c r="C4" s="19">
        <v>-6.0546912759009537E-2</v>
      </c>
      <c r="D4" s="19">
        <v>0.12211173158083941</v>
      </c>
      <c r="E4" s="19">
        <v>-1.8891403179859283</v>
      </c>
      <c r="F4" s="19">
        <v>-1.8891403179859283</v>
      </c>
      <c r="G4" s="19">
        <v>-1.4581577359359066</v>
      </c>
      <c r="H4" s="19">
        <v>-1.6018185966192471</v>
      </c>
      <c r="I4" s="19">
        <v>-1.8891403179859283</v>
      </c>
      <c r="J4" s="19">
        <v>8.4870833333333326</v>
      </c>
      <c r="K4" s="19">
        <v>9.8684105669386639</v>
      </c>
      <c r="L4" s="4">
        <v>0.66666666666666663</v>
      </c>
      <c r="M4" s="17">
        <v>1</v>
      </c>
      <c r="N4" s="17">
        <v>7</v>
      </c>
      <c r="O4" s="17">
        <v>5</v>
      </c>
      <c r="P4" s="17">
        <v>45</v>
      </c>
      <c r="Q4" s="19">
        <v>1</v>
      </c>
      <c r="R4" s="19">
        <v>1</v>
      </c>
      <c r="S4" s="18">
        <v>42452</v>
      </c>
      <c r="T4" s="18">
        <v>42886</v>
      </c>
      <c r="U4" s="19">
        <v>0.29821015979895343</v>
      </c>
      <c r="V4" s="19">
        <v>0.81039793722346143</v>
      </c>
    </row>
    <row r="5" spans="1:22">
      <c r="A5" s="16" t="s">
        <v>69</v>
      </c>
      <c r="B5" s="19">
        <v>5.841096936301156</v>
      </c>
      <c r="C5" s="19">
        <v>1.4260939973593921E-2</v>
      </c>
      <c r="D5" s="19">
        <v>-0.50678814108766501</v>
      </c>
      <c r="E5" s="19">
        <v>0.12528555232889163</v>
      </c>
      <c r="F5" s="19">
        <v>3.0751528257744805</v>
      </c>
      <c r="G5" s="19">
        <v>4.9564427713707309</v>
      </c>
      <c r="H5" s="19">
        <v>5.1704285105533501</v>
      </c>
      <c r="I5" s="19">
        <v>5.841096936301156</v>
      </c>
      <c r="J5" s="19">
        <v>0</v>
      </c>
      <c r="K5" s="19">
        <v>0</v>
      </c>
      <c r="L5" s="19">
        <v>0.5</v>
      </c>
      <c r="M5" s="17">
        <v>0</v>
      </c>
      <c r="N5" s="17">
        <v>5</v>
      </c>
      <c r="O5" s="17">
        <v>5</v>
      </c>
      <c r="P5" s="17">
        <v>45</v>
      </c>
      <c r="Q5" s="19">
        <v>0</v>
      </c>
      <c r="R5" s="19">
        <v>0</v>
      </c>
      <c r="S5" s="18">
        <v>6040</v>
      </c>
      <c r="T5" s="18">
        <v>6040</v>
      </c>
      <c r="U5" s="19">
        <v>0.65014013587930752</v>
      </c>
      <c r="V5" s="19">
        <v>7.4353760823576601E-2</v>
      </c>
    </row>
    <row r="6" spans="1:22">
      <c r="A6" s="16" t="s">
        <v>70</v>
      </c>
      <c r="B6" s="19">
        <v>1.3768654630169075</v>
      </c>
      <c r="C6" s="19">
        <v>-1.2756900783300011</v>
      </c>
      <c r="D6" s="19">
        <v>-0.67491732126887438</v>
      </c>
      <c r="E6" s="19">
        <v>0.14936575038740649</v>
      </c>
      <c r="F6" s="19">
        <v>0.89841356963987939</v>
      </c>
      <c r="G6" s="19">
        <v>1.2956750800968289</v>
      </c>
      <c r="H6" s="19">
        <v>1.4754680560138238</v>
      </c>
      <c r="I6" s="19">
        <v>1.3768654630169075</v>
      </c>
      <c r="J6" s="19">
        <v>7.2670666666666683</v>
      </c>
      <c r="K6" s="19">
        <v>7.5476719031433799</v>
      </c>
      <c r="L6" s="19">
        <v>0.77777777777777779</v>
      </c>
      <c r="M6" s="17">
        <v>2</v>
      </c>
      <c r="N6" s="17">
        <v>10</v>
      </c>
      <c r="O6" s="17">
        <v>5</v>
      </c>
      <c r="P6" s="17">
        <v>47</v>
      </c>
      <c r="Q6" s="19">
        <v>0</v>
      </c>
      <c r="R6" s="19">
        <v>0</v>
      </c>
      <c r="S6" s="18">
        <v>42940</v>
      </c>
      <c r="T6" s="18">
        <v>42916</v>
      </c>
      <c r="U6" s="19">
        <v>0.60694642569328483</v>
      </c>
      <c r="V6" s="19">
        <v>1.0347558879959854E-3</v>
      </c>
    </row>
    <row r="7" spans="1:22">
      <c r="A7" s="16" t="s">
        <v>71</v>
      </c>
      <c r="B7" s="4">
        <v>-0.93551112130277081</v>
      </c>
      <c r="C7" s="4">
        <v>2.2839565540807252</v>
      </c>
      <c r="D7" s="4">
        <v>-0.41829573102094114</v>
      </c>
      <c r="E7" s="4">
        <v>1.537873687077804</v>
      </c>
      <c r="F7" s="4">
        <v>1.0766580160723422</v>
      </c>
      <c r="G7" s="4">
        <v>-1.3221476279692372</v>
      </c>
      <c r="H7" s="4">
        <v>-1.060943510938509</v>
      </c>
      <c r="I7" s="4">
        <v>-0.93551112130277081</v>
      </c>
      <c r="J7" s="4">
        <v>6.871006666666668</v>
      </c>
      <c r="K7" s="4">
        <v>9.1224749630057449</v>
      </c>
      <c r="L7" s="4">
        <v>0.8</v>
      </c>
      <c r="M7" s="17">
        <v>3</v>
      </c>
      <c r="N7" s="17">
        <v>9</v>
      </c>
      <c r="O7" s="17">
        <v>5</v>
      </c>
      <c r="P7" s="17">
        <v>43</v>
      </c>
      <c r="Q7" s="4">
        <v>0</v>
      </c>
      <c r="R7" s="4">
        <v>0</v>
      </c>
      <c r="S7" s="18">
        <v>42940</v>
      </c>
      <c r="T7" s="18">
        <v>42885</v>
      </c>
      <c r="U7" s="4">
        <v>0.64320740786871478</v>
      </c>
      <c r="V7" s="4">
        <v>0.39372801205435481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V16"/>
  <sheetViews>
    <sheetView zoomScaleNormal="100" workbookViewId="0">
      <selection activeCell="L20" sqref="L20"/>
    </sheetView>
  </sheetViews>
  <sheetFormatPr defaultRowHeight="15"/>
  <cols>
    <col min="1" max="1" width="12.28515625" style="1" bestFit="1" customWidth="1"/>
    <col min="2" max="5" width="5.5703125" style="7" bestFit="1" customWidth="1"/>
    <col min="6" max="6" width="5.85546875" style="7" customWidth="1"/>
    <col min="7" max="7" width="5.42578125" style="7" customWidth="1"/>
    <col min="8" max="8" width="6.28515625" style="20" customWidth="1"/>
    <col min="9" max="9" width="8.42578125" style="5" bestFit="1" customWidth="1"/>
    <col min="10" max="10" width="6.28515625" style="5" customWidth="1"/>
    <col min="11" max="11" width="8.42578125" style="5" customWidth="1"/>
    <col min="12" max="12" width="7.7109375" style="5" bestFit="1" customWidth="1"/>
    <col min="13" max="13" width="7.140625" style="7" customWidth="1"/>
    <col min="14" max="14" width="8.140625" style="7" bestFit="1" customWidth="1"/>
    <col min="15" max="15" width="10.42578125" style="6" hidden="1" customWidth="1"/>
    <col min="16" max="16" width="10.42578125" style="6" bestFit="1" customWidth="1"/>
    <col min="17" max="17" width="5" hidden="1" customWidth="1"/>
    <col min="18" max="18" width="5.5703125" bestFit="1" customWidth="1"/>
    <col min="19" max="20" width="10.42578125" bestFit="1" customWidth="1"/>
    <col min="21" max="22" width="5.5703125" bestFit="1" customWidth="1"/>
  </cols>
  <sheetData>
    <row r="1" spans="1:22" s="21" customFormat="1">
      <c r="A1" s="6">
        <v>42940</v>
      </c>
      <c r="B1" s="7"/>
      <c r="C1" s="7"/>
      <c r="D1" s="7"/>
      <c r="E1" s="7"/>
      <c r="F1" s="7"/>
      <c r="G1" s="7"/>
      <c r="H1" s="20"/>
      <c r="I1" s="5"/>
      <c r="J1" s="5"/>
      <c r="K1" s="5"/>
      <c r="L1" s="5"/>
      <c r="M1" s="7"/>
      <c r="N1" s="7"/>
      <c r="O1" s="6"/>
      <c r="P1" s="6"/>
      <c r="Q1"/>
      <c r="R1"/>
      <c r="S1"/>
      <c r="T1"/>
      <c r="U1"/>
      <c r="V1"/>
    </row>
    <row r="2" spans="1:22">
      <c r="A2" s="15" t="s">
        <v>72</v>
      </c>
      <c r="B2" s="4" t="s">
        <v>22</v>
      </c>
      <c r="C2" s="10" t="s">
        <v>90</v>
      </c>
      <c r="D2" s="10" t="s">
        <v>89</v>
      </c>
      <c r="E2" s="10" t="s">
        <v>88</v>
      </c>
      <c r="F2" s="10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10" t="s">
        <v>73</v>
      </c>
      <c r="V2" s="10" t="s">
        <v>87</v>
      </c>
    </row>
    <row r="3" spans="1:22">
      <c r="A3" s="16" t="s">
        <v>50</v>
      </c>
      <c r="B3" s="4">
        <v>-3.1743080502611303</v>
      </c>
      <c r="C3" s="4">
        <v>1.1255248339568371</v>
      </c>
      <c r="D3" s="4">
        <v>-0.7397443701191273</v>
      </c>
      <c r="E3" s="4">
        <v>-1.1350276213278214</v>
      </c>
      <c r="F3" s="4">
        <v>-2.207939303179991</v>
      </c>
      <c r="G3" s="4">
        <v>-2.2644083390669469</v>
      </c>
      <c r="H3" s="4">
        <v>-2.2644083390669469</v>
      </c>
      <c r="I3" s="4">
        <v>-2.5467535185017285</v>
      </c>
      <c r="J3" s="4">
        <v>1.8975999999999997</v>
      </c>
      <c r="K3" s="4">
        <v>0</v>
      </c>
      <c r="L3" s="4">
        <v>1</v>
      </c>
      <c r="M3" s="17">
        <v>0</v>
      </c>
      <c r="N3" s="17">
        <v>3</v>
      </c>
      <c r="O3" s="17">
        <v>4</v>
      </c>
      <c r="P3" s="17">
        <v>54</v>
      </c>
      <c r="Q3" s="4">
        <v>1</v>
      </c>
      <c r="R3" s="4">
        <v>1</v>
      </c>
      <c r="S3" s="18">
        <v>42548</v>
      </c>
      <c r="T3" s="18">
        <v>42893</v>
      </c>
      <c r="U3" s="4">
        <v>0.66843253363809529</v>
      </c>
      <c r="V3" s="4">
        <v>0.62804459638311616</v>
      </c>
    </row>
    <row r="4" spans="1:22" s="126" customFormat="1">
      <c r="A4" s="29" t="s">
        <v>51</v>
      </c>
      <c r="B4" s="29">
        <v>-2.0832711265977966</v>
      </c>
      <c r="C4" s="33">
        <v>1.3360796375577069</v>
      </c>
      <c r="D4" s="33">
        <v>9.3003175294545815E-3</v>
      </c>
      <c r="E4" s="33">
        <v>-1.4787504871832573</v>
      </c>
      <c r="F4" s="33">
        <v>-2.5482870030705191</v>
      </c>
      <c r="G4" s="29">
        <v>-2.3622806524814299</v>
      </c>
      <c r="H4" s="29">
        <v>-2.3622806524814299</v>
      </c>
      <c r="I4" s="29">
        <v>-2.8737981166014248</v>
      </c>
      <c r="J4" s="29">
        <v>3.6899181818181819</v>
      </c>
      <c r="K4" s="29">
        <v>4.4453596022860014</v>
      </c>
      <c r="L4" s="29">
        <v>0.81818181818181823</v>
      </c>
      <c r="M4" s="30">
        <v>2</v>
      </c>
      <c r="N4" s="30">
        <v>10</v>
      </c>
      <c r="O4" s="30">
        <v>4</v>
      </c>
      <c r="P4" s="30">
        <v>51</v>
      </c>
      <c r="Q4" s="29">
        <v>1</v>
      </c>
      <c r="R4" s="29">
        <v>1</v>
      </c>
      <c r="S4" s="31">
        <v>42895</v>
      </c>
      <c r="T4" s="31">
        <v>42930</v>
      </c>
      <c r="U4" s="33">
        <v>0.67028503077428847</v>
      </c>
      <c r="V4" s="33">
        <v>0.32659251753081175</v>
      </c>
    </row>
    <row r="5" spans="1:22" s="21" customFormat="1">
      <c r="A5" s="19" t="s">
        <v>52</v>
      </c>
      <c r="B5" s="19">
        <v>-3.2647129246216076</v>
      </c>
      <c r="C5" s="4">
        <v>1.6938468962110722</v>
      </c>
      <c r="D5" s="4">
        <v>-0.99589267707915918</v>
      </c>
      <c r="E5" s="4">
        <v>-1.449656726587649</v>
      </c>
      <c r="F5" s="4">
        <v>-3.0736543774601381</v>
      </c>
      <c r="G5" s="19">
        <v>-3.1214190142505056</v>
      </c>
      <c r="H5" s="19">
        <v>-3.2647129246216076</v>
      </c>
      <c r="I5" s="19">
        <v>-3.2647129246216076</v>
      </c>
      <c r="J5" s="19">
        <v>6.2252500000000008</v>
      </c>
      <c r="K5" s="19">
        <v>9.3974491219691078E-2</v>
      </c>
      <c r="L5" s="19">
        <v>1</v>
      </c>
      <c r="M5" s="17">
        <v>0</v>
      </c>
      <c r="N5" s="17">
        <v>8</v>
      </c>
      <c r="O5" s="17">
        <v>5</v>
      </c>
      <c r="P5" s="17">
        <v>49</v>
      </c>
      <c r="Q5" s="19">
        <v>0</v>
      </c>
      <c r="R5" s="19">
        <v>0</v>
      </c>
      <c r="S5" s="18">
        <v>41431</v>
      </c>
      <c r="T5" s="18">
        <v>41422</v>
      </c>
      <c r="U5" s="4">
        <v>0.71354483807718738</v>
      </c>
      <c r="V5" s="4">
        <v>0.28078581793526936</v>
      </c>
    </row>
    <row r="6" spans="1:22" s="126" customFormat="1">
      <c r="A6" s="29" t="s">
        <v>53</v>
      </c>
      <c r="B6" s="29">
        <v>-3.2494621643845116</v>
      </c>
      <c r="C6" s="33">
        <v>1.157584984618109</v>
      </c>
      <c r="D6" s="33">
        <v>1.1614647090052659</v>
      </c>
      <c r="E6" s="33">
        <v>-3.2768394741517022</v>
      </c>
      <c r="F6" s="33">
        <v>-3.8138400255571838</v>
      </c>
      <c r="G6" s="29">
        <v>-2.8587460942970142</v>
      </c>
      <c r="H6" s="29">
        <v>-2.9341004990265258</v>
      </c>
      <c r="I6" s="29">
        <v>-3.1919510691966044</v>
      </c>
      <c r="J6" s="29">
        <v>21.435500000000005</v>
      </c>
      <c r="K6" s="29">
        <v>0</v>
      </c>
      <c r="L6" s="29">
        <v>1</v>
      </c>
      <c r="M6" s="30">
        <v>0</v>
      </c>
      <c r="N6" s="30">
        <v>10</v>
      </c>
      <c r="O6" s="30">
        <v>4</v>
      </c>
      <c r="P6" s="30">
        <v>50</v>
      </c>
      <c r="Q6" s="29">
        <v>1</v>
      </c>
      <c r="R6" s="29">
        <v>1</v>
      </c>
      <c r="S6" s="31">
        <v>42713</v>
      </c>
      <c r="T6" s="31">
        <v>42929</v>
      </c>
      <c r="U6" s="33">
        <v>0.6988722391149168</v>
      </c>
      <c r="V6" s="33">
        <v>0.58045941348878427</v>
      </c>
    </row>
    <row r="7" spans="1:22">
      <c r="A7" s="19" t="s">
        <v>54</v>
      </c>
      <c r="B7" s="19">
        <v>-0.97261744853253451</v>
      </c>
      <c r="C7" s="4">
        <v>-2.6441835764098172</v>
      </c>
      <c r="D7" s="4">
        <v>0.16652840364390989</v>
      </c>
      <c r="E7" s="4">
        <v>-0.83730307822409455</v>
      </c>
      <c r="F7" s="4">
        <v>-1.8416341348858212</v>
      </c>
      <c r="G7" s="19">
        <v>-0.87281566679350286</v>
      </c>
      <c r="H7" s="19">
        <v>-1.3573031096117136</v>
      </c>
      <c r="I7" s="19">
        <v>-0.97261744853253451</v>
      </c>
      <c r="J7" s="19">
        <v>0.33086999999999989</v>
      </c>
      <c r="K7" s="19">
        <v>4.0294026177172553</v>
      </c>
      <c r="L7" s="19">
        <v>0.6</v>
      </c>
      <c r="M7" s="17">
        <v>2</v>
      </c>
      <c r="N7" s="17">
        <v>9</v>
      </c>
      <c r="O7" s="17">
        <v>5</v>
      </c>
      <c r="P7" s="17">
        <v>47</v>
      </c>
      <c r="Q7" s="19">
        <v>0</v>
      </c>
      <c r="R7" s="19">
        <v>0</v>
      </c>
      <c r="S7" s="18">
        <v>42940</v>
      </c>
      <c r="T7" s="18">
        <v>42872</v>
      </c>
      <c r="U7" s="4">
        <v>0.42982525101428787</v>
      </c>
      <c r="V7" s="4">
        <v>7.8903722435676848E-3</v>
      </c>
    </row>
    <row r="8" spans="1:22">
      <c r="A8" s="19" t="s">
        <v>57</v>
      </c>
      <c r="B8" s="19">
        <v>1.2407711209611607</v>
      </c>
      <c r="C8" s="4">
        <v>-0.60522983237802974</v>
      </c>
      <c r="D8" s="4">
        <v>2.4097811840854449E-2</v>
      </c>
      <c r="E8" s="4">
        <v>0.26018009253621677</v>
      </c>
      <c r="F8" s="4">
        <v>0.84708593150493727</v>
      </c>
      <c r="G8" s="19">
        <v>1.0229373735297151</v>
      </c>
      <c r="H8" s="19">
        <v>0.98049438078496576</v>
      </c>
      <c r="I8" s="19">
        <v>1.2407711209611607</v>
      </c>
      <c r="J8" s="19">
        <v>3.0814375000000003</v>
      </c>
      <c r="K8" s="19">
        <v>3.4075737062950426</v>
      </c>
      <c r="L8" s="19">
        <v>0.8125</v>
      </c>
      <c r="M8" s="17">
        <v>3</v>
      </c>
      <c r="N8" s="17">
        <v>10</v>
      </c>
      <c r="O8" s="17">
        <v>5</v>
      </c>
      <c r="P8" s="17">
        <v>45</v>
      </c>
      <c r="Q8" s="19">
        <v>1</v>
      </c>
      <c r="R8" s="19">
        <v>-1</v>
      </c>
      <c r="S8" s="18">
        <v>42780</v>
      </c>
      <c r="T8" s="18">
        <v>42936</v>
      </c>
      <c r="U8" s="4">
        <v>0.46480225517363621</v>
      </c>
      <c r="V8" s="4">
        <v>4.2771930987049152E-3</v>
      </c>
    </row>
    <row r="9" spans="1:22">
      <c r="A9" s="19" t="s">
        <v>58</v>
      </c>
      <c r="B9" s="19">
        <v>-2.8116241030884872</v>
      </c>
      <c r="C9" s="4">
        <v>-1.256814260985436</v>
      </c>
      <c r="D9" s="4">
        <v>0.38606201036960558</v>
      </c>
      <c r="E9" s="4">
        <v>-1.3459782310540416</v>
      </c>
      <c r="F9" s="4">
        <v>-1.1247631315295006</v>
      </c>
      <c r="G9" s="19">
        <v>-1.6444771936672942</v>
      </c>
      <c r="H9" s="19">
        <v>-1.503934921203725</v>
      </c>
      <c r="I9" s="19">
        <v>-1.5982979258512826</v>
      </c>
      <c r="J9" s="19">
        <v>9.4336999999999982</v>
      </c>
      <c r="K9" s="19">
        <v>6.8941500549378807</v>
      </c>
      <c r="L9" s="19">
        <v>1</v>
      </c>
      <c r="M9" s="17">
        <v>1</v>
      </c>
      <c r="N9" s="17">
        <v>12</v>
      </c>
      <c r="O9" s="17">
        <v>5</v>
      </c>
      <c r="P9" s="17">
        <v>44</v>
      </c>
      <c r="Q9" s="19">
        <v>1</v>
      </c>
      <c r="R9" s="19">
        <v>1</v>
      </c>
      <c r="S9" s="18">
        <v>42409</v>
      </c>
      <c r="T9" s="18">
        <v>42907</v>
      </c>
      <c r="U9" s="4">
        <v>0.42261112403812207</v>
      </c>
      <c r="V9" s="4">
        <v>8.8900519635390279E-2</v>
      </c>
    </row>
    <row r="10" spans="1:22">
      <c r="A10" s="17" t="s">
        <v>59</v>
      </c>
      <c r="B10" s="19">
        <v>0.53858300837884643</v>
      </c>
      <c r="C10" s="4">
        <v>0.79499367377517105</v>
      </c>
      <c r="D10" s="4">
        <v>1.0057119447597316</v>
      </c>
      <c r="E10" s="4">
        <v>-0.53658415303059981</v>
      </c>
      <c r="F10" s="4">
        <v>-6.2508790344893511E-2</v>
      </c>
      <c r="G10" s="19">
        <v>0.11799331920917076</v>
      </c>
      <c r="H10" s="19">
        <v>0.16650274391763437</v>
      </c>
      <c r="I10" s="19">
        <v>0.53858300837884643</v>
      </c>
      <c r="J10" s="19">
        <v>2.6903904761904762</v>
      </c>
      <c r="K10" s="19">
        <v>3.7440238061348863</v>
      </c>
      <c r="L10" s="19">
        <v>0.90476190476190477</v>
      </c>
      <c r="M10" s="17">
        <v>4</v>
      </c>
      <c r="N10" s="17">
        <v>8</v>
      </c>
      <c r="O10" s="17">
        <v>5</v>
      </c>
      <c r="P10" s="17">
        <v>41</v>
      </c>
      <c r="Q10" s="19">
        <v>0</v>
      </c>
      <c r="R10" s="19">
        <v>0</v>
      </c>
      <c r="S10" s="18">
        <v>42922</v>
      </c>
      <c r="T10" s="18">
        <v>42908</v>
      </c>
      <c r="U10" s="4">
        <v>0.41724729608728101</v>
      </c>
      <c r="V10" s="4">
        <v>7.4781332233763473E-2</v>
      </c>
    </row>
    <row r="11" spans="1:22">
      <c r="A11" s="17" t="s">
        <v>60</v>
      </c>
      <c r="B11" s="19">
        <v>-3.8676778765943749</v>
      </c>
      <c r="C11" s="4">
        <v>2.4020010359847839</v>
      </c>
      <c r="D11" s="4">
        <v>-0.2083292533060202</v>
      </c>
      <c r="E11" s="4">
        <v>-0.71556569613806931</v>
      </c>
      <c r="F11" s="4">
        <v>-2.9618985143942873</v>
      </c>
      <c r="G11" s="19">
        <v>-3.3242102592743223</v>
      </c>
      <c r="H11" s="19">
        <v>-3.4329037827383329</v>
      </c>
      <c r="I11" s="19">
        <v>-3.8676778765943749</v>
      </c>
      <c r="J11" s="19">
        <v>0</v>
      </c>
      <c r="K11" s="19">
        <v>0</v>
      </c>
      <c r="L11" s="19">
        <v>0.5</v>
      </c>
      <c r="M11" s="17">
        <v>0</v>
      </c>
      <c r="N11" s="17">
        <v>5</v>
      </c>
      <c r="O11" s="17">
        <v>4</v>
      </c>
      <c r="P11" s="17">
        <v>49</v>
      </c>
      <c r="Q11" s="19">
        <v>0</v>
      </c>
      <c r="R11" s="19">
        <v>0</v>
      </c>
      <c r="S11" s="18">
        <v>6040</v>
      </c>
      <c r="T11" s="18">
        <v>6040</v>
      </c>
      <c r="U11" s="4">
        <v>0.64869383466497155</v>
      </c>
      <c r="V11" s="4">
        <v>0.21647413157902259</v>
      </c>
    </row>
    <row r="12" spans="1:22">
      <c r="A12" s="17" t="s">
        <v>61</v>
      </c>
      <c r="B12" s="19">
        <v>-0.92668474562209646</v>
      </c>
      <c r="C12" s="4">
        <v>1.7271002372744124</v>
      </c>
      <c r="D12" s="4">
        <v>-0.94214829873902206</v>
      </c>
      <c r="E12" s="4">
        <v>0.7340566998593735</v>
      </c>
      <c r="F12" s="4">
        <v>-0.43333003046289381</v>
      </c>
      <c r="G12" s="19">
        <v>-0.25058592159708126</v>
      </c>
      <c r="H12" s="19">
        <v>-0.80588740010208626</v>
      </c>
      <c r="I12" s="19">
        <v>-0.92668474562209646</v>
      </c>
      <c r="J12" s="19">
        <v>4.0072333333333336</v>
      </c>
      <c r="K12" s="19">
        <v>6.0053295285986437</v>
      </c>
      <c r="L12" s="19">
        <v>0.77777777777777779</v>
      </c>
      <c r="M12" s="17">
        <v>3</v>
      </c>
      <c r="N12" s="17">
        <v>11</v>
      </c>
      <c r="O12" s="17">
        <v>6</v>
      </c>
      <c r="P12" s="17">
        <v>40</v>
      </c>
      <c r="Q12" s="19">
        <v>0</v>
      </c>
      <c r="R12" s="19">
        <v>0</v>
      </c>
      <c r="S12" s="18">
        <v>42895</v>
      </c>
      <c r="T12" s="18">
        <v>42859</v>
      </c>
      <c r="U12" s="4">
        <v>0.52769110010871467</v>
      </c>
      <c r="V12" s="4">
        <v>0.48371149940162589</v>
      </c>
    </row>
    <row r="13" spans="1:22">
      <c r="A13" s="17" t="s">
        <v>62</v>
      </c>
      <c r="B13" s="19">
        <v>-2.4271748561208217</v>
      </c>
      <c r="C13" s="4">
        <v>4.1794086021390866</v>
      </c>
      <c r="D13" s="4">
        <v>-0.48345831033013992</v>
      </c>
      <c r="E13" s="4">
        <v>-5.5181783291515032E-2</v>
      </c>
      <c r="F13" s="4">
        <v>-1.6859270208616635</v>
      </c>
      <c r="G13" s="19">
        <v>-1.7682878914460145</v>
      </c>
      <c r="H13" s="19">
        <v>-1.8835931102641057</v>
      </c>
      <c r="I13" s="19">
        <v>-2.4271748561208217</v>
      </c>
      <c r="J13" s="19">
        <v>7.163924999999999</v>
      </c>
      <c r="K13" s="19">
        <v>7.3639496392334651</v>
      </c>
      <c r="L13" s="19">
        <v>0.75</v>
      </c>
      <c r="M13" s="17">
        <v>1</v>
      </c>
      <c r="N13" s="17">
        <v>14</v>
      </c>
      <c r="O13" s="17">
        <v>4</v>
      </c>
      <c r="P13" s="17">
        <v>49</v>
      </c>
      <c r="Q13" s="19">
        <v>0</v>
      </c>
      <c r="R13" s="19">
        <v>0</v>
      </c>
      <c r="S13" s="18">
        <v>42776</v>
      </c>
      <c r="T13" s="18">
        <v>42760</v>
      </c>
      <c r="U13" s="4">
        <v>0.64619620039976022</v>
      </c>
      <c r="V13" s="4">
        <v>4.9432562942011274E-2</v>
      </c>
    </row>
    <row r="14" spans="1:22" s="126" customFormat="1">
      <c r="A14" s="29" t="s">
        <v>63</v>
      </c>
      <c r="B14" s="29">
        <v>-0.91239635267369112</v>
      </c>
      <c r="C14" s="33">
        <v>1.6020856603516356</v>
      </c>
      <c r="D14" s="33">
        <v>-0.95618029636593138</v>
      </c>
      <c r="E14" s="33">
        <v>-0.54308113266733893</v>
      </c>
      <c r="F14" s="33">
        <v>-1.4373847131280673</v>
      </c>
      <c r="G14" s="29">
        <v>-0.1349438350124558</v>
      </c>
      <c r="H14" s="29">
        <v>-0.32492990941009608</v>
      </c>
      <c r="I14" s="29">
        <v>-0.76768044485925302</v>
      </c>
      <c r="J14" s="29">
        <v>2.1499333333333341</v>
      </c>
      <c r="K14" s="29">
        <v>3.4385360447455677</v>
      </c>
      <c r="L14" s="29">
        <v>0.79166666666666663</v>
      </c>
      <c r="M14" s="30">
        <v>4</v>
      </c>
      <c r="N14" s="30">
        <v>8</v>
      </c>
      <c r="O14" s="30">
        <v>4</v>
      </c>
      <c r="P14" s="30">
        <v>51</v>
      </c>
      <c r="Q14" s="29">
        <v>1</v>
      </c>
      <c r="R14" s="29">
        <v>1</v>
      </c>
      <c r="S14" s="31">
        <v>42752</v>
      </c>
      <c r="T14" s="31">
        <v>42920</v>
      </c>
      <c r="U14" s="33">
        <v>0.6653173943014522</v>
      </c>
      <c r="V14" s="33">
        <v>4.2839296101814771E-2</v>
      </c>
    </row>
    <row r="15" spans="1:22">
      <c r="A15" s="19" t="s">
        <v>64</v>
      </c>
      <c r="B15" s="19">
        <v>-1.6722521892386331</v>
      </c>
      <c r="C15" s="4">
        <v>3.0980924273518853</v>
      </c>
      <c r="D15" s="4">
        <v>-1.3274142193835032</v>
      </c>
      <c r="E15" s="4">
        <v>-0.27251692107949105</v>
      </c>
      <c r="F15" s="4">
        <v>-1.1058302822450912</v>
      </c>
      <c r="G15" s="19">
        <v>-1.154155138070077</v>
      </c>
      <c r="H15" s="19">
        <v>-1.5491711206830034</v>
      </c>
      <c r="I15" s="19">
        <v>-1.6722521892386331</v>
      </c>
      <c r="J15" s="19">
        <v>2.719614285714286</v>
      </c>
      <c r="K15" s="19">
        <v>1.8002097011446301</v>
      </c>
      <c r="L15" s="19">
        <v>0.8571428571428571</v>
      </c>
      <c r="M15" s="17">
        <v>1</v>
      </c>
      <c r="N15" s="17">
        <v>8</v>
      </c>
      <c r="O15" s="17">
        <v>5</v>
      </c>
      <c r="P15" s="17">
        <v>45</v>
      </c>
      <c r="Q15" s="19">
        <v>0</v>
      </c>
      <c r="R15" s="19">
        <v>0</v>
      </c>
      <c r="S15" s="18">
        <v>42685</v>
      </c>
      <c r="T15" s="18">
        <v>42674</v>
      </c>
      <c r="U15" s="4">
        <v>0.5808992031093777</v>
      </c>
      <c r="V15" s="4">
        <v>0.74003689060974609</v>
      </c>
    </row>
    <row r="16" spans="1:22">
      <c r="A16" s="28"/>
      <c r="B16" s="28"/>
      <c r="C16" s="134"/>
      <c r="D16" s="134"/>
      <c r="E16" s="134"/>
      <c r="F16" s="134"/>
      <c r="G16" s="28"/>
      <c r="H16" s="28"/>
      <c r="I16" s="28"/>
      <c r="J16" s="28"/>
      <c r="K16" s="28"/>
      <c r="L16" s="28"/>
      <c r="M16" s="38"/>
      <c r="N16" s="38"/>
      <c r="O16" s="38"/>
      <c r="P16" s="38"/>
      <c r="Q16" s="28"/>
      <c r="R16" s="28"/>
      <c r="S16" s="39"/>
      <c r="T16" s="39"/>
      <c r="U16" s="134"/>
      <c r="V16" s="13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V6"/>
  <sheetViews>
    <sheetView zoomScale="115" zoomScaleNormal="115" workbookViewId="0">
      <selection activeCell="K18" sqref="K18"/>
    </sheetView>
  </sheetViews>
  <sheetFormatPr defaultRowHeight="15"/>
  <cols>
    <col min="1" max="1" width="9.7109375" style="1" bestFit="1" customWidth="1"/>
    <col min="2" max="5" width="5.5703125" style="7" bestFit="1" customWidth="1"/>
    <col min="6" max="6" width="5.85546875" style="7" customWidth="1"/>
    <col min="7" max="7" width="5.42578125" style="7" customWidth="1"/>
    <col min="8" max="8" width="5" style="20" bestFit="1" customWidth="1"/>
    <col min="9" max="9" width="8.42578125" style="5" bestFit="1" customWidth="1"/>
    <col min="10" max="10" width="5.5703125" style="5" bestFit="1" customWidth="1"/>
    <col min="11" max="11" width="8.42578125" style="5" customWidth="1"/>
    <col min="12" max="12" width="7.7109375" style="5" bestFit="1" customWidth="1"/>
    <col min="13" max="13" width="7.140625" style="7" customWidth="1"/>
    <col min="14" max="14" width="8.140625" style="7" bestFit="1" customWidth="1"/>
    <col min="15" max="15" width="10.42578125" style="6" hidden="1" customWidth="1"/>
    <col min="16" max="16" width="10.42578125" style="6" bestFit="1" customWidth="1"/>
    <col min="17" max="17" width="5" hidden="1" customWidth="1"/>
    <col min="18" max="18" width="5.5703125" bestFit="1" customWidth="1"/>
    <col min="19" max="20" width="10.42578125" bestFit="1" customWidth="1"/>
    <col min="21" max="22" width="5.5703125" bestFit="1" customWidth="1"/>
  </cols>
  <sheetData>
    <row r="1" spans="1:22">
      <c r="A1" s="6">
        <v>42940</v>
      </c>
    </row>
    <row r="2" spans="1:22">
      <c r="A2" s="15" t="s">
        <v>72</v>
      </c>
      <c r="B2" s="4" t="s">
        <v>22</v>
      </c>
      <c r="C2" s="10" t="s">
        <v>90</v>
      </c>
      <c r="D2" s="10" t="s">
        <v>89</v>
      </c>
      <c r="E2" s="10" t="s">
        <v>88</v>
      </c>
      <c r="F2" s="10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10" t="s">
        <v>73</v>
      </c>
      <c r="V2" s="10" t="s">
        <v>87</v>
      </c>
    </row>
    <row r="3" spans="1:22">
      <c r="A3" s="19" t="s">
        <v>55</v>
      </c>
      <c r="B3" s="19">
        <v>1.7837616796963791</v>
      </c>
      <c r="C3" s="4">
        <v>0.76843830675337388</v>
      </c>
      <c r="D3" s="4">
        <v>-1.698512989443772</v>
      </c>
      <c r="E3" s="4">
        <v>-1.3443818322748216</v>
      </c>
      <c r="F3" s="4">
        <v>-2.7911813902379419</v>
      </c>
      <c r="G3" s="19">
        <v>0.10307707594029367</v>
      </c>
      <c r="H3" s="19">
        <v>1.3722275734409977</v>
      </c>
      <c r="I3" s="19">
        <v>1.7837616796963791</v>
      </c>
      <c r="J3" s="19">
        <v>4.6575857142857142</v>
      </c>
      <c r="K3" s="19">
        <v>3.1043150706871301</v>
      </c>
      <c r="L3" s="19">
        <v>0.8571428571428571</v>
      </c>
      <c r="M3" s="17">
        <v>1</v>
      </c>
      <c r="N3" s="17">
        <v>10</v>
      </c>
      <c r="O3" s="17">
        <v>5</v>
      </c>
      <c r="P3" s="17">
        <v>47</v>
      </c>
      <c r="Q3" s="19">
        <v>0</v>
      </c>
      <c r="R3" s="19">
        <v>0</v>
      </c>
      <c r="S3" s="18">
        <v>42493</v>
      </c>
      <c r="T3" s="18">
        <v>42485</v>
      </c>
      <c r="U3" s="4">
        <v>0.52880755285459435</v>
      </c>
      <c r="V3" s="4">
        <v>0.27883941686698005</v>
      </c>
    </row>
    <row r="4" spans="1:22">
      <c r="A4" s="19" t="s">
        <v>56</v>
      </c>
      <c r="B4" s="19">
        <v>1.7050973750696923</v>
      </c>
      <c r="C4" s="4">
        <v>0.49039276567260365</v>
      </c>
      <c r="D4" s="4">
        <v>-0.95476370209303663</v>
      </c>
      <c r="E4" s="4">
        <v>0.70135798509618619</v>
      </c>
      <c r="F4" s="4">
        <v>-0.38807664763609945</v>
      </c>
      <c r="G4" s="19">
        <v>1.1093484674810592E-2</v>
      </c>
      <c r="H4" s="19">
        <v>1.5662818364113416</v>
      </c>
      <c r="I4" s="19">
        <v>1.7050973750696923</v>
      </c>
      <c r="J4" s="19">
        <v>2.7402562499999998</v>
      </c>
      <c r="K4" s="19">
        <v>2.3060071190895459</v>
      </c>
      <c r="L4" s="19">
        <v>0.9375</v>
      </c>
      <c r="M4" s="17">
        <v>3</v>
      </c>
      <c r="N4" s="17">
        <v>9</v>
      </c>
      <c r="O4" s="17">
        <v>4</v>
      </c>
      <c r="P4" s="17">
        <v>50</v>
      </c>
      <c r="Q4" s="19">
        <v>0</v>
      </c>
      <c r="R4" s="19">
        <v>0</v>
      </c>
      <c r="S4" s="18">
        <v>42864</v>
      </c>
      <c r="T4" s="18">
        <v>42845</v>
      </c>
      <c r="U4" s="4">
        <v>0.52031168460952071</v>
      </c>
      <c r="V4" s="4">
        <v>3.8272081610970989E-2</v>
      </c>
    </row>
    <row r="5" spans="1:22" s="126" customFormat="1">
      <c r="A5" s="31" t="s">
        <v>65</v>
      </c>
      <c r="B5" s="29">
        <v>1.5079613243495233</v>
      </c>
      <c r="C5" s="33">
        <v>-1.2665023575294077</v>
      </c>
      <c r="D5" s="33">
        <v>-1.7432460699927115</v>
      </c>
      <c r="E5" s="33">
        <v>0.69515947576396464</v>
      </c>
      <c r="F5" s="33">
        <v>2.3849317399286787</v>
      </c>
      <c r="G5" s="29">
        <v>3.1763440661830384</v>
      </c>
      <c r="H5" s="29">
        <v>4.0319249594309952</v>
      </c>
      <c r="I5" s="29">
        <v>3.6469135574694147</v>
      </c>
      <c r="J5" s="29">
        <v>1.5700499999999999</v>
      </c>
      <c r="K5" s="29">
        <v>2.7901772700093668</v>
      </c>
      <c r="L5" s="29">
        <v>0.7142857142857143</v>
      </c>
      <c r="M5" s="30">
        <v>2</v>
      </c>
      <c r="N5" s="30">
        <v>8</v>
      </c>
      <c r="O5" s="30">
        <v>4</v>
      </c>
      <c r="P5" s="30">
        <v>55</v>
      </c>
      <c r="Q5" s="29">
        <v>1</v>
      </c>
      <c r="R5" s="29">
        <v>-1</v>
      </c>
      <c r="S5" s="31">
        <v>42746</v>
      </c>
      <c r="T5" s="31">
        <v>42922</v>
      </c>
      <c r="U5" s="33">
        <v>0.35892544252148606</v>
      </c>
      <c r="V5" s="33">
        <v>0.1118467347515686</v>
      </c>
    </row>
    <row r="6" spans="1:22">
      <c r="A6" s="18" t="s">
        <v>66</v>
      </c>
      <c r="B6" s="19">
        <v>3.8944379323016727</v>
      </c>
      <c r="C6" s="4">
        <v>-1.3356774318691378</v>
      </c>
      <c r="D6" s="4">
        <v>-0.66837623144418934</v>
      </c>
      <c r="E6" s="4">
        <v>0.42456603381045988</v>
      </c>
      <c r="F6" s="4">
        <v>2.0219431907211014</v>
      </c>
      <c r="G6" s="19">
        <v>2.2321243955777645</v>
      </c>
      <c r="H6" s="19">
        <v>3.3250666608324138</v>
      </c>
      <c r="I6" s="19">
        <v>3.6193203476317422</v>
      </c>
      <c r="J6" s="19">
        <v>0</v>
      </c>
      <c r="K6" s="19">
        <v>0</v>
      </c>
      <c r="L6" s="19">
        <v>0.5</v>
      </c>
      <c r="M6" s="17">
        <v>0</v>
      </c>
      <c r="N6" s="17">
        <v>5</v>
      </c>
      <c r="O6" s="17">
        <v>5</v>
      </c>
      <c r="P6" s="17">
        <v>48</v>
      </c>
      <c r="Q6" s="19">
        <v>1</v>
      </c>
      <c r="R6" s="19">
        <v>-1</v>
      </c>
      <c r="S6" s="18">
        <v>6040</v>
      </c>
      <c r="T6" s="18">
        <v>42915</v>
      </c>
      <c r="U6" s="4">
        <v>0.34388116961324711</v>
      </c>
      <c r="V6" s="4">
        <v>0.66970224234169129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V3"/>
  <sheetViews>
    <sheetView topLeftCell="E1" workbookViewId="0">
      <selection activeCell="B3" sqref="B3:V3"/>
    </sheetView>
  </sheetViews>
  <sheetFormatPr defaultRowHeight="15"/>
  <cols>
    <col min="1" max="1" width="9.7109375" bestFit="1" customWidth="1"/>
  </cols>
  <sheetData>
    <row r="1" spans="1:22">
      <c r="A1" s="128">
        <v>42940</v>
      </c>
    </row>
    <row r="2" spans="1:22">
      <c r="A2" s="15" t="s">
        <v>72</v>
      </c>
      <c r="B2" s="4" t="s">
        <v>22</v>
      </c>
      <c r="C2" s="10" t="s">
        <v>90</v>
      </c>
      <c r="D2" s="10" t="s">
        <v>89</v>
      </c>
      <c r="E2" s="10" t="s">
        <v>88</v>
      </c>
      <c r="F2" s="10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10" t="s">
        <v>73</v>
      </c>
      <c r="V2" s="10" t="s">
        <v>87</v>
      </c>
    </row>
    <row r="3" spans="1:22">
      <c r="A3" s="19" t="s">
        <v>127</v>
      </c>
      <c r="B3" s="19">
        <v>-0.82136680703979636</v>
      </c>
      <c r="C3" s="4">
        <v>0.2579999678130554</v>
      </c>
      <c r="D3" s="4">
        <v>0.7842426714067946</v>
      </c>
      <c r="E3" s="4">
        <v>-0.52044372172298425</v>
      </c>
      <c r="F3" s="4">
        <v>-0.57362102148308525</v>
      </c>
      <c r="G3" s="19">
        <v>-0.28213427910880168</v>
      </c>
      <c r="H3" s="19">
        <v>-0.43733615107695106</v>
      </c>
      <c r="I3" s="19">
        <v>-0.18405934559381776</v>
      </c>
      <c r="J3" s="19">
        <v>3.713257142857143</v>
      </c>
      <c r="K3" s="19">
        <v>3.3277304983312295</v>
      </c>
      <c r="L3" s="19">
        <v>0.8571428571428571</v>
      </c>
      <c r="M3" s="17">
        <v>3</v>
      </c>
      <c r="N3" s="17">
        <v>5</v>
      </c>
      <c r="O3" s="17">
        <v>4</v>
      </c>
      <c r="P3" s="17">
        <v>60</v>
      </c>
      <c r="Q3" s="19">
        <v>1</v>
      </c>
      <c r="R3" s="19">
        <v>1</v>
      </c>
      <c r="S3" s="18">
        <v>42797</v>
      </c>
      <c r="T3" s="18">
        <v>42922</v>
      </c>
      <c r="U3" s="4">
        <v>0.47776140199349149</v>
      </c>
      <c r="V3" s="4">
        <v>2.4912710767608544E-2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V4"/>
  <sheetViews>
    <sheetView tabSelected="1" workbookViewId="0">
      <selection activeCell="E12" sqref="E12"/>
    </sheetView>
  </sheetViews>
  <sheetFormatPr defaultRowHeight="15"/>
  <cols>
    <col min="1" max="1" width="12.85546875" style="1" bestFit="1" customWidth="1"/>
    <col min="2" max="5" width="5.5703125" style="7" bestFit="1" customWidth="1"/>
    <col min="6" max="7" width="7.7109375" style="7" bestFit="1" customWidth="1"/>
    <col min="8" max="8" width="5.5703125" style="7" bestFit="1" customWidth="1"/>
    <col min="9" max="9" width="8.42578125" style="5" bestFit="1" customWidth="1"/>
    <col min="10" max="10" width="6.140625" style="5" customWidth="1"/>
    <col min="11" max="11" width="11.28515625" style="5" customWidth="1"/>
    <col min="12" max="12" width="7.7109375" style="5" bestFit="1" customWidth="1"/>
    <col min="13" max="13" width="8.42578125" style="7" bestFit="1" customWidth="1"/>
    <col min="14" max="14" width="8.140625" style="7" bestFit="1" customWidth="1"/>
    <col min="15" max="15" width="10.42578125" style="6" hidden="1" customWidth="1"/>
    <col min="16" max="16" width="10.42578125" style="6" bestFit="1" customWidth="1"/>
    <col min="17" max="17" width="5" style="7" hidden="1" customWidth="1"/>
    <col min="18" max="18" width="6.28515625" style="7" customWidth="1"/>
    <col min="19" max="20" width="10.42578125" bestFit="1" customWidth="1"/>
    <col min="21" max="21" width="5" bestFit="1" customWidth="1"/>
  </cols>
  <sheetData>
    <row r="1" spans="1:22">
      <c r="A1" s="6">
        <v>42940</v>
      </c>
      <c r="B1" s="13"/>
      <c r="C1" s="14"/>
      <c r="D1" s="14"/>
      <c r="E1" s="13"/>
      <c r="F1" s="14"/>
      <c r="G1" s="14"/>
      <c r="R1" s="13"/>
    </row>
    <row r="2" spans="1:22">
      <c r="A2" s="24" t="s">
        <v>72</v>
      </c>
      <c r="B2" s="4" t="s">
        <v>22</v>
      </c>
      <c r="C2" s="10" t="s">
        <v>90</v>
      </c>
      <c r="D2" s="10" t="s">
        <v>89</v>
      </c>
      <c r="E2" s="10" t="s">
        <v>88</v>
      </c>
      <c r="F2" s="10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4" t="s">
        <v>73</v>
      </c>
      <c r="V2" s="4" t="s">
        <v>87</v>
      </c>
    </row>
    <row r="3" spans="1:22" s="21" customFormat="1">
      <c r="A3" s="19" t="s">
        <v>48</v>
      </c>
      <c r="B3" s="19">
        <v>-0.76067779225382226</v>
      </c>
      <c r="C3" s="19">
        <v>0.81341333577982444</v>
      </c>
      <c r="D3" s="19">
        <v>-1.1865208351437659</v>
      </c>
      <c r="E3" s="19">
        <v>-1.7692815886968587</v>
      </c>
      <c r="F3" s="19">
        <v>-1.905110038627521</v>
      </c>
      <c r="G3" s="19">
        <v>-0.90275921316521401</v>
      </c>
      <c r="H3" s="19">
        <v>-0.86261435211609516</v>
      </c>
      <c r="I3" s="19">
        <v>-0.76067779225382226</v>
      </c>
      <c r="J3" s="19">
        <v>5.7435565217391318</v>
      </c>
      <c r="K3" s="19">
        <v>6.8110152737930267</v>
      </c>
      <c r="L3" s="19">
        <v>0.78260869565217395</v>
      </c>
      <c r="M3" s="17">
        <v>4</v>
      </c>
      <c r="N3" s="17">
        <v>8</v>
      </c>
      <c r="O3" s="17">
        <v>5</v>
      </c>
      <c r="P3" s="17">
        <v>46</v>
      </c>
      <c r="Q3" s="19">
        <v>1</v>
      </c>
      <c r="R3" s="19">
        <v>1</v>
      </c>
      <c r="S3" s="18">
        <v>42878</v>
      </c>
      <c r="T3" s="18">
        <v>42940</v>
      </c>
      <c r="U3" s="19">
        <v>0.45104191606094723</v>
      </c>
      <c r="V3" s="19">
        <v>2.077515851064542E-3</v>
      </c>
    </row>
    <row r="4" spans="1:22" s="21" customFormat="1">
      <c r="A4" s="19" t="s">
        <v>49</v>
      </c>
      <c r="B4" s="19">
        <v>-3.4141497182754641</v>
      </c>
      <c r="C4" s="19">
        <v>-0.52021063275645696</v>
      </c>
      <c r="D4" s="19">
        <v>0.39295702807709354</v>
      </c>
      <c r="E4" s="19">
        <v>-2.0692929043887252</v>
      </c>
      <c r="F4" s="19">
        <v>-3.7586513497137446</v>
      </c>
      <c r="G4" s="19">
        <v>-3.3753660156099641</v>
      </c>
      <c r="H4" s="19">
        <v>-3.2734585127077431</v>
      </c>
      <c r="I4" s="19">
        <v>-3.4141497182754641</v>
      </c>
      <c r="J4" s="19">
        <v>11.2836</v>
      </c>
      <c r="K4" s="19">
        <v>9.983096612107218</v>
      </c>
      <c r="L4" s="19">
        <v>1</v>
      </c>
      <c r="M4" s="17">
        <v>1</v>
      </c>
      <c r="N4" s="17">
        <v>11</v>
      </c>
      <c r="O4" s="17">
        <v>5</v>
      </c>
      <c r="P4" s="17">
        <v>47</v>
      </c>
      <c r="Q4" s="19">
        <v>1</v>
      </c>
      <c r="R4" s="19">
        <v>1</v>
      </c>
      <c r="S4" s="18">
        <v>42691</v>
      </c>
      <c r="T4" s="18">
        <v>42936</v>
      </c>
      <c r="U4" s="19">
        <v>0.27539955808861122</v>
      </c>
      <c r="V4" s="19">
        <v>0.37730439854603115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V6"/>
  <sheetViews>
    <sheetView workbookViewId="0">
      <selection activeCell="F23" sqref="F23"/>
    </sheetView>
  </sheetViews>
  <sheetFormatPr defaultRowHeight="15"/>
  <cols>
    <col min="1" max="1" width="12.85546875" style="1" bestFit="1" customWidth="1"/>
    <col min="2" max="4" width="5.5703125" style="7" bestFit="1" customWidth="1"/>
    <col min="5" max="5" width="7" style="7" bestFit="1" customWidth="1"/>
    <col min="6" max="7" width="7.7109375" style="7" bestFit="1" customWidth="1"/>
    <col min="8" max="8" width="6" style="7" customWidth="1"/>
    <col min="9" max="9" width="6" style="5" customWidth="1"/>
    <col min="10" max="10" width="6.7109375" style="5" customWidth="1"/>
    <col min="11" max="11" width="11.28515625" style="5" customWidth="1"/>
    <col min="12" max="12" width="9.140625" style="5" customWidth="1"/>
    <col min="13" max="13" width="9.140625" style="7" customWidth="1"/>
    <col min="14" max="14" width="8.140625" style="7" bestFit="1" customWidth="1"/>
    <col min="15" max="15" width="11.28515625" style="6" hidden="1" customWidth="1"/>
    <col min="16" max="16" width="10.42578125" style="6" bestFit="1" customWidth="1"/>
    <col min="17" max="17" width="5.5703125" style="7" hidden="1" customWidth="1"/>
    <col min="18" max="18" width="6.28515625" style="7" customWidth="1"/>
    <col min="19" max="20" width="10.42578125" bestFit="1" customWidth="1"/>
    <col min="21" max="21" width="5" bestFit="1" customWidth="1"/>
    <col min="22" max="22" width="5.5703125" bestFit="1" customWidth="1"/>
  </cols>
  <sheetData>
    <row r="1" spans="1:22">
      <c r="A1" s="6">
        <v>42940</v>
      </c>
    </row>
    <row r="2" spans="1:22">
      <c r="A2" s="24" t="s">
        <v>72</v>
      </c>
      <c r="B2" s="4" t="s">
        <v>22</v>
      </c>
      <c r="C2" s="4" t="s">
        <v>90</v>
      </c>
      <c r="D2" s="4" t="s">
        <v>89</v>
      </c>
      <c r="E2" s="4" t="s">
        <v>88</v>
      </c>
      <c r="F2" s="4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4" t="s">
        <v>73</v>
      </c>
      <c r="V2" s="4" t="s">
        <v>87</v>
      </c>
    </row>
    <row r="3" spans="1:22" s="21" customFormat="1">
      <c r="A3" s="127" t="s">
        <v>42</v>
      </c>
      <c r="B3" s="29">
        <v>2.0643719705940025</v>
      </c>
      <c r="C3" s="29">
        <v>-0.53509714184481172</v>
      </c>
      <c r="D3" s="29">
        <v>-0.29294664546605403</v>
      </c>
      <c r="E3" s="29">
        <v>2.1151065804813536</v>
      </c>
      <c r="F3" s="29">
        <v>2.125765505447172</v>
      </c>
      <c r="G3" s="29">
        <v>1.5854428803250837</v>
      </c>
      <c r="H3" s="29">
        <v>1.2323323368445174</v>
      </c>
      <c r="I3" s="29">
        <v>1.3264803910556096</v>
      </c>
      <c r="J3" s="29">
        <v>3.8503000000000003</v>
      </c>
      <c r="K3" s="29">
        <v>1.3720307102976963</v>
      </c>
      <c r="L3" s="29">
        <v>1</v>
      </c>
      <c r="M3" s="30">
        <v>1</v>
      </c>
      <c r="N3" s="30">
        <v>9</v>
      </c>
      <c r="O3" s="30">
        <v>5</v>
      </c>
      <c r="P3" s="30">
        <v>44</v>
      </c>
      <c r="Q3" s="29">
        <v>1</v>
      </c>
      <c r="R3" s="29">
        <v>-1</v>
      </c>
      <c r="S3" s="31">
        <v>42744</v>
      </c>
      <c r="T3" s="31">
        <v>42930</v>
      </c>
      <c r="U3" s="29">
        <v>0.60469127973690051</v>
      </c>
      <c r="V3" s="29">
        <v>5.4811672981696667E-2</v>
      </c>
    </row>
    <row r="4" spans="1:22">
      <c r="A4" s="29" t="s">
        <v>43</v>
      </c>
      <c r="B4" s="29">
        <v>2.601603877879874</v>
      </c>
      <c r="C4" s="29">
        <v>-0.64423806270462114</v>
      </c>
      <c r="D4" s="29">
        <v>0.70516641485403142</v>
      </c>
      <c r="E4" s="29">
        <v>1.4851622673776226</v>
      </c>
      <c r="F4" s="29">
        <v>2.697112866002219</v>
      </c>
      <c r="G4" s="29">
        <v>1.9048989952063287</v>
      </c>
      <c r="H4" s="29">
        <v>1.3193425769733489</v>
      </c>
      <c r="I4" s="29">
        <v>1.4458659905621043</v>
      </c>
      <c r="J4" s="29">
        <v>1.0784999999999991</v>
      </c>
      <c r="K4" s="29">
        <v>0</v>
      </c>
      <c r="L4" s="29">
        <v>1</v>
      </c>
      <c r="M4" s="30">
        <v>0</v>
      </c>
      <c r="N4" s="30">
        <v>7</v>
      </c>
      <c r="O4" s="30">
        <v>5</v>
      </c>
      <c r="P4" s="30">
        <v>49</v>
      </c>
      <c r="Q4" s="29">
        <v>1</v>
      </c>
      <c r="R4" s="29">
        <v>-1</v>
      </c>
      <c r="S4" s="31">
        <v>42412</v>
      </c>
      <c r="T4" s="31">
        <v>42928</v>
      </c>
      <c r="U4" s="29">
        <v>0.71923763454440348</v>
      </c>
      <c r="V4" s="29">
        <v>5.7746468016927781E-2</v>
      </c>
    </row>
    <row r="5" spans="1:22">
      <c r="A5" s="127" t="s">
        <v>44</v>
      </c>
      <c r="B5" s="29">
        <v>0.62026195248095317</v>
      </c>
      <c r="C5" s="29">
        <v>-8.1518533058592482E-2</v>
      </c>
      <c r="D5" s="29">
        <v>-0.44888981486260415</v>
      </c>
      <c r="E5" s="29">
        <v>0.61259235779221599</v>
      </c>
      <c r="F5" s="29">
        <v>0.79686958694106691</v>
      </c>
      <c r="G5" s="29">
        <v>0.21087414736437909</v>
      </c>
      <c r="H5" s="29">
        <v>0.15348458822331276</v>
      </c>
      <c r="I5" s="29">
        <v>-7.3338878759597659E-2</v>
      </c>
      <c r="J5" s="29">
        <v>2.7145736842105266</v>
      </c>
      <c r="K5" s="29">
        <v>1.694737213599175</v>
      </c>
      <c r="L5" s="29">
        <v>0.94736842105263153</v>
      </c>
      <c r="M5" s="30">
        <v>3</v>
      </c>
      <c r="N5" s="30">
        <v>9</v>
      </c>
      <c r="O5" s="30">
        <v>5</v>
      </c>
      <c r="P5" s="30">
        <v>48</v>
      </c>
      <c r="Q5" s="29">
        <v>1</v>
      </c>
      <c r="R5" s="29">
        <v>-1</v>
      </c>
      <c r="S5" s="31">
        <v>42808</v>
      </c>
      <c r="T5" s="31">
        <v>42926</v>
      </c>
      <c r="U5" s="29">
        <v>0.66874933964139638</v>
      </c>
      <c r="V5" s="29">
        <v>0.14722318171124349</v>
      </c>
    </row>
    <row r="6" spans="1:22">
      <c r="A6" s="19" t="s">
        <v>45</v>
      </c>
      <c r="B6" s="19">
        <v>3.0895482184723733</v>
      </c>
      <c r="C6" s="19">
        <v>-1.0032813622208372</v>
      </c>
      <c r="D6" s="19">
        <v>-0.40636054399761129</v>
      </c>
      <c r="E6" s="19">
        <v>2.3881905577566962</v>
      </c>
      <c r="F6" s="19">
        <v>3.4772923817453312</v>
      </c>
      <c r="G6" s="19">
        <v>2.8109830723662133</v>
      </c>
      <c r="H6" s="19">
        <v>2.5535895683870571</v>
      </c>
      <c r="I6" s="19">
        <v>2.8483187362472622</v>
      </c>
      <c r="J6" s="19">
        <v>-15.298500000000001</v>
      </c>
      <c r="K6" s="19">
        <v>0</v>
      </c>
      <c r="L6" s="19">
        <v>0</v>
      </c>
      <c r="M6" s="17">
        <v>0</v>
      </c>
      <c r="N6" s="17">
        <v>27</v>
      </c>
      <c r="O6" s="17">
        <v>5</v>
      </c>
      <c r="P6" s="17">
        <v>47</v>
      </c>
      <c r="Q6" s="19">
        <v>1</v>
      </c>
      <c r="R6" s="19">
        <v>-1</v>
      </c>
      <c r="S6" s="18">
        <v>41950</v>
      </c>
      <c r="T6" s="18">
        <v>42922</v>
      </c>
      <c r="U6" s="19">
        <v>0.65425464664738653</v>
      </c>
      <c r="V6" s="19">
        <v>0.39723843047624274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AS72"/>
  <sheetViews>
    <sheetView workbookViewId="0">
      <pane ySplit="1" topLeftCell="A2" activePane="bottomLeft" state="frozen"/>
      <selection pane="bottomLeft" activeCell="K29" sqref="K29"/>
    </sheetView>
  </sheetViews>
  <sheetFormatPr defaultRowHeight="15"/>
  <cols>
    <col min="1" max="1" width="15.42578125" style="21" customWidth="1"/>
    <col min="2" max="2" width="12.85546875" style="27" customWidth="1"/>
    <col min="3" max="3" width="6.85546875" style="21" customWidth="1"/>
    <col min="4" max="4" width="5.5703125" style="21" hidden="1" customWidth="1"/>
    <col min="5" max="5" width="6" style="21" bestFit="1" customWidth="1"/>
    <col min="6" max="6" width="6" style="21" customWidth="1"/>
    <col min="7" max="7" width="6.5703125" style="21" customWidth="1"/>
    <col min="8" max="9" width="6.5703125" style="21" hidden="1" customWidth="1"/>
    <col min="10" max="10" width="5.7109375" style="21" customWidth="1"/>
    <col min="11" max="11" width="6.5703125" style="27" customWidth="1"/>
    <col min="12" max="12" width="6" style="27" customWidth="1"/>
    <col min="13" max="13" width="5" style="27" customWidth="1"/>
    <col min="14" max="14" width="3.28515625" style="27" customWidth="1"/>
    <col min="15" max="15" width="3" style="27" hidden="1" customWidth="1"/>
    <col min="16" max="16" width="11.28515625" style="21" hidden="1" customWidth="1"/>
    <col min="17" max="17" width="3.42578125" style="21" customWidth="1"/>
    <col min="18" max="18" width="7.140625" style="21" hidden="1" customWidth="1"/>
    <col min="19" max="19" width="6.140625" style="56" customWidth="1"/>
    <col min="20" max="20" width="10.42578125" style="21" hidden="1" customWidth="1"/>
    <col min="21" max="21" width="10.42578125" style="21" customWidth="1"/>
    <col min="22" max="22" width="5" style="21" customWidth="1"/>
    <col min="23" max="23" width="4.7109375" style="21" customWidth="1"/>
    <col min="24" max="25" width="6.140625" style="36" hidden="1" customWidth="1"/>
    <col min="26" max="26" width="6.5703125" style="36" hidden="1" customWidth="1"/>
    <col min="27" max="27" width="6.7109375" style="36" hidden="1" customWidth="1"/>
    <col min="28" max="28" width="3.85546875" style="21" hidden="1" customWidth="1"/>
    <col min="29" max="30" width="5.28515625" style="36" hidden="1" customWidth="1"/>
    <col min="31" max="31" width="8" style="36" customWidth="1"/>
    <col min="32" max="32" width="5.7109375" style="36" customWidth="1"/>
    <col min="33" max="33" width="7.28515625" style="20" customWidth="1"/>
    <col min="34" max="34" width="6.7109375" style="20" customWidth="1"/>
    <col min="35" max="36" width="9.140625" style="1" hidden="1" customWidth="1"/>
    <col min="37" max="37" width="7" style="7" hidden="1" customWidth="1"/>
    <col min="38" max="39" width="9.140625" style="1" hidden="1" customWidth="1"/>
    <col min="40" max="40" width="7.5703125" style="1" hidden="1" customWidth="1"/>
    <col min="41" max="41" width="4.7109375" style="108" customWidth="1"/>
    <col min="42" max="42" width="7.28515625" style="1" customWidth="1"/>
    <col min="43" max="43" width="6.5703125" style="1" hidden="1" customWidth="1"/>
    <col min="44" max="44" width="5.5703125" style="5" bestFit="1" customWidth="1"/>
  </cols>
  <sheetData>
    <row r="1" spans="1:45" ht="30" customHeight="1">
      <c r="A1" s="67" t="s">
        <v>80</v>
      </c>
      <c r="B1" s="68" t="s">
        <v>79</v>
      </c>
      <c r="C1" s="69" t="s">
        <v>22</v>
      </c>
      <c r="D1" s="70" t="s">
        <v>92</v>
      </c>
      <c r="E1" s="71" t="s">
        <v>93</v>
      </c>
      <c r="F1" s="64" t="s">
        <v>94</v>
      </c>
      <c r="G1" s="72" t="s">
        <v>95</v>
      </c>
      <c r="H1" s="73" t="s">
        <v>11</v>
      </c>
      <c r="I1" s="74" t="s">
        <v>12</v>
      </c>
      <c r="J1" s="75" t="s">
        <v>13</v>
      </c>
      <c r="K1" s="76" t="s">
        <v>116</v>
      </c>
      <c r="L1" s="77" t="s">
        <v>24</v>
      </c>
      <c r="M1" s="76" t="s">
        <v>14</v>
      </c>
      <c r="N1" s="78" t="s">
        <v>81</v>
      </c>
      <c r="O1" s="79" t="s">
        <v>15</v>
      </c>
      <c r="P1" s="80" t="s">
        <v>74</v>
      </c>
      <c r="Q1" s="81" t="s">
        <v>82</v>
      </c>
      <c r="R1" s="82" t="s">
        <v>18</v>
      </c>
      <c r="S1" s="83" t="s">
        <v>19</v>
      </c>
      <c r="T1" s="84" t="s">
        <v>20</v>
      </c>
      <c r="U1" s="85" t="s">
        <v>21</v>
      </c>
      <c r="V1" s="86" t="s">
        <v>73</v>
      </c>
      <c r="W1" s="87" t="s">
        <v>87</v>
      </c>
      <c r="X1" s="61" t="s">
        <v>84</v>
      </c>
      <c r="Y1" s="62" t="s">
        <v>91</v>
      </c>
      <c r="Z1" s="63" t="s">
        <v>101</v>
      </c>
      <c r="AA1" s="63" t="s">
        <v>102</v>
      </c>
      <c r="AB1" s="64" t="s">
        <v>85</v>
      </c>
      <c r="AC1" s="62" t="s">
        <v>96</v>
      </c>
      <c r="AD1" s="62" t="s">
        <v>97</v>
      </c>
      <c r="AE1" s="65" t="s">
        <v>86</v>
      </c>
      <c r="AF1" s="65" t="s">
        <v>98</v>
      </c>
      <c r="AG1" s="63" t="s">
        <v>99</v>
      </c>
      <c r="AH1" s="66" t="s">
        <v>100</v>
      </c>
      <c r="AI1" s="88" t="s">
        <v>107</v>
      </c>
      <c r="AJ1" s="88" t="s">
        <v>108</v>
      </c>
      <c r="AK1" s="89" t="s">
        <v>113</v>
      </c>
      <c r="AL1" s="90" t="s">
        <v>107</v>
      </c>
      <c r="AM1" s="90" t="s">
        <v>108</v>
      </c>
      <c r="AN1" s="103" t="s">
        <v>114</v>
      </c>
      <c r="AO1" s="106" t="s">
        <v>15</v>
      </c>
      <c r="AP1" s="105" t="s">
        <v>117</v>
      </c>
      <c r="AQ1" s="91" t="s">
        <v>115</v>
      </c>
      <c r="AR1" s="53"/>
      <c r="AS1">
        <f>[1]!blptoday()</f>
        <v>42941</v>
      </c>
    </row>
    <row r="2" spans="1:45" ht="18" customHeight="1">
      <c r="A2" s="118"/>
      <c r="B2" s="24"/>
      <c r="C2" s="97"/>
      <c r="D2" s="97"/>
      <c r="E2" s="98"/>
      <c r="F2" s="97"/>
      <c r="G2" s="98"/>
      <c r="H2" s="97"/>
      <c r="I2" s="97"/>
      <c r="J2" s="97"/>
      <c r="K2" s="4"/>
      <c r="L2" s="11"/>
      <c r="M2" s="4"/>
      <c r="N2" s="99"/>
      <c r="O2" s="17"/>
      <c r="P2" s="17"/>
      <c r="Q2" s="99"/>
      <c r="R2" s="4"/>
      <c r="S2" s="51"/>
      <c r="T2" s="18"/>
      <c r="U2" s="18"/>
      <c r="V2" s="4"/>
      <c r="W2" s="119"/>
      <c r="X2" s="113"/>
      <c r="Y2" s="100"/>
      <c r="Z2" s="101"/>
      <c r="AA2" s="101"/>
      <c r="AB2" s="97"/>
      <c r="AC2" s="100"/>
      <c r="AD2" s="100"/>
      <c r="AE2" s="102"/>
      <c r="AF2" s="102"/>
      <c r="AG2" s="101">
        <f>AVERAGE(AG3:AG61)</f>
        <v>-0.86654655576923056</v>
      </c>
      <c r="AH2" s="101">
        <f>AVERAGE(AH3:AH61)</f>
        <v>0.55354795192307704</v>
      </c>
      <c r="AI2" s="2"/>
      <c r="AJ2" s="2"/>
      <c r="AK2" s="103"/>
      <c r="AL2" s="2"/>
      <c r="AM2" s="2"/>
      <c r="AN2" s="103"/>
      <c r="AO2" s="106"/>
      <c r="AP2" s="103" t="e">
        <f>AVERAGE(AP3:AP61)</f>
        <v>#N/A</v>
      </c>
      <c r="AQ2" s="104"/>
      <c r="AR2" s="10"/>
    </row>
    <row r="3" spans="1:45" s="21" customFormat="1">
      <c r="A3" s="50" t="str">
        <f>_xll.BDP(B3,"short name")</f>
        <v>PETROCHINA  -ADR</v>
      </c>
      <c r="B3" s="19" t="s">
        <v>103</v>
      </c>
      <c r="C3" s="19">
        <v>-1.9228811445452401</v>
      </c>
      <c r="D3" s="19">
        <v>0.38219316667037301</v>
      </c>
      <c r="E3" s="19">
        <v>-1.30209911399755</v>
      </c>
      <c r="F3" s="19">
        <v>-3.0585793454846302</v>
      </c>
      <c r="G3" s="19">
        <v>-3.5248577046101501</v>
      </c>
      <c r="H3" s="19">
        <v>-3.0054283874526799</v>
      </c>
      <c r="I3" s="19">
        <v>-2.8045615760076399</v>
      </c>
      <c r="J3" s="19">
        <v>-1.9228811445452401</v>
      </c>
      <c r="K3" s="19">
        <v>2.51166363636364</v>
      </c>
      <c r="L3" s="19">
        <v>4.5851448322321797</v>
      </c>
      <c r="M3" s="19">
        <v>0.90909090909090895</v>
      </c>
      <c r="N3" s="17">
        <v>2</v>
      </c>
      <c r="O3" s="17">
        <v>9</v>
      </c>
      <c r="P3" s="17">
        <v>4</v>
      </c>
      <c r="Q3" s="17">
        <v>49</v>
      </c>
      <c r="R3" s="19">
        <v>1</v>
      </c>
      <c r="S3" s="19">
        <v>1</v>
      </c>
      <c r="T3" s="18">
        <v>42396</v>
      </c>
      <c r="U3" s="18">
        <v>42557</v>
      </c>
      <c r="V3" s="19">
        <v>0.50879904026997602</v>
      </c>
      <c r="W3" s="19">
        <v>0.419565263386664</v>
      </c>
      <c r="X3" s="114">
        <f>_xll.BDP($B3,X$1)</f>
        <v>0.78087649999999997</v>
      </c>
      <c r="Y3" s="95">
        <f>_xll.BDP($B3,Y$1)</f>
        <v>2.0493769999999998</v>
      </c>
      <c r="Z3" s="43">
        <f t="shared" ref="Z3:Z33" si="0">IF(G3&gt;=0.5,-X3,IF(G3&lt;=0.5,X3,0))</f>
        <v>0.78087649999999997</v>
      </c>
      <c r="AA3" s="43">
        <f t="shared" ref="AA3:AA33" si="1">IF(E3&gt;=0.5,-Y3,IF(E3&lt;=-0.5,Y3,0))</f>
        <v>2.0493769999999998</v>
      </c>
      <c r="AB3" s="43" t="str">
        <f>_xll.BDP(B3,$AB$1)&amp;" index"</f>
        <v>SPX index</v>
      </c>
      <c r="AC3" s="95">
        <f>_xll.BDP($AB3,"chg pct 5d")</f>
        <v>0.64495760000000002</v>
      </c>
      <c r="AD3" s="95">
        <f>_xll.BDP($AB3,"chg pct 1m")</f>
        <v>1.565842</v>
      </c>
      <c r="AE3" s="95">
        <f t="shared" ref="AE3:AE33" si="2">X3-AC3</f>
        <v>0.13591889999999995</v>
      </c>
      <c r="AF3" s="95">
        <f t="shared" ref="AF3:AF33" si="3">Y3-AD3</f>
        <v>0.48353499999999983</v>
      </c>
      <c r="AG3" s="43">
        <f t="shared" ref="AG3:AG33" si="4">IF(G3&gt;=0.5,-AE3,IF(G3&lt;=0.5,AE3,0))</f>
        <v>0.13591889999999995</v>
      </c>
      <c r="AH3" s="37">
        <f t="shared" ref="AH3:AH33" si="5">IF(E3&gt;=0.5,-AF3,IF(E3&lt;=-0.5,AF3,0))</f>
        <v>0.48353499999999983</v>
      </c>
      <c r="AI3" s="44" t="e">
        <f>IF(S3&lt;&gt;0,_xll.BDH(B3,"last price",U3,U3),"")</f>
        <v>#N/A</v>
      </c>
      <c r="AJ3" s="44">
        <f>_xll.BDP(B3,"last price")</f>
        <v>63.16</v>
      </c>
      <c r="AK3" s="58" t="e">
        <f t="shared" ref="AK3:AK33" si="6">IF(S3=0,"",IF(S3=1,(AJ3-AI3)/AI3*100,(AI3-AJ3)/AI3*100))</f>
        <v>#N/A</v>
      </c>
      <c r="AL3" s="44">
        <f>IF(S3&lt;&gt;0,_xll.BDH(AB3,"last price",U3,U3),"")</f>
        <v>2099.73</v>
      </c>
      <c r="AM3" s="44">
        <f>_xll.BDP(AB3,"last price")</f>
        <v>2480.66</v>
      </c>
      <c r="AN3" s="43">
        <f t="shared" ref="AN3:AN33" si="7">IF(S3=0,"",IF(S3=1,(AL3-AM3)/AL3*100,(AM3-AL3)/AL3*100))</f>
        <v>-18.14185633390959</v>
      </c>
      <c r="AO3" s="93"/>
      <c r="AP3" s="43" t="e">
        <f t="shared" ref="AP3:AP33" si="8">IF(AND(AK3&lt;&gt;"",AN3&lt;&gt;"",M3&gt;=0),AK3+AN3,"")</f>
        <v>#N/A</v>
      </c>
      <c r="AQ3" s="43" t="e">
        <f>IF(AND(AK3&lt;&gt;"",AN3&lt;&gt;"",M3&gt;=0.5),AK3+AN3,"")</f>
        <v>#N/A</v>
      </c>
      <c r="AR3" s="96"/>
    </row>
    <row r="4" spans="1:45" s="21" customFormat="1">
      <c r="A4" s="120" t="str">
        <f>_xll.BDP(B4,"short name")</f>
        <v>CHINA PETRO-ADR</v>
      </c>
      <c r="B4" s="19" t="s">
        <v>104</v>
      </c>
      <c r="C4" s="19">
        <v>-1.86</v>
      </c>
      <c r="D4" s="19">
        <v>1.0148715947896301</v>
      </c>
      <c r="E4" s="19">
        <v>-1.63536233500269</v>
      </c>
      <c r="F4" s="19">
        <v>-1.64842371014679</v>
      </c>
      <c r="G4" s="19">
        <v>-2.5465398120233602</v>
      </c>
      <c r="H4" s="19">
        <v>-2.4558148743736501</v>
      </c>
      <c r="I4" s="19">
        <v>-2.8484070311627199</v>
      </c>
      <c r="J4" s="19">
        <v>-2.2609910651580898</v>
      </c>
      <c r="K4" s="19">
        <v>3.5627249999999999</v>
      </c>
      <c r="L4" s="19">
        <v>3.2599571030262702</v>
      </c>
      <c r="M4" s="19">
        <v>0.875</v>
      </c>
      <c r="N4" s="17">
        <v>2</v>
      </c>
      <c r="O4" s="17">
        <v>9</v>
      </c>
      <c r="P4" s="17">
        <v>5</v>
      </c>
      <c r="Q4" s="17">
        <v>47</v>
      </c>
      <c r="R4" s="19">
        <v>1</v>
      </c>
      <c r="S4" s="19">
        <v>1</v>
      </c>
      <c r="T4" s="18">
        <v>42499</v>
      </c>
      <c r="U4" s="18">
        <v>42565</v>
      </c>
      <c r="V4" s="19">
        <v>0.46576690624195699</v>
      </c>
      <c r="W4" s="19">
        <v>3.0447018214423299E-3</v>
      </c>
      <c r="X4" s="115">
        <f>_xll.BDP($B4,X$1)</f>
        <v>-1.0358670000000001</v>
      </c>
      <c r="Y4" s="35">
        <f>_xll.BDP($B4,Y$1)</f>
        <v>-4.0185829999999996</v>
      </c>
      <c r="Z4" s="19">
        <f t="shared" si="0"/>
        <v>-1.0358670000000001</v>
      </c>
      <c r="AA4" s="19">
        <f t="shared" si="1"/>
        <v>-4.0185829999999996</v>
      </c>
      <c r="AB4" s="19" t="s">
        <v>109</v>
      </c>
      <c r="AC4" s="35">
        <f>_xll.BDP($AB4,"chg pct 5d")</f>
        <v>1.3682190000000001</v>
      </c>
      <c r="AD4" s="35">
        <f>_xll.BDP($AB4,"chg pct 1m")</f>
        <v>6.1855659999999997</v>
      </c>
      <c r="AE4" s="35">
        <f t="shared" si="2"/>
        <v>-2.4040860000000004</v>
      </c>
      <c r="AF4" s="35">
        <f t="shared" si="3"/>
        <v>-10.204148999999999</v>
      </c>
      <c r="AG4" s="19">
        <f t="shared" si="4"/>
        <v>-2.4040860000000004</v>
      </c>
      <c r="AH4" s="26">
        <f t="shared" si="5"/>
        <v>-10.204148999999999</v>
      </c>
      <c r="AI4" s="24" t="e">
        <f>IF(S4&lt;&gt;0,_xll.BDH(B4,"last price",U4,U4),"")</f>
        <v>#N/A</v>
      </c>
      <c r="AJ4" s="24">
        <f>_xll.BDP(B4,"last price")</f>
        <v>76.239999999999995</v>
      </c>
      <c r="AK4" s="59" t="e">
        <f t="shared" si="6"/>
        <v>#N/A</v>
      </c>
      <c r="AL4" s="24" t="e">
        <f>IF(S4&lt;&gt;0,_xll.BDH(AB4,"last price",U4,U4),"")</f>
        <v>#N/A</v>
      </c>
      <c r="AM4" s="24">
        <f>_xll.BDP(AB4,"last price")</f>
        <v>42.2</v>
      </c>
      <c r="AN4" s="19" t="e">
        <f t="shared" si="7"/>
        <v>#N/A</v>
      </c>
      <c r="AO4" s="93"/>
      <c r="AP4" s="43" t="e">
        <f t="shared" si="8"/>
        <v>#N/A</v>
      </c>
      <c r="AQ4" s="37" t="e">
        <f>IF(AND(AK4&lt;&gt;"",AN4&lt;&gt;"",M4&gt;=0.5),AK4+AN4,"")</f>
        <v>#N/A</v>
      </c>
      <c r="AR4" s="17"/>
    </row>
    <row r="5" spans="1:45" s="21" customFormat="1">
      <c r="A5" s="122" t="str">
        <f>_xll.BDP(B5,"short name")</f>
        <v>CNOOC LTD-ADR</v>
      </c>
      <c r="B5" s="29" t="s">
        <v>105</v>
      </c>
      <c r="C5" s="29">
        <v>-4.5249288125258804</v>
      </c>
      <c r="D5" s="29">
        <v>0.43726164958208003</v>
      </c>
      <c r="E5" s="29">
        <v>-0.42490698475354099</v>
      </c>
      <c r="F5" s="29">
        <v>-1.2940239879366899</v>
      </c>
      <c r="G5" s="29">
        <v>-2.57216781860879</v>
      </c>
      <c r="H5" s="29">
        <v>-3.8001297893050099</v>
      </c>
      <c r="I5" s="29">
        <v>-4.5306948102491704</v>
      </c>
      <c r="J5" s="29">
        <v>-4.5249288125258804</v>
      </c>
      <c r="K5" s="29">
        <v>0</v>
      </c>
      <c r="L5" s="29">
        <v>0</v>
      </c>
      <c r="M5" s="29">
        <v>0.5</v>
      </c>
      <c r="N5" s="30">
        <v>0</v>
      </c>
      <c r="O5" s="30">
        <v>5</v>
      </c>
      <c r="P5" s="30">
        <v>5</v>
      </c>
      <c r="Q5" s="30">
        <v>45</v>
      </c>
      <c r="R5" s="29">
        <v>1</v>
      </c>
      <c r="S5" s="29">
        <v>1</v>
      </c>
      <c r="T5" s="31">
        <v>6040</v>
      </c>
      <c r="U5" s="31">
        <v>42585</v>
      </c>
      <c r="V5" s="29">
        <v>0.54638123148348905</v>
      </c>
      <c r="W5" s="29">
        <v>0.21369829444515001</v>
      </c>
      <c r="X5" s="115">
        <f>_xll.BDP($B5,X$1)</f>
        <v>-0.9598854</v>
      </c>
      <c r="Y5" s="35">
        <f>_xll.BDP($B5,Y$1)</f>
        <v>1.4566170000000001</v>
      </c>
      <c r="Z5" s="19">
        <f t="shared" si="0"/>
        <v>-0.9598854</v>
      </c>
      <c r="AA5" s="19">
        <f t="shared" si="1"/>
        <v>0</v>
      </c>
      <c r="AB5" s="19" t="str">
        <f>_xll.BDP(B5,$AB$1)&amp;" index"</f>
        <v>SPX index</v>
      </c>
      <c r="AC5" s="35">
        <f>_xll.BDP($AB5,"chg pct 5d")</f>
        <v>0.64495760000000002</v>
      </c>
      <c r="AD5" s="35">
        <f>_xll.BDP($AB5,"chg pct 1m")</f>
        <v>1.565842</v>
      </c>
      <c r="AE5" s="35">
        <f t="shared" si="2"/>
        <v>-1.604843</v>
      </c>
      <c r="AF5" s="35">
        <f t="shared" si="3"/>
        <v>-0.10922499999999991</v>
      </c>
      <c r="AG5" s="19">
        <f t="shared" si="4"/>
        <v>-1.604843</v>
      </c>
      <c r="AH5" s="26">
        <f t="shared" si="5"/>
        <v>0</v>
      </c>
      <c r="AI5" s="24" t="e">
        <f>IF(S5&lt;&gt;0,_xll.BDH(B5,"last price",U5,U5),"")</f>
        <v>#N/A</v>
      </c>
      <c r="AJ5" s="24">
        <f>_xll.BDP(B5,"last price")</f>
        <v>111.1</v>
      </c>
      <c r="AK5" s="59" t="e">
        <f t="shared" si="6"/>
        <v>#N/A</v>
      </c>
      <c r="AL5" s="24">
        <f>IF(S5&lt;&gt;0,_xll.BDH(AB5,"last price",U5,U5),"")</f>
        <v>2163.79</v>
      </c>
      <c r="AM5" s="24">
        <f>_xll.BDP(AB5,"last price")</f>
        <v>2480.66</v>
      </c>
      <c r="AN5" s="19">
        <f t="shared" si="7"/>
        <v>-14.644212238710777</v>
      </c>
      <c r="AO5" s="93">
        <f>IF(S5&lt;&gt;0,$AS$1-U5,"")</f>
        <v>356</v>
      </c>
      <c r="AP5" s="43" t="e">
        <f t="shared" si="8"/>
        <v>#N/A</v>
      </c>
      <c r="AQ5" s="37" t="e">
        <f>IF(AND(AK5&lt;&gt;"",AN5&lt;&gt;"",M5&gt;=0.5),AK5+AN5,"")</f>
        <v>#N/A</v>
      </c>
      <c r="AR5" s="17"/>
    </row>
    <row r="6" spans="1:45" s="21" customFormat="1">
      <c r="A6" s="120" t="str">
        <f>_xll.BDP(B6,"short name")</f>
        <v>INPEX CORP-ADR</v>
      </c>
      <c r="B6" s="19" t="s">
        <v>106</v>
      </c>
      <c r="C6" s="19">
        <v>-0.32831433532667098</v>
      </c>
      <c r="D6" s="19">
        <v>0.96435259128877404</v>
      </c>
      <c r="E6" s="19">
        <v>0.20390341143687499</v>
      </c>
      <c r="F6" s="19">
        <v>-0.94270578333712496</v>
      </c>
      <c r="G6" s="19">
        <v>-0.53918585063211399</v>
      </c>
      <c r="H6" s="19">
        <v>-0.53283826146054003</v>
      </c>
      <c r="I6" s="19">
        <v>-0.907015532459572</v>
      </c>
      <c r="J6" s="19">
        <v>-0.32831433532667098</v>
      </c>
      <c r="K6" s="19">
        <v>0</v>
      </c>
      <c r="L6" s="19">
        <v>0</v>
      </c>
      <c r="M6" s="19">
        <v>0.5</v>
      </c>
      <c r="N6" s="17">
        <v>0</v>
      </c>
      <c r="O6" s="17">
        <v>5</v>
      </c>
      <c r="P6" s="17">
        <v>4</v>
      </c>
      <c r="Q6" s="17">
        <v>52</v>
      </c>
      <c r="R6" s="19">
        <v>0</v>
      </c>
      <c r="S6" s="19">
        <v>0</v>
      </c>
      <c r="T6" s="18">
        <v>6040</v>
      </c>
      <c r="U6" s="18">
        <v>6040</v>
      </c>
      <c r="V6" s="19">
        <v>0.33550693647702601</v>
      </c>
      <c r="W6" s="19">
        <v>0.18867137321413099</v>
      </c>
      <c r="X6" s="115">
        <f>_xll.BDP($B6,X$1)</f>
        <v>-2.538071</v>
      </c>
      <c r="Y6" s="35">
        <f>_xll.BDP($B6,Y$1)</f>
        <v>5.2631589999999999</v>
      </c>
      <c r="Z6" s="19">
        <f t="shared" si="0"/>
        <v>-2.538071</v>
      </c>
      <c r="AA6" s="19">
        <f t="shared" si="1"/>
        <v>0</v>
      </c>
      <c r="AB6" s="19" t="str">
        <f>_xll.BDP(B6,$AB$1)&amp;" index"</f>
        <v>SPX index</v>
      </c>
      <c r="AC6" s="35">
        <f>_xll.BDP($AB6,"chg pct 5d")</f>
        <v>0.64495760000000002</v>
      </c>
      <c r="AD6" s="35">
        <f>_xll.BDP($AB6,"chg pct 1m")</f>
        <v>1.565842</v>
      </c>
      <c r="AE6" s="35">
        <f t="shared" si="2"/>
        <v>-3.1830286000000001</v>
      </c>
      <c r="AF6" s="35">
        <f t="shared" si="3"/>
        <v>3.697317</v>
      </c>
      <c r="AG6" s="19">
        <f t="shared" si="4"/>
        <v>-3.1830286000000001</v>
      </c>
      <c r="AH6" s="26">
        <f t="shared" si="5"/>
        <v>0</v>
      </c>
      <c r="AI6" s="24" t="str">
        <f>IF(S6&lt;&gt;0,_xll.BDH(B6,"last price",U6,U6),"")</f>
        <v/>
      </c>
      <c r="AJ6" s="24">
        <f>_xll.BDP(B6,"last price")</f>
        <v>9.64</v>
      </c>
      <c r="AK6" s="59" t="str">
        <f t="shared" si="6"/>
        <v/>
      </c>
      <c r="AL6" s="24" t="str">
        <f>IF(S6&lt;&gt;0,_xll.BDH(AB6,"last price",U6,U6),"")</f>
        <v/>
      </c>
      <c r="AM6" s="24">
        <f>_xll.BDP(AB6,"last price")</f>
        <v>2480.66</v>
      </c>
      <c r="AN6" s="19" t="str">
        <f t="shared" si="7"/>
        <v/>
      </c>
      <c r="AO6" s="93"/>
      <c r="AP6" s="43" t="str">
        <f t="shared" si="8"/>
        <v/>
      </c>
      <c r="AQ6" s="37"/>
      <c r="AR6" s="17"/>
    </row>
    <row r="7" spans="1:45" s="21" customFormat="1">
      <c r="A7" s="40"/>
      <c r="B7" s="19"/>
      <c r="C7" s="19"/>
      <c r="D7" s="19"/>
      <c r="E7" s="19"/>
      <c r="F7" s="19"/>
      <c r="G7" s="19"/>
      <c r="H7" s="19"/>
      <c r="I7" s="19"/>
      <c r="J7" s="19"/>
      <c r="K7" s="19"/>
      <c r="L7" s="22"/>
      <c r="M7" s="19"/>
      <c r="N7" s="17"/>
      <c r="O7" s="17"/>
      <c r="P7" s="17"/>
      <c r="Q7" s="17"/>
      <c r="R7" s="19"/>
      <c r="S7" s="55"/>
      <c r="T7" s="18"/>
      <c r="U7" s="18"/>
      <c r="V7" s="19"/>
      <c r="W7" s="121"/>
      <c r="X7" s="115"/>
      <c r="Y7" s="35"/>
      <c r="Z7" s="19"/>
      <c r="AA7" s="19"/>
      <c r="AB7" s="19"/>
      <c r="AC7" s="35"/>
      <c r="AD7" s="35"/>
      <c r="AE7" s="35"/>
      <c r="AF7" s="35"/>
      <c r="AG7" s="19"/>
      <c r="AH7" s="26"/>
      <c r="AI7" s="24"/>
      <c r="AJ7" s="24"/>
      <c r="AK7" s="59"/>
      <c r="AL7" s="24"/>
      <c r="AM7" s="24"/>
      <c r="AN7" s="19"/>
      <c r="AO7" s="93"/>
      <c r="AP7" s="43"/>
      <c r="AQ7" s="43"/>
      <c r="AR7" s="52"/>
    </row>
    <row r="8" spans="1:45" s="21" customFormat="1">
      <c r="A8" s="40" t="str">
        <f>_xll.BDP(B8,"short name")</f>
        <v>NIPPON YUSEN KK</v>
      </c>
      <c r="B8" s="19" t="s">
        <v>0</v>
      </c>
      <c r="C8" s="19">
        <v>-2.6130241936491601</v>
      </c>
      <c r="D8" s="4">
        <v>9.1861311632817202E-2</v>
      </c>
      <c r="E8" s="4">
        <v>-0.79297749366570702</v>
      </c>
      <c r="F8" s="4">
        <v>-0.64738614917631199</v>
      </c>
      <c r="G8" s="4">
        <v>-1.6573322548733</v>
      </c>
      <c r="H8" s="19">
        <v>-2.7527649738462601</v>
      </c>
      <c r="I8" s="19">
        <v>-2.6512056125392598</v>
      </c>
      <c r="J8" s="19">
        <v>-2.6130241936491601</v>
      </c>
      <c r="K8" s="19">
        <v>4.61926666666667</v>
      </c>
      <c r="L8" s="22">
        <v>1.19507449698056</v>
      </c>
      <c r="M8" s="19">
        <v>1</v>
      </c>
      <c r="N8" s="17">
        <v>1</v>
      </c>
      <c r="O8" s="17">
        <v>7</v>
      </c>
      <c r="P8" s="17">
        <v>6</v>
      </c>
      <c r="Q8" s="17">
        <v>37</v>
      </c>
      <c r="R8" s="19">
        <v>1</v>
      </c>
      <c r="S8" s="19">
        <v>1</v>
      </c>
      <c r="T8" s="18">
        <v>41970</v>
      </c>
      <c r="U8" s="18">
        <v>42585</v>
      </c>
      <c r="V8" s="4">
        <v>0.58582598037186795</v>
      </c>
      <c r="W8" s="4">
        <v>0.89048691048937101</v>
      </c>
      <c r="X8" s="115">
        <f>_xll.BDP($B8,X$1)</f>
        <v>-2.3255810000000001</v>
      </c>
      <c r="Y8" s="35">
        <f>_xll.BDP($B8,Y$1)</f>
        <v>4.4776119999999997</v>
      </c>
      <c r="Z8" s="19">
        <f t="shared" si="0"/>
        <v>-2.3255810000000001</v>
      </c>
      <c r="AA8" s="19">
        <f t="shared" si="1"/>
        <v>4.4776119999999997</v>
      </c>
      <c r="AB8" s="19" t="str">
        <f>_xll.BDP(B8,$AB$1)&amp;" index"</f>
        <v>TPX index</v>
      </c>
      <c r="AC8" s="35">
        <f>_xll.BDP($AB8,"chg pct 5d")</f>
        <v>-0.21043029999999999</v>
      </c>
      <c r="AD8" s="35">
        <f>_xll.BDP($AB8,"chg pct 1m")</f>
        <v>0.35560350000000002</v>
      </c>
      <c r="AE8" s="35">
        <f t="shared" si="2"/>
        <v>-2.1151507000000001</v>
      </c>
      <c r="AF8" s="35">
        <f t="shared" si="3"/>
        <v>4.1220084999999997</v>
      </c>
      <c r="AG8" s="19">
        <f t="shared" si="4"/>
        <v>-2.1151507000000001</v>
      </c>
      <c r="AH8" s="26">
        <f t="shared" si="5"/>
        <v>4.1220084999999997</v>
      </c>
      <c r="AI8" s="24" t="e">
        <f>IF(S8&lt;&gt;0,_xll.BDH(B8,"last price",U8,U8),"")</f>
        <v>#N/A</v>
      </c>
      <c r="AJ8" s="24">
        <f>_xll.BDP(B8,"last price")</f>
        <v>210</v>
      </c>
      <c r="AK8" s="59" t="e">
        <f t="shared" si="6"/>
        <v>#N/A</v>
      </c>
      <c r="AL8" s="24">
        <f>IF(S8&lt;&gt;0,_xll.BDH(AB8,"last price",U8,U8),"")</f>
        <v>1271.98</v>
      </c>
      <c r="AM8" s="24">
        <f>_xll.BDP(AB8,"last price")</f>
        <v>1617.07</v>
      </c>
      <c r="AN8" s="19">
        <f t="shared" si="7"/>
        <v>-27.13014355571628</v>
      </c>
      <c r="AO8" s="93"/>
      <c r="AP8" s="43" t="e">
        <f t="shared" si="8"/>
        <v>#N/A</v>
      </c>
      <c r="AQ8" s="43" t="e">
        <f>IF(AND(AK8&lt;&gt;"",AN8&lt;&gt;"",M8&gt;=0.5),AK8+AN8,"")</f>
        <v>#N/A</v>
      </c>
      <c r="AR8" s="52"/>
    </row>
    <row r="9" spans="1:45" s="21" customFormat="1">
      <c r="A9" s="120" t="str">
        <f>_xll.BDP(B9,"short name")</f>
        <v>MITSUI OSK LINES</v>
      </c>
      <c r="B9" s="19" t="s">
        <v>1</v>
      </c>
      <c r="C9" s="19">
        <v>-5.6462340434731804</v>
      </c>
      <c r="D9" s="19">
        <v>2.0032216480807601</v>
      </c>
      <c r="E9" s="19">
        <v>-1.67392315475806</v>
      </c>
      <c r="F9" s="19">
        <v>-8.58579492423511E-2</v>
      </c>
      <c r="G9" s="19">
        <v>-4.7886902162636904</v>
      </c>
      <c r="H9" s="19">
        <v>-4.9325286071830003</v>
      </c>
      <c r="I9" s="19">
        <v>-5.7609597928501204</v>
      </c>
      <c r="J9" s="19">
        <v>-5.6462340434731804</v>
      </c>
      <c r="K9" s="19">
        <v>0</v>
      </c>
      <c r="L9" s="22">
        <v>0</v>
      </c>
      <c r="M9" s="19">
        <v>0.5</v>
      </c>
      <c r="N9" s="17">
        <v>0</v>
      </c>
      <c r="O9" s="17">
        <v>5</v>
      </c>
      <c r="P9" s="17">
        <v>5</v>
      </c>
      <c r="Q9" s="17">
        <v>43</v>
      </c>
      <c r="R9" s="19">
        <v>1</v>
      </c>
      <c r="S9" s="19">
        <v>1</v>
      </c>
      <c r="T9" s="18">
        <v>6040</v>
      </c>
      <c r="U9" s="18">
        <v>42585</v>
      </c>
      <c r="V9" s="19">
        <v>0.60760356951443095</v>
      </c>
      <c r="W9" s="19">
        <v>0.49520195053728799</v>
      </c>
      <c r="X9" s="115">
        <f>_xll.BDP($B9,X$1)</f>
        <v>-2.8818440000000001</v>
      </c>
      <c r="Y9" s="35">
        <f>_xll.BDP($B9,Y$1)</f>
        <v>2.1212119999999999</v>
      </c>
      <c r="Z9" s="19">
        <f t="shared" si="0"/>
        <v>-2.8818440000000001</v>
      </c>
      <c r="AA9" s="19">
        <f t="shared" si="1"/>
        <v>2.1212119999999999</v>
      </c>
      <c r="AB9" s="19" t="str">
        <f>_xll.BDP(B9,$AB$1)&amp;" index"</f>
        <v>TPX index</v>
      </c>
      <c r="AC9" s="35">
        <f>_xll.BDP($AB9,"chg pct 5d")</f>
        <v>-0.21043029999999999</v>
      </c>
      <c r="AD9" s="35">
        <f>_xll.BDP($AB9,"chg pct 1m")</f>
        <v>0.35560350000000002</v>
      </c>
      <c r="AE9" s="35">
        <f t="shared" si="2"/>
        <v>-2.6714137</v>
      </c>
      <c r="AF9" s="35">
        <f t="shared" si="3"/>
        <v>1.7656084999999999</v>
      </c>
      <c r="AG9" s="19">
        <f t="shared" si="4"/>
        <v>-2.6714137</v>
      </c>
      <c r="AH9" s="26">
        <f t="shared" si="5"/>
        <v>1.7656084999999999</v>
      </c>
      <c r="AI9" s="24" t="e">
        <f>IF(S9&lt;&gt;0,_xll.BDH(B9,"last price",U9,U9),"")</f>
        <v>#N/A</v>
      </c>
      <c r="AJ9" s="24">
        <f>_xll.BDP(B9,"last price")</f>
        <v>337</v>
      </c>
      <c r="AK9" s="59" t="e">
        <f t="shared" si="6"/>
        <v>#N/A</v>
      </c>
      <c r="AL9" s="24">
        <f>IF(S9&lt;&gt;0,_xll.BDH(AB9,"last price",U9,U9),"")</f>
        <v>1271.98</v>
      </c>
      <c r="AM9" s="24">
        <f>_xll.BDP(AB9,"last price")</f>
        <v>1617.07</v>
      </c>
      <c r="AN9" s="19">
        <f t="shared" si="7"/>
        <v>-27.13014355571628</v>
      </c>
      <c r="AO9" s="93"/>
      <c r="AP9" s="43" t="e">
        <f t="shared" si="8"/>
        <v>#N/A</v>
      </c>
      <c r="AQ9" s="37" t="e">
        <f>IF(AND(AK9&lt;&gt;"",AN9&lt;&gt;"",M9&gt;=0.5),AK9+AN9,"")</f>
        <v>#N/A</v>
      </c>
      <c r="AR9" s="17"/>
    </row>
    <row r="10" spans="1:45" s="21" customFormat="1">
      <c r="A10" s="120" t="str">
        <f>_xll.BDP(B10,"short name")</f>
        <v>KAWASAKI KISEN</v>
      </c>
      <c r="B10" s="19" t="s">
        <v>2</v>
      </c>
      <c r="C10" s="19">
        <v>-2.2489300059126598</v>
      </c>
      <c r="D10" s="19">
        <v>0.75451885068119295</v>
      </c>
      <c r="E10" s="19">
        <v>0.65795540935223795</v>
      </c>
      <c r="F10" s="19">
        <v>0.39176816387775598</v>
      </c>
      <c r="G10" s="19">
        <v>-1.6143570494000601</v>
      </c>
      <c r="H10" s="19">
        <v>-2.1201253292705902</v>
      </c>
      <c r="I10" s="19">
        <v>-2.0629966863277698</v>
      </c>
      <c r="J10" s="19">
        <v>-2.2489300059126598</v>
      </c>
      <c r="K10" s="19">
        <v>5.7693500000000002</v>
      </c>
      <c r="L10" s="22">
        <v>8.7401073990540894</v>
      </c>
      <c r="M10" s="19">
        <v>0.66666666666666696</v>
      </c>
      <c r="N10" s="17">
        <v>1</v>
      </c>
      <c r="O10" s="17">
        <v>10</v>
      </c>
      <c r="P10" s="17">
        <v>5</v>
      </c>
      <c r="Q10" s="17">
        <v>44</v>
      </c>
      <c r="R10" s="19">
        <v>0</v>
      </c>
      <c r="S10" s="19">
        <v>0</v>
      </c>
      <c r="T10" s="18">
        <v>42401</v>
      </c>
      <c r="U10" s="18">
        <v>42388</v>
      </c>
      <c r="V10" s="19">
        <v>0.55825143461653504</v>
      </c>
      <c r="W10" s="19">
        <v>0.27670930697374102</v>
      </c>
      <c r="X10" s="115">
        <f>_xll.BDP($B10,X$1)</f>
        <v>-1.0638300000000001</v>
      </c>
      <c r="Y10" s="35">
        <f>_xll.BDP($B10,Y$1)</f>
        <v>1.8248180000000001</v>
      </c>
      <c r="Z10" s="19">
        <f t="shared" si="0"/>
        <v>-1.0638300000000001</v>
      </c>
      <c r="AA10" s="19">
        <f t="shared" si="1"/>
        <v>-1.8248180000000001</v>
      </c>
      <c r="AB10" s="19" t="str">
        <f>_xll.BDP(B10,$AB$1)&amp;" index"</f>
        <v>TPX index</v>
      </c>
      <c r="AC10" s="35">
        <f>_xll.BDP($AB10,"chg pct 5d")</f>
        <v>-0.21043029999999999</v>
      </c>
      <c r="AD10" s="35">
        <f>_xll.BDP($AB10,"chg pct 1m")</f>
        <v>0.35560350000000002</v>
      </c>
      <c r="AE10" s="35">
        <f t="shared" si="2"/>
        <v>-0.85339970000000009</v>
      </c>
      <c r="AF10" s="35">
        <f t="shared" si="3"/>
        <v>1.4692145000000001</v>
      </c>
      <c r="AG10" s="19">
        <f t="shared" si="4"/>
        <v>-0.85339970000000009</v>
      </c>
      <c r="AH10" s="26">
        <f t="shared" si="5"/>
        <v>-1.4692145000000001</v>
      </c>
      <c r="AI10" s="24" t="str">
        <f>IF(S10&lt;&gt;0,_xll.BDH(B10,"last price",U10,U10),"")</f>
        <v/>
      </c>
      <c r="AJ10" s="24">
        <f>_xll.BDP(B10,"last price")</f>
        <v>279</v>
      </c>
      <c r="AK10" s="59" t="str">
        <f t="shared" si="6"/>
        <v/>
      </c>
      <c r="AL10" s="24" t="str">
        <f>IF(S10&lt;&gt;0,_xll.BDH(AB10,"last price",U10,U10),"")</f>
        <v/>
      </c>
      <c r="AM10" s="24">
        <f>_xll.BDP(AB10,"last price")</f>
        <v>1617.07</v>
      </c>
      <c r="AN10" s="19" t="str">
        <f t="shared" si="7"/>
        <v/>
      </c>
      <c r="AO10" s="93"/>
      <c r="AP10" s="43" t="str">
        <f t="shared" si="8"/>
        <v/>
      </c>
      <c r="AQ10" s="37" t="str">
        <f>IF(AND(AK10&lt;&gt;"",AN10&lt;&gt;"",M10&gt;=0.5),AK10+AN10,"")</f>
        <v/>
      </c>
      <c r="AR10" s="17"/>
    </row>
    <row r="11" spans="1:45" s="21" customFormat="1">
      <c r="A11" s="120" t="str">
        <f>_xll.BDP(B11,"short name")</f>
        <v>COSCO SHIP ENG-H</v>
      </c>
      <c r="B11" s="19" t="s">
        <v>3</v>
      </c>
      <c r="C11" s="19">
        <v>0.59489975473565304</v>
      </c>
      <c r="D11" s="19">
        <v>0.90809837237909197</v>
      </c>
      <c r="E11" s="19">
        <v>-1.2847506113200899</v>
      </c>
      <c r="F11" s="19">
        <v>-0.115430980627448</v>
      </c>
      <c r="G11" s="19">
        <v>-0.30682563092517201</v>
      </c>
      <c r="H11" s="19">
        <v>1.2690669285934799</v>
      </c>
      <c r="I11" s="19">
        <v>1.21928913965202</v>
      </c>
      <c r="J11" s="19">
        <v>0.59489975473565304</v>
      </c>
      <c r="K11" s="19">
        <v>2.4709349999999999</v>
      </c>
      <c r="L11" s="22">
        <v>7.6914512534696602</v>
      </c>
      <c r="M11" s="19">
        <v>0.65</v>
      </c>
      <c r="N11" s="17">
        <v>5</v>
      </c>
      <c r="O11" s="17">
        <v>7</v>
      </c>
      <c r="P11" s="17">
        <v>5</v>
      </c>
      <c r="Q11" s="17">
        <v>45</v>
      </c>
      <c r="R11" s="19">
        <v>0</v>
      </c>
      <c r="S11" s="19">
        <v>0</v>
      </c>
      <c r="T11" s="18">
        <v>42454</v>
      </c>
      <c r="U11" s="18">
        <v>42451</v>
      </c>
      <c r="V11" s="19">
        <v>0.47628558461839698</v>
      </c>
      <c r="W11" s="19">
        <v>5.88452291561955E-2</v>
      </c>
      <c r="X11" s="115">
        <f>_xll.BDP($B11,X$1)</f>
        <v>-2.4774769999999999</v>
      </c>
      <c r="Y11" s="35">
        <f>_xll.BDP($B11,Y$1)</f>
        <v>0.69767000000000001</v>
      </c>
      <c r="Z11" s="19">
        <f t="shared" si="0"/>
        <v>-2.4774769999999999</v>
      </c>
      <c r="AA11" s="19">
        <f t="shared" si="1"/>
        <v>0.69767000000000001</v>
      </c>
      <c r="AB11" s="19" t="s">
        <v>109</v>
      </c>
      <c r="AC11" s="35">
        <f>_xll.BDP($AB11,"chg pct 5d")</f>
        <v>1.3682190000000001</v>
      </c>
      <c r="AD11" s="35">
        <f>_xll.BDP($AB11,"chg pct 1m")</f>
        <v>6.1855659999999997</v>
      </c>
      <c r="AE11" s="35">
        <f t="shared" si="2"/>
        <v>-3.8456960000000002</v>
      </c>
      <c r="AF11" s="35">
        <f t="shared" si="3"/>
        <v>-5.4878959999999992</v>
      </c>
      <c r="AG11" s="19">
        <f t="shared" si="4"/>
        <v>-3.8456960000000002</v>
      </c>
      <c r="AH11" s="26">
        <f t="shared" si="5"/>
        <v>-5.4878959999999992</v>
      </c>
      <c r="AI11" s="24" t="str">
        <f>IF(S11&lt;&gt;0,_xll.BDH(B11,"last price",U11,U11),"")</f>
        <v/>
      </c>
      <c r="AJ11" s="24">
        <f>_xll.BDP(B11,"last price")</f>
        <v>4.33</v>
      </c>
      <c r="AK11" s="59" t="str">
        <f t="shared" si="6"/>
        <v/>
      </c>
      <c r="AL11" s="24" t="str">
        <f>IF(S11&lt;&gt;0,_xll.BDH(AB11,"last price",U11,U11),"")</f>
        <v/>
      </c>
      <c r="AM11" s="24">
        <f>_xll.BDP(AB11,"last price")</f>
        <v>42.2</v>
      </c>
      <c r="AN11" s="19" t="str">
        <f t="shared" si="7"/>
        <v/>
      </c>
      <c r="AO11" s="93"/>
      <c r="AP11" s="43" t="str">
        <f t="shared" si="8"/>
        <v/>
      </c>
      <c r="AQ11" s="54"/>
      <c r="AR11" s="17"/>
    </row>
    <row r="12" spans="1:45" s="21" customFormat="1">
      <c r="A12" s="120" t="str">
        <f>_xll.BDP(B12,"short name")</f>
        <v>COSCO SHIP DEV-H</v>
      </c>
      <c r="B12" s="23" t="s">
        <v>4</v>
      </c>
      <c r="C12" s="19">
        <v>-0.65</v>
      </c>
      <c r="D12" s="19">
        <v>-3.0909848719864699</v>
      </c>
      <c r="E12" s="19">
        <v>2.2197086063017601</v>
      </c>
      <c r="F12" s="19">
        <v>2.3058287885305102</v>
      </c>
      <c r="G12" s="19">
        <v>-0.22794075132932101</v>
      </c>
      <c r="H12" s="19">
        <v>-1.3543982814103901</v>
      </c>
      <c r="I12" s="19">
        <v>-1.6262958349130301</v>
      </c>
      <c r="J12" s="19">
        <v>-1.3123310078719399</v>
      </c>
      <c r="K12" s="19">
        <v>4.2164789473684197</v>
      </c>
      <c r="L12" s="22">
        <v>5.37576661825796</v>
      </c>
      <c r="M12" s="19">
        <v>0.89473684210526305</v>
      </c>
      <c r="N12" s="17">
        <v>4</v>
      </c>
      <c r="O12" s="17">
        <v>7</v>
      </c>
      <c r="P12" s="17">
        <v>5</v>
      </c>
      <c r="Q12" s="17">
        <v>47</v>
      </c>
      <c r="R12" s="19">
        <v>0</v>
      </c>
      <c r="S12" s="19">
        <v>0</v>
      </c>
      <c r="T12" s="18">
        <v>42555</v>
      </c>
      <c r="U12" s="18">
        <v>42535</v>
      </c>
      <c r="V12" s="19">
        <v>0.51551805212795199</v>
      </c>
      <c r="W12" s="19">
        <v>2.01213329015443E-2</v>
      </c>
      <c r="X12" s="115">
        <f>_xll.BDP($B12,X$1)</f>
        <v>-1.117318</v>
      </c>
      <c r="Y12" s="35">
        <f>_xll.BDP($B12,Y$1)</f>
        <v>4.1176440000000003</v>
      </c>
      <c r="Z12" s="19">
        <f t="shared" si="0"/>
        <v>-1.117318</v>
      </c>
      <c r="AA12" s="19">
        <f t="shared" si="1"/>
        <v>-4.1176440000000003</v>
      </c>
      <c r="AB12" s="19" t="s">
        <v>112</v>
      </c>
      <c r="AC12" s="35">
        <f>_xll.BDP($AB12,"chg pct 5d")</f>
        <v>1.4192450000000001</v>
      </c>
      <c r="AD12" s="35">
        <f>_xll.BDP($AB12,"chg pct 1m")</f>
        <v>5.0264540000000002</v>
      </c>
      <c r="AE12" s="35">
        <f t="shared" si="2"/>
        <v>-2.5365630000000001</v>
      </c>
      <c r="AF12" s="35">
        <f t="shared" si="3"/>
        <v>-0.9088099999999999</v>
      </c>
      <c r="AG12" s="19">
        <f t="shared" si="4"/>
        <v>-2.5365630000000001</v>
      </c>
      <c r="AH12" s="26">
        <f t="shared" si="5"/>
        <v>0.9088099999999999</v>
      </c>
      <c r="AI12" s="24" t="str">
        <f>IF(S12&lt;&gt;0,_xll.BDH(B12,"last price",U12,U12),"")</f>
        <v/>
      </c>
      <c r="AJ12" s="24">
        <f>_xll.BDP(B12,"last price")</f>
        <v>1.77</v>
      </c>
      <c r="AK12" s="59" t="str">
        <f t="shared" si="6"/>
        <v/>
      </c>
      <c r="AL12" s="24" t="str">
        <f>IF(S12&lt;&gt;0,_xll.BDH(AB12,"last price",U12,U12),"")</f>
        <v/>
      </c>
      <c r="AM12" s="24">
        <f>_xll.BDP(AB12,"last price")</f>
        <v>71.349999999999994</v>
      </c>
      <c r="AN12" s="19" t="str">
        <f t="shared" si="7"/>
        <v/>
      </c>
      <c r="AO12" s="93" t="str">
        <f>IF(S12&lt;&gt;0,$AS$1-U12,"")</f>
        <v/>
      </c>
      <c r="AP12" s="43" t="str">
        <f t="shared" si="8"/>
        <v/>
      </c>
      <c r="AQ12" s="37" t="str">
        <f t="shared" ref="AQ12:AQ18" si="9">IF(AND(AK12&lt;&gt;"",AN12&lt;&gt;"",M12&gt;=0.5),AK12+AN12,"")</f>
        <v/>
      </c>
      <c r="AR12" s="17"/>
    </row>
    <row r="13" spans="1:45" s="21" customFormat="1">
      <c r="A13" s="122" t="str">
        <f>_xll.BDP(B13,"short name")</f>
        <v>COSCO SHIP HOL-H</v>
      </c>
      <c r="B13" s="57" t="s">
        <v>5</v>
      </c>
      <c r="C13" s="29">
        <v>-0.90305304326559599</v>
      </c>
      <c r="D13" s="29">
        <v>0.16806669708070099</v>
      </c>
      <c r="E13" s="29">
        <v>1.2052936706089901</v>
      </c>
      <c r="F13" s="29">
        <v>6.2046089519887798E-2</v>
      </c>
      <c r="G13" s="29">
        <v>-2.3442722676266499</v>
      </c>
      <c r="H13" s="29">
        <v>-1.7456955211018099</v>
      </c>
      <c r="I13" s="29">
        <v>-1.11206362064479</v>
      </c>
      <c r="J13" s="29">
        <v>-0.90305304326559599</v>
      </c>
      <c r="K13" s="29">
        <v>0.73192000000000002</v>
      </c>
      <c r="L13" s="112">
        <v>6.2618727899430002</v>
      </c>
      <c r="M13" s="29">
        <v>0.6</v>
      </c>
      <c r="N13" s="30">
        <v>3</v>
      </c>
      <c r="O13" s="30">
        <v>9</v>
      </c>
      <c r="P13" s="30">
        <v>4</v>
      </c>
      <c r="Q13" s="30">
        <v>53</v>
      </c>
      <c r="R13" s="29">
        <v>1</v>
      </c>
      <c r="S13" s="29">
        <v>1</v>
      </c>
      <c r="T13" s="31">
        <v>42446</v>
      </c>
      <c r="U13" s="31">
        <v>42585</v>
      </c>
      <c r="V13" s="29">
        <v>0.520816307922634</v>
      </c>
      <c r="W13" s="29">
        <v>9.6463058197698404E-2</v>
      </c>
      <c r="X13" s="115">
        <f>_xll.BDP($B13,X$1)</f>
        <v>11.32075</v>
      </c>
      <c r="Y13" s="35">
        <f>_xll.BDP($B13,Y$1)</f>
        <v>34.472929999999998</v>
      </c>
      <c r="Z13" s="19">
        <f t="shared" si="0"/>
        <v>11.32075</v>
      </c>
      <c r="AA13" s="19">
        <f t="shared" si="1"/>
        <v>-34.472929999999998</v>
      </c>
      <c r="AB13" s="19" t="str">
        <f>_xll.BDP(B13,$AB$1)&amp;" index"</f>
        <v>HSI index</v>
      </c>
      <c r="AC13" s="35">
        <f>_xll.BDP($AB13,"chg pct 5d")</f>
        <v>1.2332190000000001</v>
      </c>
      <c r="AD13" s="35">
        <f>_xll.BDP($AB13,"chg pct 1m")</f>
        <v>4.6045879999999997</v>
      </c>
      <c r="AE13" s="35">
        <f t="shared" si="2"/>
        <v>10.087531</v>
      </c>
      <c r="AF13" s="35">
        <f t="shared" si="3"/>
        <v>29.868341999999998</v>
      </c>
      <c r="AG13" s="19">
        <f t="shared" si="4"/>
        <v>10.087531</v>
      </c>
      <c r="AH13" s="26">
        <f t="shared" si="5"/>
        <v>-29.868341999999998</v>
      </c>
      <c r="AI13" s="24" t="e">
        <f>IF(S13&lt;&gt;0,_xll.BDH(B13,"last price",U13,U13),"")</f>
        <v>#N/A</v>
      </c>
      <c r="AJ13" s="24">
        <f>_xll.BDP(B13,"last price")</f>
        <v>4.72</v>
      </c>
      <c r="AK13" s="59" t="e">
        <f t="shared" si="6"/>
        <v>#N/A</v>
      </c>
      <c r="AL13" s="24">
        <f>IF(S13&lt;&gt;0,_xll.BDH(AB13,"last price",U13,U13),"")</f>
        <v>21739.119999999999</v>
      </c>
      <c r="AM13" s="24">
        <f>_xll.BDP(AB13,"last price")</f>
        <v>26852.05</v>
      </c>
      <c r="AN13" s="19">
        <f t="shared" si="7"/>
        <v>-23.519489289354862</v>
      </c>
      <c r="AO13" s="93">
        <f>IF(S13&lt;&gt;0,$AS$1-U13,"")</f>
        <v>356</v>
      </c>
      <c r="AP13" s="43" t="e">
        <f t="shared" si="8"/>
        <v>#N/A</v>
      </c>
      <c r="AQ13" s="37" t="e">
        <f t="shared" si="9"/>
        <v>#N/A</v>
      </c>
      <c r="AR13" s="17"/>
    </row>
    <row r="14" spans="1:45" s="21" customFormat="1">
      <c r="A14" s="120" t="str">
        <f>_xll.BDP(B14,"short name")</f>
        <v>COSCO SHIPPING P</v>
      </c>
      <c r="B14" s="17" t="s">
        <v>8</v>
      </c>
      <c r="C14" s="19">
        <v>-0.20379882762902601</v>
      </c>
      <c r="D14" s="19">
        <v>-0.23114228011183799</v>
      </c>
      <c r="E14" s="19">
        <v>8.5870513825339403E-2</v>
      </c>
      <c r="F14" s="19">
        <v>0.55580005808685495</v>
      </c>
      <c r="G14" s="19">
        <v>0.194364519326615</v>
      </c>
      <c r="H14" s="19">
        <v>6.7019450947754994E-2</v>
      </c>
      <c r="I14" s="19">
        <v>3.5123562728901603E-2</v>
      </c>
      <c r="J14" s="19">
        <v>-0.20379882762902601</v>
      </c>
      <c r="K14" s="19">
        <v>0</v>
      </c>
      <c r="L14" s="22">
        <v>0</v>
      </c>
      <c r="M14" s="19">
        <v>0.5</v>
      </c>
      <c r="N14" s="17">
        <v>0</v>
      </c>
      <c r="O14" s="17">
        <v>5</v>
      </c>
      <c r="P14" s="17">
        <v>5</v>
      </c>
      <c r="Q14" s="17">
        <v>44</v>
      </c>
      <c r="R14" s="19">
        <v>0</v>
      </c>
      <c r="S14" s="19">
        <v>0</v>
      </c>
      <c r="T14" s="18">
        <v>6040</v>
      </c>
      <c r="U14" s="18">
        <v>6040</v>
      </c>
      <c r="V14" s="19">
        <v>0.43807487616096202</v>
      </c>
      <c r="W14" s="19">
        <v>2.80784696768685E-2</v>
      </c>
      <c r="X14" s="115">
        <f>_xll.BDP($B14,X$1)</f>
        <v>-1.336074</v>
      </c>
      <c r="Y14" s="35">
        <f>_xll.BDP($B14,Y$1)</f>
        <v>5.3787089999999997</v>
      </c>
      <c r="Z14" s="19">
        <f t="shared" si="0"/>
        <v>-1.336074</v>
      </c>
      <c r="AA14" s="19">
        <f t="shared" si="1"/>
        <v>0</v>
      </c>
      <c r="AB14" s="19" t="str">
        <f>_xll.BDP(B14,$AB$1)&amp;" index"</f>
        <v>HSI index</v>
      </c>
      <c r="AC14" s="35">
        <f>_xll.BDP($AB14,"chg pct 5d")</f>
        <v>1.2332190000000001</v>
      </c>
      <c r="AD14" s="35">
        <f>_xll.BDP($AB14,"chg pct 1m")</f>
        <v>4.6045879999999997</v>
      </c>
      <c r="AE14" s="35">
        <f t="shared" si="2"/>
        <v>-2.569293</v>
      </c>
      <c r="AF14" s="35">
        <f t="shared" si="3"/>
        <v>0.77412100000000006</v>
      </c>
      <c r="AG14" s="19">
        <f t="shared" si="4"/>
        <v>-2.569293</v>
      </c>
      <c r="AH14" s="26">
        <f t="shared" si="5"/>
        <v>0</v>
      </c>
      <c r="AI14" s="24" t="str">
        <f>IF(S14&lt;&gt;0,_xll.BDH(B14,"last price",U14,U14),"")</f>
        <v/>
      </c>
      <c r="AJ14" s="24">
        <f>_xll.BDP(B14,"last price")</f>
        <v>9.6</v>
      </c>
      <c r="AK14" s="59" t="str">
        <f t="shared" si="6"/>
        <v/>
      </c>
      <c r="AL14" s="24" t="str">
        <f>IF(S14&lt;&gt;0,_xll.BDH(AB14,"last price",U14,U14),"")</f>
        <v/>
      </c>
      <c r="AM14" s="24">
        <f>_xll.BDP(AB14,"last price")</f>
        <v>26852.05</v>
      </c>
      <c r="AN14" s="19" t="str">
        <f t="shared" si="7"/>
        <v/>
      </c>
      <c r="AO14" s="93"/>
      <c r="AP14" s="43" t="str">
        <f t="shared" si="8"/>
        <v/>
      </c>
      <c r="AQ14" s="37" t="str">
        <f t="shared" si="9"/>
        <v/>
      </c>
      <c r="AR14" s="17"/>
    </row>
    <row r="15" spans="1:45" s="21" customFormat="1">
      <c r="A15" s="120" t="str">
        <f>_xll.BDP(B15,"short name")</f>
        <v>PACIFIC BASIN</v>
      </c>
      <c r="B15" s="19" t="s">
        <v>6</v>
      </c>
      <c r="C15" s="19">
        <v>0.432008691842517</v>
      </c>
      <c r="D15" s="4">
        <v>6.35860492488311E-2</v>
      </c>
      <c r="E15" s="4">
        <v>0.48719087111443998</v>
      </c>
      <c r="F15" s="4">
        <v>1.1462226912436599</v>
      </c>
      <c r="G15" s="4">
        <v>-0.91738727461011704</v>
      </c>
      <c r="H15" s="19">
        <v>9.7267091816242393E-2</v>
      </c>
      <c r="I15" s="19">
        <v>5.2468500013131102E-2</v>
      </c>
      <c r="J15" s="19">
        <v>0.432008691842517</v>
      </c>
      <c r="K15" s="19">
        <v>0</v>
      </c>
      <c r="L15" s="22">
        <v>0</v>
      </c>
      <c r="M15" s="19">
        <v>0.5</v>
      </c>
      <c r="N15" s="17">
        <v>0</v>
      </c>
      <c r="O15" s="17">
        <v>5</v>
      </c>
      <c r="P15" s="17">
        <v>5</v>
      </c>
      <c r="Q15" s="17">
        <v>47</v>
      </c>
      <c r="R15" s="19">
        <v>0</v>
      </c>
      <c r="S15" s="19">
        <v>0</v>
      </c>
      <c r="T15" s="18">
        <v>6040</v>
      </c>
      <c r="U15" s="18">
        <v>6040</v>
      </c>
      <c r="V15" s="4">
        <v>0.24209434369875099</v>
      </c>
      <c r="W15" s="4">
        <v>4.7943950420081198E-2</v>
      </c>
      <c r="X15" s="115">
        <f>_xll.BDP($B15,X$1)</f>
        <v>-2.95858</v>
      </c>
      <c r="Y15" s="35">
        <f>_xll.BDP($B15,Y$1)</f>
        <v>1.2345680000000001</v>
      </c>
      <c r="Z15" s="19">
        <f t="shared" si="0"/>
        <v>-2.95858</v>
      </c>
      <c r="AA15" s="19">
        <f t="shared" si="1"/>
        <v>0</v>
      </c>
      <c r="AB15" s="19" t="str">
        <f>_xll.BDP(B15,$AB$1)&amp;" index"</f>
        <v>HSI index</v>
      </c>
      <c r="AC15" s="35">
        <f>_xll.BDP($AB15,"chg pct 5d")</f>
        <v>1.2332190000000001</v>
      </c>
      <c r="AD15" s="35">
        <f>_xll.BDP($AB15,"chg pct 1m")</f>
        <v>4.6045879999999997</v>
      </c>
      <c r="AE15" s="35">
        <f t="shared" si="2"/>
        <v>-4.1917989999999996</v>
      </c>
      <c r="AF15" s="35">
        <f t="shared" si="3"/>
        <v>-3.3700199999999993</v>
      </c>
      <c r="AG15" s="19">
        <f t="shared" si="4"/>
        <v>-4.1917989999999996</v>
      </c>
      <c r="AH15" s="26">
        <f t="shared" si="5"/>
        <v>0</v>
      </c>
      <c r="AI15" s="24" t="str">
        <f>IF(S15&lt;&gt;0,_xll.BDH(B15,"last price",U15,U15),"")</f>
        <v/>
      </c>
      <c r="AJ15" s="24">
        <f>_xll.BDP(B15,"last price")</f>
        <v>1.64</v>
      </c>
      <c r="AK15" s="59" t="str">
        <f t="shared" si="6"/>
        <v/>
      </c>
      <c r="AL15" s="24" t="str">
        <f>IF(S15&lt;&gt;0,_xll.BDH(AB15,"last price",U15,U15),"")</f>
        <v/>
      </c>
      <c r="AM15" s="24">
        <f>_xll.BDP(AB15,"last price")</f>
        <v>26852.05</v>
      </c>
      <c r="AN15" s="19" t="str">
        <f t="shared" si="7"/>
        <v/>
      </c>
      <c r="AO15" s="93" t="str">
        <f t="shared" ref="AO15:AO18" si="10">IF(S15&lt;&gt;0,$AS$1-U15,"")</f>
        <v/>
      </c>
      <c r="AP15" s="43" t="str">
        <f t="shared" si="8"/>
        <v/>
      </c>
      <c r="AQ15" s="37" t="str">
        <f t="shared" si="9"/>
        <v/>
      </c>
      <c r="AR15" s="17"/>
    </row>
    <row r="16" spans="1:45" s="21" customFormat="1">
      <c r="A16" s="120" t="str">
        <f>_xll.BDP(B16,"short name")</f>
        <v>ORIENT OVERSEAS</v>
      </c>
      <c r="B16" s="17" t="s">
        <v>7</v>
      </c>
      <c r="C16" s="19">
        <v>0.89112628474683597</v>
      </c>
      <c r="D16" s="4">
        <v>1.0136003869928301</v>
      </c>
      <c r="E16" s="4">
        <v>-1.3261272512085001</v>
      </c>
      <c r="F16" s="4">
        <v>2.7724257098740899</v>
      </c>
      <c r="G16" s="4">
        <v>-0.45885343137683599</v>
      </c>
      <c r="H16" s="19">
        <v>9.4479888118509894E-2</v>
      </c>
      <c r="I16" s="19">
        <v>0.25495443439988902</v>
      </c>
      <c r="J16" s="19">
        <v>0.89112628474683597</v>
      </c>
      <c r="K16" s="19">
        <v>4.2886300000000004</v>
      </c>
      <c r="L16" s="22">
        <v>3.41640973493335</v>
      </c>
      <c r="M16" s="19">
        <v>0.9</v>
      </c>
      <c r="N16" s="17">
        <v>5</v>
      </c>
      <c r="O16" s="17">
        <v>7</v>
      </c>
      <c r="P16" s="17">
        <v>4</v>
      </c>
      <c r="Q16" s="17">
        <v>53</v>
      </c>
      <c r="R16" s="19">
        <v>0</v>
      </c>
      <c r="S16" s="19">
        <v>0</v>
      </c>
      <c r="T16" s="18">
        <v>42489</v>
      </c>
      <c r="U16" s="18">
        <v>42475</v>
      </c>
      <c r="V16" s="4">
        <v>0.38455506510719401</v>
      </c>
      <c r="W16" s="4">
        <v>0.65207261633366598</v>
      </c>
      <c r="X16" s="115">
        <f>_xll.BDP($B16,X$1)</f>
        <v>0.13698630000000001</v>
      </c>
      <c r="Y16" s="35">
        <f>_xll.BDP($B16,Y$1)</f>
        <v>41.804079999999999</v>
      </c>
      <c r="Z16" s="19">
        <f t="shared" si="0"/>
        <v>0.13698630000000001</v>
      </c>
      <c r="AA16" s="19">
        <f t="shared" si="1"/>
        <v>41.804079999999999</v>
      </c>
      <c r="AB16" s="19" t="str">
        <f>_xll.BDP(B16,$AB$1)&amp;" index"</f>
        <v>HSI index</v>
      </c>
      <c r="AC16" s="35">
        <f>_xll.BDP($AB16,"chg pct 5d")</f>
        <v>1.2332190000000001</v>
      </c>
      <c r="AD16" s="35">
        <f>_xll.BDP($AB16,"chg pct 1m")</f>
        <v>4.6045879999999997</v>
      </c>
      <c r="AE16" s="35">
        <f t="shared" si="2"/>
        <v>-1.0962327000000001</v>
      </c>
      <c r="AF16" s="35">
        <f t="shared" si="3"/>
        <v>37.199491999999999</v>
      </c>
      <c r="AG16" s="19">
        <f t="shared" si="4"/>
        <v>-1.0962327000000001</v>
      </c>
      <c r="AH16" s="26">
        <f t="shared" si="5"/>
        <v>37.199491999999999</v>
      </c>
      <c r="AI16" s="24" t="str">
        <f>IF(S16&lt;&gt;0,_xll.BDH(B16,"last price",U16,U16),"")</f>
        <v/>
      </c>
      <c r="AJ16" s="24">
        <f>_xll.BDP(B16,"last price")</f>
        <v>73.099999999999994</v>
      </c>
      <c r="AK16" s="59" t="str">
        <f t="shared" si="6"/>
        <v/>
      </c>
      <c r="AL16" s="24" t="str">
        <f>IF(S16&lt;&gt;0,_xll.BDH(AB16,"last price",U16,U16),"")</f>
        <v/>
      </c>
      <c r="AM16" s="24">
        <f>_xll.BDP(AB16,"last price")</f>
        <v>26852.05</v>
      </c>
      <c r="AN16" s="19" t="str">
        <f t="shared" si="7"/>
        <v/>
      </c>
      <c r="AO16" s="93" t="str">
        <f t="shared" si="10"/>
        <v/>
      </c>
      <c r="AP16" s="43" t="str">
        <f t="shared" si="8"/>
        <v/>
      </c>
      <c r="AQ16" s="37" t="str">
        <f t="shared" si="9"/>
        <v/>
      </c>
      <c r="AR16" s="17"/>
    </row>
    <row r="17" spans="1:44" s="21" customFormat="1">
      <c r="A17" s="120" t="str">
        <f>_xll.BDP(B17,"short name")</f>
        <v>SINOTRANS LTD-H</v>
      </c>
      <c r="B17" s="17" t="s">
        <v>9</v>
      </c>
      <c r="C17" s="19">
        <v>2.8415184682072501</v>
      </c>
      <c r="D17" s="19">
        <v>-1.0145525661491099</v>
      </c>
      <c r="E17" s="19">
        <v>0.59680119652216301</v>
      </c>
      <c r="F17" s="19">
        <v>-0.76254129477225396</v>
      </c>
      <c r="G17" s="19">
        <v>0.438494392196636</v>
      </c>
      <c r="H17" s="19">
        <v>2.2413475390741699</v>
      </c>
      <c r="I17" s="19">
        <v>2.21966349505335</v>
      </c>
      <c r="J17" s="19">
        <v>2.8415184682072501</v>
      </c>
      <c r="K17" s="19">
        <v>4.3197000000000001</v>
      </c>
      <c r="L17" s="22">
        <v>0</v>
      </c>
      <c r="M17" s="19">
        <v>1</v>
      </c>
      <c r="N17" s="17">
        <v>0</v>
      </c>
      <c r="O17" s="17">
        <v>44</v>
      </c>
      <c r="P17" s="17">
        <v>4</v>
      </c>
      <c r="Q17" s="17">
        <v>51</v>
      </c>
      <c r="R17" s="19">
        <v>0</v>
      </c>
      <c r="S17" s="19">
        <v>0</v>
      </c>
      <c r="T17" s="18">
        <v>41589</v>
      </c>
      <c r="U17" s="18">
        <v>41527</v>
      </c>
      <c r="V17" s="19">
        <v>0.25206696706422999</v>
      </c>
      <c r="W17" s="19">
        <v>0.91153219664846097</v>
      </c>
      <c r="X17" s="115">
        <f>_xll.BDP($B17,X$1)</f>
        <v>-3.1088079999999998</v>
      </c>
      <c r="Y17" s="35">
        <f>_xll.BDP($B17,Y$1)</f>
        <v>-4.5918390000000002</v>
      </c>
      <c r="Z17" s="19">
        <f t="shared" si="0"/>
        <v>-3.1088079999999998</v>
      </c>
      <c r="AA17" s="19">
        <f t="shared" si="1"/>
        <v>4.5918390000000002</v>
      </c>
      <c r="AB17" s="19" t="str">
        <f>_xll.BDP(B17,$AB$1)&amp;" index"</f>
        <v>HSI index</v>
      </c>
      <c r="AC17" s="35">
        <f>_xll.BDP($AB17,"chg pct 5d")</f>
        <v>1.2332190000000001</v>
      </c>
      <c r="AD17" s="35">
        <f>_xll.BDP($AB17,"chg pct 1m")</f>
        <v>4.6045879999999997</v>
      </c>
      <c r="AE17" s="35">
        <f t="shared" si="2"/>
        <v>-4.3420269999999999</v>
      </c>
      <c r="AF17" s="35">
        <f t="shared" si="3"/>
        <v>-9.1964269999999999</v>
      </c>
      <c r="AG17" s="19">
        <f t="shared" si="4"/>
        <v>-4.3420269999999999</v>
      </c>
      <c r="AH17" s="26">
        <f t="shared" si="5"/>
        <v>9.1964269999999999</v>
      </c>
      <c r="AI17" s="24" t="str">
        <f>IF(S17&lt;&gt;0,_xll.BDH(B17,"last price",U17,U17),"")</f>
        <v/>
      </c>
      <c r="AJ17" s="24">
        <f>_xll.BDP(B17,"last price")</f>
        <v>3.74</v>
      </c>
      <c r="AK17" s="59" t="str">
        <f t="shared" si="6"/>
        <v/>
      </c>
      <c r="AL17" s="24" t="str">
        <f>IF(S17&lt;&gt;0,_xll.BDH(AB17,"last price",U17,U17),"")</f>
        <v/>
      </c>
      <c r="AM17" s="24">
        <f>_xll.BDP(AB17,"last price")</f>
        <v>26852.05</v>
      </c>
      <c r="AN17" s="19" t="str">
        <f t="shared" si="7"/>
        <v/>
      </c>
      <c r="AO17" s="93" t="str">
        <f t="shared" si="10"/>
        <v/>
      </c>
      <c r="AP17" s="43" t="str">
        <f t="shared" si="8"/>
        <v/>
      </c>
      <c r="AQ17" s="37" t="str">
        <f t="shared" si="9"/>
        <v/>
      </c>
      <c r="AR17" s="17"/>
    </row>
    <row r="18" spans="1:44" s="21" customFormat="1">
      <c r="A18" s="120" t="str">
        <f>_xll.BDP(B18,"short name")</f>
        <v>SINOTRANS SHIPPI</v>
      </c>
      <c r="B18" s="17" t="s">
        <v>10</v>
      </c>
      <c r="C18" s="19">
        <v>-1.5428850859755801</v>
      </c>
      <c r="D18" s="19">
        <v>-0.200492093114818</v>
      </c>
      <c r="E18" s="19">
        <v>0.15937112506203699</v>
      </c>
      <c r="F18" s="19">
        <v>-0.88910401751849599</v>
      </c>
      <c r="G18" s="19">
        <v>-1.87030297386352</v>
      </c>
      <c r="H18" s="19">
        <v>-1.8130944904369199</v>
      </c>
      <c r="I18" s="19">
        <v>-1.5445783166557701</v>
      </c>
      <c r="J18" s="19">
        <v>-1.5428850859755801</v>
      </c>
      <c r="K18" s="19">
        <v>1.1346400000000001</v>
      </c>
      <c r="L18" s="22">
        <v>3.3155207514054301</v>
      </c>
      <c r="M18" s="19">
        <v>0.6</v>
      </c>
      <c r="N18" s="17">
        <v>1</v>
      </c>
      <c r="O18" s="17">
        <v>14</v>
      </c>
      <c r="P18" s="17">
        <v>4</v>
      </c>
      <c r="Q18" s="17">
        <v>51</v>
      </c>
      <c r="R18" s="19">
        <v>1</v>
      </c>
      <c r="S18" s="19">
        <v>1</v>
      </c>
      <c r="T18" s="18">
        <v>42037</v>
      </c>
      <c r="U18" s="18">
        <v>42585</v>
      </c>
      <c r="V18" s="19">
        <v>0.32574248170296599</v>
      </c>
      <c r="W18" s="19">
        <v>0.54686405634866897</v>
      </c>
      <c r="X18" s="115">
        <f>_xll.BDP($B18,X$1)</f>
        <v>-2.4390239999999999</v>
      </c>
      <c r="Y18" s="35">
        <f>_xll.BDP($B18,Y$1)</f>
        <v>7.5268810000000004</v>
      </c>
      <c r="Z18" s="19">
        <f t="shared" si="0"/>
        <v>-2.4390239999999999</v>
      </c>
      <c r="AA18" s="19">
        <f t="shared" si="1"/>
        <v>0</v>
      </c>
      <c r="AB18" s="19" t="str">
        <f>_xll.BDP(B18,$AB$1)&amp;" index"</f>
        <v>HSI index</v>
      </c>
      <c r="AC18" s="35">
        <f>_xll.BDP($AB18,"chg pct 5d")</f>
        <v>1.2332190000000001</v>
      </c>
      <c r="AD18" s="35">
        <f>_xll.BDP($AB18,"chg pct 1m")</f>
        <v>4.6045879999999997</v>
      </c>
      <c r="AE18" s="35">
        <f t="shared" si="2"/>
        <v>-3.6722429999999999</v>
      </c>
      <c r="AF18" s="35">
        <f t="shared" si="3"/>
        <v>2.9222930000000007</v>
      </c>
      <c r="AG18" s="19">
        <f t="shared" si="4"/>
        <v>-3.6722429999999999</v>
      </c>
      <c r="AH18" s="26">
        <f t="shared" si="5"/>
        <v>0</v>
      </c>
      <c r="AI18" s="24" t="e">
        <f>IF(S18&lt;&gt;0,_xll.BDH(B18,"last price",U18,U18),"")</f>
        <v>#N/A</v>
      </c>
      <c r="AJ18" s="24">
        <f>_xll.BDP(B18,"last price")</f>
        <v>2</v>
      </c>
      <c r="AK18" s="59" t="e">
        <f t="shared" si="6"/>
        <v>#N/A</v>
      </c>
      <c r="AL18" s="24">
        <f>IF(S18&lt;&gt;0,_xll.BDH(AB18,"last price",U18,U18),"")</f>
        <v>21739.119999999999</v>
      </c>
      <c r="AM18" s="24">
        <f>_xll.BDP(AB18,"last price")</f>
        <v>26852.05</v>
      </c>
      <c r="AN18" s="19">
        <f t="shared" si="7"/>
        <v>-23.519489289354862</v>
      </c>
      <c r="AO18" s="93">
        <f t="shared" si="10"/>
        <v>356</v>
      </c>
      <c r="AP18" s="43" t="e">
        <f t="shared" si="8"/>
        <v>#N/A</v>
      </c>
      <c r="AQ18" s="37" t="e">
        <f t="shared" si="9"/>
        <v>#N/A</v>
      </c>
      <c r="AR18" s="17"/>
    </row>
    <row r="19" spans="1:44" s="21" customFormat="1">
      <c r="A19" s="4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22"/>
      <c r="M19" s="19"/>
      <c r="N19" s="17"/>
      <c r="O19" s="17"/>
      <c r="P19" s="17"/>
      <c r="Q19" s="17"/>
      <c r="R19" s="19"/>
      <c r="S19" s="19"/>
      <c r="T19" s="18"/>
      <c r="U19" s="18"/>
      <c r="V19" s="19"/>
      <c r="W19" s="121"/>
      <c r="X19" s="115"/>
      <c r="Y19" s="35"/>
      <c r="Z19" s="19"/>
      <c r="AA19" s="19"/>
      <c r="AB19" s="19"/>
      <c r="AC19" s="35"/>
      <c r="AD19" s="35"/>
      <c r="AE19" s="35"/>
      <c r="AF19" s="35"/>
      <c r="AG19" s="19"/>
      <c r="AH19" s="26"/>
      <c r="AI19" s="24"/>
      <c r="AJ19" s="24"/>
      <c r="AK19" s="59"/>
      <c r="AL19" s="24"/>
      <c r="AM19" s="24"/>
      <c r="AN19" s="19"/>
      <c r="AO19" s="93"/>
      <c r="AP19" s="43"/>
      <c r="AQ19" s="37"/>
      <c r="AR19" s="17"/>
    </row>
    <row r="20" spans="1:44" s="21" customFormat="1">
      <c r="A20" s="4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7"/>
      <c r="O20" s="17"/>
      <c r="P20" s="17"/>
      <c r="Q20" s="17"/>
      <c r="R20" s="19"/>
      <c r="S20" s="55"/>
      <c r="T20" s="18"/>
      <c r="U20" s="18"/>
      <c r="V20" s="19"/>
      <c r="W20" s="121"/>
      <c r="X20" s="115"/>
      <c r="Y20" s="35"/>
      <c r="Z20" s="19"/>
      <c r="AA20" s="19"/>
      <c r="AB20" s="19"/>
      <c r="AC20" s="35"/>
      <c r="AD20" s="35"/>
      <c r="AE20" s="35"/>
      <c r="AF20" s="35"/>
      <c r="AG20" s="19"/>
      <c r="AH20" s="26"/>
      <c r="AI20" s="24"/>
      <c r="AJ20" s="24"/>
      <c r="AK20" s="59"/>
      <c r="AL20" s="24"/>
      <c r="AM20" s="24"/>
      <c r="AN20" s="19"/>
      <c r="AO20" s="93"/>
      <c r="AP20" s="43"/>
      <c r="AQ20" s="37"/>
      <c r="AR20" s="17"/>
    </row>
    <row r="21" spans="1:44" s="21" customFormat="1">
      <c r="A21" s="40" t="str">
        <f>_xll.BDP(B21,"short name")</f>
        <v>KOREA ELEC P-ADR</v>
      </c>
      <c r="B21" s="19" t="s">
        <v>25</v>
      </c>
      <c r="C21" s="19">
        <v>-1.19</v>
      </c>
      <c r="D21" s="4">
        <v>-0.57285598533708504</v>
      </c>
      <c r="E21" s="4">
        <v>0.61836427666266203</v>
      </c>
      <c r="F21" s="4">
        <v>-1.48322285812746</v>
      </c>
      <c r="G21" s="4">
        <v>-2.1163250440511399</v>
      </c>
      <c r="H21" s="19">
        <v>-3.28279578851767</v>
      </c>
      <c r="I21" s="19">
        <v>-2.5278036608684702</v>
      </c>
      <c r="J21" s="19">
        <v>-1.7557813810052201</v>
      </c>
      <c r="K21" s="19">
        <v>4.6320315789473696</v>
      </c>
      <c r="L21" s="19">
        <v>3.7929181896518398</v>
      </c>
      <c r="M21" s="19">
        <v>0.84210526315789502</v>
      </c>
      <c r="N21" s="17">
        <v>4</v>
      </c>
      <c r="O21" s="17">
        <v>8</v>
      </c>
      <c r="P21" s="17">
        <v>5</v>
      </c>
      <c r="Q21" s="17">
        <v>49</v>
      </c>
      <c r="R21" s="19">
        <v>0</v>
      </c>
      <c r="S21" s="19">
        <v>0</v>
      </c>
      <c r="T21" s="18">
        <v>42468</v>
      </c>
      <c r="U21" s="18">
        <v>42465</v>
      </c>
      <c r="V21" s="4">
        <v>0.21435413297411199</v>
      </c>
      <c r="W21" s="4">
        <v>5.4742114428171902E-2</v>
      </c>
      <c r="X21" s="115">
        <f>_xll.BDP($B21,X$1)</f>
        <v>6.1385100000000001</v>
      </c>
      <c r="Y21" s="35">
        <f>_xll.BDP($B21,Y$1)</f>
        <v>8.6466119999999993</v>
      </c>
      <c r="Z21" s="19">
        <f t="shared" si="0"/>
        <v>6.1385100000000001</v>
      </c>
      <c r="AA21" s="19">
        <f t="shared" si="1"/>
        <v>-8.6466119999999993</v>
      </c>
      <c r="AB21" s="19" t="str">
        <f>_xll.BDP(B21,$AB$1)&amp;" index"</f>
        <v>SPX index</v>
      </c>
      <c r="AC21" s="35">
        <f>_xll.BDP($AB21,"chg pct 5d")</f>
        <v>0.64495760000000002</v>
      </c>
      <c r="AD21" s="35">
        <f>_xll.BDP($AB21,"chg pct 1m")</f>
        <v>1.565842</v>
      </c>
      <c r="AE21" s="35">
        <f t="shared" si="2"/>
        <v>5.4935524000000004</v>
      </c>
      <c r="AF21" s="35">
        <f t="shared" si="3"/>
        <v>7.0807699999999993</v>
      </c>
      <c r="AG21" s="19">
        <f t="shared" si="4"/>
        <v>5.4935524000000004</v>
      </c>
      <c r="AH21" s="26">
        <f t="shared" si="5"/>
        <v>-7.0807699999999993</v>
      </c>
      <c r="AI21" s="24" t="str">
        <f>IF(S21&lt;&gt;0,_xll.BDH(B21,"last price",U21,U21),"")</f>
        <v/>
      </c>
      <c r="AJ21" s="24">
        <f>_xll.BDP(B21,"last price")</f>
        <v>20.25</v>
      </c>
      <c r="AK21" s="59" t="str">
        <f t="shared" si="6"/>
        <v/>
      </c>
      <c r="AL21" s="24" t="str">
        <f>IF(S21&lt;&gt;0,_xll.BDH(AB21,"last price",U21,U21),"")</f>
        <v/>
      </c>
      <c r="AM21" s="24">
        <f>_xll.BDP(AB21,"last price")</f>
        <v>2480.66</v>
      </c>
      <c r="AN21" s="19" t="str">
        <f t="shared" si="7"/>
        <v/>
      </c>
      <c r="AO21" s="93"/>
      <c r="AP21" s="43" t="str">
        <f t="shared" si="8"/>
        <v/>
      </c>
      <c r="AQ21" s="43" t="str">
        <f t="shared" ref="AQ21:AQ26" si="11">IF(AND(AK21&lt;&gt;"",AN21&lt;&gt;"",M21&gt;=0.5),AK21+AN21,"")</f>
        <v/>
      </c>
      <c r="AR21" s="52"/>
    </row>
    <row r="22" spans="1:44" s="21" customFormat="1">
      <c r="A22" s="40" t="str">
        <f>_xll.BDP(B22,"short name")</f>
        <v>HUANENG POWER-H</v>
      </c>
      <c r="B22" s="19" t="s">
        <v>26</v>
      </c>
      <c r="C22" s="19">
        <v>-1.83</v>
      </c>
      <c r="D22" s="19">
        <v>1.65512093396103</v>
      </c>
      <c r="E22" s="19">
        <v>-1.5377347686880201</v>
      </c>
      <c r="F22" s="19">
        <v>-1.7441132787289599</v>
      </c>
      <c r="G22" s="19">
        <v>-2.2518969871578198</v>
      </c>
      <c r="H22" s="19">
        <v>-3.2164600415017301</v>
      </c>
      <c r="I22" s="19">
        <v>-3.66770711215745</v>
      </c>
      <c r="J22" s="19">
        <v>-3.6838816493511199</v>
      </c>
      <c r="K22" s="19">
        <v>6.1279000000000003</v>
      </c>
      <c r="L22" s="19">
        <v>7.3849072553418003</v>
      </c>
      <c r="M22" s="19">
        <v>0.66666666666666696</v>
      </c>
      <c r="N22" s="17">
        <v>1</v>
      </c>
      <c r="O22" s="17">
        <v>11</v>
      </c>
      <c r="P22" s="17">
        <v>4</v>
      </c>
      <c r="Q22" s="17">
        <v>54</v>
      </c>
      <c r="R22" s="19">
        <v>1</v>
      </c>
      <c r="S22" s="19">
        <v>1</v>
      </c>
      <c r="T22" s="18">
        <v>42060</v>
      </c>
      <c r="U22" s="18">
        <v>42559</v>
      </c>
      <c r="V22" s="19">
        <v>0.18257149129984199</v>
      </c>
      <c r="W22" s="19">
        <v>0.34293081454121199</v>
      </c>
      <c r="X22" s="115">
        <f>_xll.BDP($B22,X$1)</f>
        <v>-0.18281539999999999</v>
      </c>
      <c r="Y22" s="35">
        <f>_xll.BDP($B22,Y$1)</f>
        <v>-2.6737989999999998</v>
      </c>
      <c r="Z22" s="19">
        <f t="shared" si="0"/>
        <v>-0.18281539999999999</v>
      </c>
      <c r="AA22" s="19">
        <f t="shared" si="1"/>
        <v>-2.6737989999999998</v>
      </c>
      <c r="AB22" s="19" t="s">
        <v>112</v>
      </c>
      <c r="AC22" s="35">
        <f>_xll.BDP($AB22,"chg pct 5d")</f>
        <v>1.4192450000000001</v>
      </c>
      <c r="AD22" s="35">
        <f>_xll.BDP($AB22,"chg pct 1m")</f>
        <v>5.0264540000000002</v>
      </c>
      <c r="AE22" s="35">
        <f t="shared" si="2"/>
        <v>-1.6020604000000001</v>
      </c>
      <c r="AF22" s="35">
        <f t="shared" si="3"/>
        <v>-7.700253</v>
      </c>
      <c r="AG22" s="19">
        <f t="shared" si="4"/>
        <v>-1.6020604000000001</v>
      </c>
      <c r="AH22" s="26">
        <f t="shared" si="5"/>
        <v>-7.700253</v>
      </c>
      <c r="AI22" s="24" t="e">
        <f>IF(S22&lt;&gt;0,_xll.BDH(B22,"last price",U22,U22),"")</f>
        <v>#N/A</v>
      </c>
      <c r="AJ22" s="24">
        <f>_xll.BDP(B22,"last price")</f>
        <v>5.46</v>
      </c>
      <c r="AK22" s="59" t="e">
        <f t="shared" si="6"/>
        <v>#N/A</v>
      </c>
      <c r="AL22" s="24" t="e">
        <f>IF(S22&lt;&gt;0,_xll.BDH(AB22,"last price",U22,U22),"")</f>
        <v>#N/A</v>
      </c>
      <c r="AM22" s="24">
        <f>_xll.BDP(AB22,"last price")</f>
        <v>71.349999999999994</v>
      </c>
      <c r="AN22" s="19" t="e">
        <f t="shared" si="7"/>
        <v>#N/A</v>
      </c>
      <c r="AO22" s="93">
        <f>IF(S22&lt;&gt;0,$AS$1-U22,"")</f>
        <v>382</v>
      </c>
      <c r="AP22" s="43" t="e">
        <f t="shared" si="8"/>
        <v>#N/A</v>
      </c>
      <c r="AQ22" s="43" t="e">
        <f t="shared" si="11"/>
        <v>#N/A</v>
      </c>
      <c r="AR22" s="52"/>
    </row>
    <row r="23" spans="1:44" s="21" customFormat="1">
      <c r="A23" s="40" t="str">
        <f>_xll.BDP(B23,"short name")</f>
        <v>HUADIAN POWER-H</v>
      </c>
      <c r="B23" s="19" t="s">
        <v>27</v>
      </c>
      <c r="C23" s="19">
        <v>-2.0499999999999998</v>
      </c>
      <c r="D23" s="19">
        <v>1.26802058671068</v>
      </c>
      <c r="E23" s="19">
        <v>-1.63679374189314</v>
      </c>
      <c r="F23" s="19">
        <v>-1.5677132294370899</v>
      </c>
      <c r="G23" s="19">
        <v>-2.1330738633755599</v>
      </c>
      <c r="H23" s="19">
        <v>-3.2902796107621302</v>
      </c>
      <c r="I23" s="19">
        <v>-3.1621132672852199</v>
      </c>
      <c r="J23" s="19">
        <v>-3.2539015180708599</v>
      </c>
      <c r="K23" s="19">
        <v>-6.2991999999999999</v>
      </c>
      <c r="L23" s="19">
        <v>0</v>
      </c>
      <c r="M23" s="19">
        <v>0</v>
      </c>
      <c r="N23" s="17">
        <v>0</v>
      </c>
      <c r="O23" s="17">
        <v>8</v>
      </c>
      <c r="P23" s="17">
        <v>4</v>
      </c>
      <c r="Q23" s="17">
        <v>50</v>
      </c>
      <c r="R23" s="19">
        <v>1</v>
      </c>
      <c r="S23" s="19">
        <v>1</v>
      </c>
      <c r="T23" s="18">
        <v>42046</v>
      </c>
      <c r="U23" s="18">
        <v>42563</v>
      </c>
      <c r="V23" s="19">
        <v>0.16620785315190401</v>
      </c>
      <c r="W23" s="19">
        <v>0.29960254737786202</v>
      </c>
      <c r="X23" s="115">
        <f>_xll.BDP($B23,X$1)</f>
        <v>1.5243899999999999</v>
      </c>
      <c r="Y23" s="35">
        <f>_xll.BDP($B23,Y$1)</f>
        <v>-6.4606729999999999</v>
      </c>
      <c r="Z23" s="19">
        <f t="shared" si="0"/>
        <v>1.5243899999999999</v>
      </c>
      <c r="AA23" s="19">
        <f t="shared" si="1"/>
        <v>-6.4606729999999999</v>
      </c>
      <c r="AB23" s="19" t="str">
        <f>_xll.BDP(B23,$AB$1)&amp;" index"</f>
        <v>HSI index</v>
      </c>
      <c r="AC23" s="35">
        <f>_xll.BDP($AB23,"chg pct 5d")</f>
        <v>1.2332190000000001</v>
      </c>
      <c r="AD23" s="35">
        <f>_xll.BDP($AB23,"chg pct 1m")</f>
        <v>4.6045879999999997</v>
      </c>
      <c r="AE23" s="35">
        <f t="shared" si="2"/>
        <v>0.29117099999999985</v>
      </c>
      <c r="AF23" s="35">
        <f t="shared" si="3"/>
        <v>-11.065261</v>
      </c>
      <c r="AG23" s="19">
        <f t="shared" si="4"/>
        <v>0.29117099999999985</v>
      </c>
      <c r="AH23" s="26">
        <f t="shared" si="5"/>
        <v>-11.065261</v>
      </c>
      <c r="AI23" s="24" t="e">
        <f>IF(S23&lt;&gt;0,_xll.BDH(B23,"last price",U23,U23),"")</f>
        <v>#N/A</v>
      </c>
      <c r="AJ23" s="24">
        <f>_xll.BDP(B23,"last price")</f>
        <v>3.33</v>
      </c>
      <c r="AK23" s="59" t="e">
        <f t="shared" si="6"/>
        <v>#N/A</v>
      </c>
      <c r="AL23" s="24">
        <f>IF(S23&lt;&gt;0,_xll.BDH(AB23,"last price",U23,U23),"")</f>
        <v>21224.74</v>
      </c>
      <c r="AM23" s="24">
        <f>_xll.BDP(AB23,"last price")</f>
        <v>26852.05</v>
      </c>
      <c r="AN23" s="19">
        <f t="shared" si="7"/>
        <v>-26.512974952814481</v>
      </c>
      <c r="AO23" s="93"/>
      <c r="AP23" s="43" t="e">
        <f t="shared" si="8"/>
        <v>#N/A</v>
      </c>
      <c r="AQ23" s="43" t="e">
        <f t="shared" si="11"/>
        <v>#N/A</v>
      </c>
      <c r="AR23" s="52"/>
    </row>
    <row r="24" spans="1:44" s="21" customFormat="1">
      <c r="A24" s="40" t="str">
        <f>_xll.BDP(B24,"short name")</f>
        <v>SHANGHAI ELECT-H</v>
      </c>
      <c r="B24" s="23" t="s">
        <v>28</v>
      </c>
      <c r="C24" s="19">
        <v>1.03</v>
      </c>
      <c r="D24" s="19">
        <v>0.239887233124182</v>
      </c>
      <c r="E24" s="19">
        <v>6.9951520229892705E-2</v>
      </c>
      <c r="F24" s="19">
        <v>-1.0549004697603499</v>
      </c>
      <c r="G24" s="19">
        <v>-2.38068074958447</v>
      </c>
      <c r="H24" s="19">
        <v>-2.1860533610672999</v>
      </c>
      <c r="I24" s="19">
        <v>-2.2282669996760198</v>
      </c>
      <c r="J24" s="19">
        <v>-1.7580896993364701</v>
      </c>
      <c r="K24" s="19">
        <v>5.1221083333333297</v>
      </c>
      <c r="L24" s="19">
        <v>7.0071973299482098</v>
      </c>
      <c r="M24" s="19">
        <v>0.91666666666666696</v>
      </c>
      <c r="N24" s="17">
        <v>3</v>
      </c>
      <c r="O24" s="17">
        <v>7</v>
      </c>
      <c r="P24" s="17">
        <v>4</v>
      </c>
      <c r="Q24" s="17">
        <v>50</v>
      </c>
      <c r="R24" s="19">
        <v>0</v>
      </c>
      <c r="S24" s="19">
        <v>0</v>
      </c>
      <c r="T24" s="18">
        <v>42459</v>
      </c>
      <c r="U24" s="18">
        <v>42453</v>
      </c>
      <c r="V24" s="19">
        <v>0.70532861158077098</v>
      </c>
      <c r="W24" s="19">
        <v>4.1984727348450102E-2</v>
      </c>
      <c r="X24" s="115">
        <f>_xll.BDP($B24,X$1)</f>
        <v>-0.8450704</v>
      </c>
      <c r="Y24" s="35">
        <f>_xll.BDP($B24,Y$1)</f>
        <v>-7.3684200000000004</v>
      </c>
      <c r="Z24" s="19">
        <f t="shared" si="0"/>
        <v>-0.8450704</v>
      </c>
      <c r="AA24" s="19">
        <f t="shared" si="1"/>
        <v>0</v>
      </c>
      <c r="AB24" s="19" t="str">
        <f>_xll.BDP(B24,$AB$1)&amp;" index"</f>
        <v>HSI index</v>
      </c>
      <c r="AC24" s="35">
        <f>_xll.BDP($AB24,"chg pct 5d")</f>
        <v>1.2332190000000001</v>
      </c>
      <c r="AD24" s="35">
        <f>_xll.BDP($AB24,"chg pct 1m")</f>
        <v>4.6045879999999997</v>
      </c>
      <c r="AE24" s="35">
        <f t="shared" si="2"/>
        <v>-2.0782894000000001</v>
      </c>
      <c r="AF24" s="35">
        <f t="shared" si="3"/>
        <v>-11.973008</v>
      </c>
      <c r="AG24" s="19">
        <f t="shared" si="4"/>
        <v>-2.0782894000000001</v>
      </c>
      <c r="AH24" s="26">
        <f t="shared" si="5"/>
        <v>0</v>
      </c>
      <c r="AI24" s="24" t="str">
        <f>IF(S24&lt;&gt;0,_xll.BDH(B24,"last price",U24,U24),"")</f>
        <v/>
      </c>
      <c r="AJ24" s="24">
        <f>_xll.BDP(B24,"last price")</f>
        <v>3.52</v>
      </c>
      <c r="AK24" s="59" t="str">
        <f t="shared" si="6"/>
        <v/>
      </c>
      <c r="AL24" s="24" t="str">
        <f>IF(S24&lt;&gt;0,_xll.BDH(AB24,"last price",U24,U24),"")</f>
        <v/>
      </c>
      <c r="AM24" s="24">
        <f>_xll.BDP(AB24,"last price")</f>
        <v>26852.05</v>
      </c>
      <c r="AN24" s="19" t="str">
        <f t="shared" si="7"/>
        <v/>
      </c>
      <c r="AO24" s="93" t="str">
        <f>IF(S24&lt;&gt;0,$AS$1-U24,"")</f>
        <v/>
      </c>
      <c r="AP24" s="43" t="str">
        <f t="shared" si="8"/>
        <v/>
      </c>
      <c r="AQ24" s="37" t="str">
        <f t="shared" si="11"/>
        <v/>
      </c>
      <c r="AR24" s="17"/>
    </row>
    <row r="25" spans="1:44" s="21" customFormat="1">
      <c r="A25" s="40" t="str">
        <f>_xll.BDP(B25,"short name")</f>
        <v>HARBIN ELECTRI-H</v>
      </c>
      <c r="B25" s="23" t="s">
        <v>29</v>
      </c>
      <c r="C25" s="19">
        <v>1.71</v>
      </c>
      <c r="D25" s="19">
        <v>-0.33183276848933402</v>
      </c>
      <c r="E25" s="19">
        <v>2.77695973887859</v>
      </c>
      <c r="F25" s="19">
        <v>2.4003889787549002</v>
      </c>
      <c r="G25" s="19">
        <v>2.6134126028958402</v>
      </c>
      <c r="H25" s="19">
        <v>2.94199020384346</v>
      </c>
      <c r="I25" s="19">
        <v>3.0192909153158798</v>
      </c>
      <c r="J25" s="19">
        <v>3.5067582466211999</v>
      </c>
      <c r="K25" s="19">
        <v>10.2400428571429</v>
      </c>
      <c r="L25" s="19">
        <v>10.2719142985225</v>
      </c>
      <c r="M25" s="19">
        <v>0.71428571428571397</v>
      </c>
      <c r="N25" s="17">
        <v>2</v>
      </c>
      <c r="O25" s="17">
        <v>15</v>
      </c>
      <c r="P25" s="17">
        <v>5</v>
      </c>
      <c r="Q25" s="17">
        <v>47</v>
      </c>
      <c r="R25" s="19">
        <v>1</v>
      </c>
      <c r="S25" s="19">
        <v>-1</v>
      </c>
      <c r="T25" s="18">
        <v>42545</v>
      </c>
      <c r="U25" s="18">
        <v>42564</v>
      </c>
      <c r="V25" s="19">
        <v>0.50784668757812401</v>
      </c>
      <c r="W25" s="19">
        <v>8.49762416524074E-2</v>
      </c>
      <c r="X25" s="115">
        <f>_xll.BDP($B25,X$1)</f>
        <v>3.8740920000000001</v>
      </c>
      <c r="Y25" s="35">
        <f>_xll.BDP($B25,Y$1)</f>
        <v>5.1470609999999999</v>
      </c>
      <c r="Z25" s="19">
        <f t="shared" si="0"/>
        <v>-3.8740920000000001</v>
      </c>
      <c r="AA25" s="19">
        <f t="shared" si="1"/>
        <v>-5.1470609999999999</v>
      </c>
      <c r="AB25" s="19" t="str">
        <f>_xll.BDP(B25,$AB$1)&amp;" index"</f>
        <v>HSI index</v>
      </c>
      <c r="AC25" s="35">
        <f>_xll.BDP($AB25,"chg pct 5d")</f>
        <v>1.2332190000000001</v>
      </c>
      <c r="AD25" s="35">
        <f>_xll.BDP($AB25,"chg pct 1m")</f>
        <v>4.6045879999999997</v>
      </c>
      <c r="AE25" s="35">
        <f t="shared" si="2"/>
        <v>2.640873</v>
      </c>
      <c r="AF25" s="35">
        <f t="shared" si="3"/>
        <v>0.54247300000000021</v>
      </c>
      <c r="AG25" s="19">
        <f t="shared" si="4"/>
        <v>-2.640873</v>
      </c>
      <c r="AH25" s="26">
        <f t="shared" si="5"/>
        <v>-0.54247300000000021</v>
      </c>
      <c r="AI25" s="24" t="e">
        <f>IF(S25&lt;&gt;0,_xll.BDH(B25,"last price",U25,U25),"")</f>
        <v>#N/A</v>
      </c>
      <c r="AJ25" s="24">
        <f>_xll.BDP(B25,"last price")</f>
        <v>4.29</v>
      </c>
      <c r="AK25" s="59" t="e">
        <f t="shared" si="6"/>
        <v>#N/A</v>
      </c>
      <c r="AL25" s="24">
        <f>IF(S25&lt;&gt;0,_xll.BDH(AB25,"last price",U25,U25),"")</f>
        <v>21322.37</v>
      </c>
      <c r="AM25" s="24">
        <f>_xll.BDP(AB25,"last price")</f>
        <v>26852.05</v>
      </c>
      <c r="AN25" s="19">
        <f t="shared" si="7"/>
        <v>25.933702491796179</v>
      </c>
      <c r="AO25" s="93">
        <f>IF(S25&lt;&gt;0,$AS$1-U25,"")</f>
        <v>377</v>
      </c>
      <c r="AP25" s="43" t="e">
        <f t="shared" si="8"/>
        <v>#N/A</v>
      </c>
      <c r="AQ25" s="37" t="e">
        <f t="shared" si="11"/>
        <v>#N/A</v>
      </c>
      <c r="AR25" s="17"/>
    </row>
    <row r="26" spans="1:44" s="21" customFormat="1">
      <c r="A26" s="40" t="str">
        <f>_xll.BDP(B26,"short name")</f>
        <v>HITACHI LTD</v>
      </c>
      <c r="B26" s="25" t="s">
        <v>41</v>
      </c>
      <c r="C26" s="4">
        <v>0.93</v>
      </c>
      <c r="D26" s="4">
        <v>-1.1743406743171101</v>
      </c>
      <c r="E26" s="4">
        <v>0.46240038667725902</v>
      </c>
      <c r="F26" s="4">
        <v>1.30565326958835</v>
      </c>
      <c r="G26" s="4">
        <v>1.64018681534009</v>
      </c>
      <c r="H26" s="4">
        <v>4.4997119659326801</v>
      </c>
      <c r="I26" s="4">
        <v>4.32020073144799</v>
      </c>
      <c r="J26" s="4">
        <v>4.8598129618272496</v>
      </c>
      <c r="K26" s="4">
        <v>1.98073571428571</v>
      </c>
      <c r="L26" s="4">
        <v>3.1988485340839401</v>
      </c>
      <c r="M26" s="19">
        <v>0.71428571428571397</v>
      </c>
      <c r="N26" s="17">
        <v>3</v>
      </c>
      <c r="O26" s="17">
        <v>8</v>
      </c>
      <c r="P26" s="17">
        <v>5</v>
      </c>
      <c r="Q26" s="51">
        <v>47</v>
      </c>
      <c r="R26" s="4">
        <v>1</v>
      </c>
      <c r="S26" s="19">
        <v>-1</v>
      </c>
      <c r="T26" s="18">
        <v>42536</v>
      </c>
      <c r="U26" s="18">
        <v>42563</v>
      </c>
      <c r="V26" s="4">
        <v>0.64172002306557896</v>
      </c>
      <c r="W26" s="4">
        <v>1.0354393641268E-2</v>
      </c>
      <c r="X26" s="115">
        <f>_xll.BDP($B26,X$1)</f>
        <v>-0.1507056</v>
      </c>
      <c r="Y26" s="35">
        <f>_xll.BDP($B26,Y$1)</f>
        <v>8.0824580000000008</v>
      </c>
      <c r="Z26" s="19">
        <f t="shared" si="0"/>
        <v>0.1507056</v>
      </c>
      <c r="AA26" s="19">
        <f t="shared" si="1"/>
        <v>0</v>
      </c>
      <c r="AB26" s="19" t="str">
        <f>_xll.BDP(B26,$AB$1)&amp;" index"</f>
        <v>TPX index</v>
      </c>
      <c r="AC26" s="35">
        <f>_xll.BDP($AB26,"chg pct 5d")</f>
        <v>-0.21043029999999999</v>
      </c>
      <c r="AD26" s="35">
        <f>_xll.BDP($AB26,"chg pct 1m")</f>
        <v>0.35560350000000002</v>
      </c>
      <c r="AE26" s="35">
        <f t="shared" si="2"/>
        <v>5.9724699999999992E-2</v>
      </c>
      <c r="AF26" s="35">
        <f t="shared" si="3"/>
        <v>7.7268545000000008</v>
      </c>
      <c r="AG26" s="19">
        <f t="shared" si="4"/>
        <v>-5.9724699999999992E-2</v>
      </c>
      <c r="AH26" s="26">
        <f t="shared" si="5"/>
        <v>0</v>
      </c>
      <c r="AI26" s="24" t="e">
        <f>IF(S26&lt;&gt;0,_xll.BDH(B26,"last price",U26,U26),"")</f>
        <v>#N/A</v>
      </c>
      <c r="AJ26" s="24">
        <f>_xll.BDP(B26,"last price")</f>
        <v>728.8</v>
      </c>
      <c r="AK26" s="59" t="e">
        <f t="shared" si="6"/>
        <v>#N/A</v>
      </c>
      <c r="AL26" s="24">
        <f>IF(S26&lt;&gt;0,_xll.BDH(AB26,"last price",U26,U26),"")</f>
        <v>1285.73</v>
      </c>
      <c r="AM26" s="24">
        <f>_xll.BDP(AB26,"last price")</f>
        <v>1617.07</v>
      </c>
      <c r="AN26" s="19">
        <f t="shared" si="7"/>
        <v>25.770573915207695</v>
      </c>
      <c r="AO26" s="93"/>
      <c r="AP26" s="43" t="e">
        <f t="shared" si="8"/>
        <v>#N/A</v>
      </c>
      <c r="AQ26" s="43" t="e">
        <f t="shared" si="11"/>
        <v>#N/A</v>
      </c>
      <c r="AR26" s="52"/>
    </row>
    <row r="27" spans="1:44" s="21" customFormat="1">
      <c r="A27" s="4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2"/>
      <c r="M27" s="19"/>
      <c r="N27" s="17"/>
      <c r="O27" s="17"/>
      <c r="P27" s="17"/>
      <c r="Q27" s="17"/>
      <c r="R27" s="19"/>
      <c r="S27" s="55"/>
      <c r="T27" s="18"/>
      <c r="U27" s="18"/>
      <c r="V27" s="19"/>
      <c r="W27" s="121"/>
      <c r="X27" s="115"/>
      <c r="Y27" s="35"/>
      <c r="Z27" s="19"/>
      <c r="AA27" s="19"/>
      <c r="AB27" s="19"/>
      <c r="AC27" s="35"/>
      <c r="AD27" s="35"/>
      <c r="AE27" s="35"/>
      <c r="AF27" s="35"/>
      <c r="AG27" s="19"/>
      <c r="AH27" s="26"/>
      <c r="AI27" s="24"/>
      <c r="AJ27" s="24"/>
      <c r="AK27" s="59"/>
      <c r="AL27" s="24"/>
      <c r="AM27" s="24"/>
      <c r="AN27" s="19"/>
      <c r="AO27" s="93"/>
      <c r="AP27" s="43"/>
      <c r="AQ27" s="43"/>
      <c r="AR27" s="52"/>
    </row>
    <row r="28" spans="1:44" s="21" customFormat="1">
      <c r="A28" s="40" t="str">
        <f>_xll.BDP(B28,"short name")</f>
        <v>POSCO-SPON ADR</v>
      </c>
      <c r="B28" s="19" t="s">
        <v>30</v>
      </c>
      <c r="C28" s="19">
        <v>-3.53</v>
      </c>
      <c r="D28" s="19">
        <v>-1.21782994302211</v>
      </c>
      <c r="E28" s="19">
        <v>0.116063225574837</v>
      </c>
      <c r="F28" s="19">
        <v>-1.1041119837197799</v>
      </c>
      <c r="G28" s="19">
        <v>0.22629089880431899</v>
      </c>
      <c r="H28" s="19">
        <v>-0.56249155355607205</v>
      </c>
      <c r="I28" s="19">
        <v>-8.6150279437329599E-2</v>
      </c>
      <c r="J28" s="19">
        <v>8.5642866832905104E-2</v>
      </c>
      <c r="K28" s="19">
        <v>2.77843333333333</v>
      </c>
      <c r="L28" s="19">
        <v>9.2479533283496504</v>
      </c>
      <c r="M28" s="19">
        <v>0.66666666666666696</v>
      </c>
      <c r="N28" s="17">
        <v>1</v>
      </c>
      <c r="O28" s="17">
        <v>16</v>
      </c>
      <c r="P28" s="17">
        <v>5</v>
      </c>
      <c r="Q28" s="17">
        <v>45</v>
      </c>
      <c r="R28" s="19">
        <v>0</v>
      </c>
      <c r="S28" s="19">
        <v>0</v>
      </c>
      <c r="T28" s="18">
        <v>42524</v>
      </c>
      <c r="U28" s="18">
        <v>42493</v>
      </c>
      <c r="V28" s="19">
        <v>0.47681284571367</v>
      </c>
      <c r="W28" s="19">
        <v>0.53691466576591196</v>
      </c>
      <c r="X28" s="115">
        <f>_xll.BDP($B28,X$1)</f>
        <v>3.8467020000000001</v>
      </c>
      <c r="Y28" s="35">
        <f>_xll.BDP($B28,Y$1)</f>
        <v>21.726780000000002</v>
      </c>
      <c r="Z28" s="19">
        <f t="shared" si="0"/>
        <v>3.8467020000000001</v>
      </c>
      <c r="AA28" s="19">
        <f t="shared" si="1"/>
        <v>0</v>
      </c>
      <c r="AB28" s="19" t="str">
        <f>_xll.BDP(B28,$AB$1)&amp;" index"</f>
        <v>SPX index</v>
      </c>
      <c r="AC28" s="35">
        <f>_xll.BDP($AB28,"chg pct 5d")</f>
        <v>0.64495760000000002</v>
      </c>
      <c r="AD28" s="35">
        <f>_xll.BDP($AB28,"chg pct 1m")</f>
        <v>1.565842</v>
      </c>
      <c r="AE28" s="35">
        <f t="shared" si="2"/>
        <v>3.2017443999999999</v>
      </c>
      <c r="AF28" s="35">
        <f t="shared" si="3"/>
        <v>20.160938000000002</v>
      </c>
      <c r="AG28" s="19">
        <f t="shared" si="4"/>
        <v>3.2017443999999999</v>
      </c>
      <c r="AH28" s="26">
        <f t="shared" si="5"/>
        <v>0</v>
      </c>
      <c r="AI28" s="24" t="str">
        <f>IF(S28&lt;&gt;0,_xll.BDH(B28,"last price",U28,U28),"")</f>
        <v/>
      </c>
      <c r="AJ28" s="24">
        <f>_xll.BDP(B28,"last price")</f>
        <v>73.31</v>
      </c>
      <c r="AK28" s="59" t="str">
        <f t="shared" si="6"/>
        <v/>
      </c>
      <c r="AL28" s="24" t="str">
        <f>IF(S28&lt;&gt;0,_xll.BDH(AB28,"last price",U28,U28),"")</f>
        <v/>
      </c>
      <c r="AM28" s="24">
        <f>_xll.BDP(AB28,"last price")</f>
        <v>2480.66</v>
      </c>
      <c r="AN28" s="19" t="str">
        <f t="shared" si="7"/>
        <v/>
      </c>
      <c r="AO28" s="93"/>
      <c r="AP28" s="43" t="str">
        <f t="shared" si="8"/>
        <v/>
      </c>
      <c r="AQ28" s="37"/>
      <c r="AR28" s="17"/>
    </row>
    <row r="29" spans="1:44" s="21" customFormat="1">
      <c r="A29" s="40" t="str">
        <f>_xll.BDP(B29,"short name")</f>
        <v>JFE HOLDINGS INC</v>
      </c>
      <c r="B29" s="19" t="s">
        <v>31</v>
      </c>
      <c r="C29" s="19">
        <v>-0.91687398314648005</v>
      </c>
      <c r="D29" s="19">
        <v>-0.22227052177127499</v>
      </c>
      <c r="E29" s="19">
        <v>-0.97074745588203504</v>
      </c>
      <c r="F29" s="19">
        <v>-1.78142419413727E-2</v>
      </c>
      <c r="G29" s="19">
        <v>-0.69753334661266697</v>
      </c>
      <c r="H29" s="19">
        <v>-0.47252941804239601</v>
      </c>
      <c r="I29" s="19">
        <v>-1.0249110270844599</v>
      </c>
      <c r="J29" s="19">
        <v>-0.91687398314648005</v>
      </c>
      <c r="K29" s="19">
        <v>2.39880909090909</v>
      </c>
      <c r="L29" s="19">
        <v>4.9024816127048396</v>
      </c>
      <c r="M29" s="19">
        <v>0.54545454545454497</v>
      </c>
      <c r="N29" s="17">
        <v>4</v>
      </c>
      <c r="O29" s="17">
        <v>7</v>
      </c>
      <c r="P29" s="17">
        <v>5</v>
      </c>
      <c r="Q29" s="17">
        <v>46</v>
      </c>
      <c r="R29" s="19">
        <v>1</v>
      </c>
      <c r="S29" s="19">
        <v>1</v>
      </c>
      <c r="T29" s="18">
        <v>42566</v>
      </c>
      <c r="U29" s="18">
        <v>42585</v>
      </c>
      <c r="V29" s="19">
        <v>0.56872709792369003</v>
      </c>
      <c r="W29" s="19">
        <v>0.79307311862326102</v>
      </c>
      <c r="X29" s="115">
        <f>_xll.BDP($B29,X$1)</f>
        <v>0.2662794</v>
      </c>
      <c r="Y29" s="35">
        <f>_xll.BDP($B29,Y$1)</f>
        <v>15.89256</v>
      </c>
      <c r="Z29" s="19">
        <f t="shared" si="0"/>
        <v>0.2662794</v>
      </c>
      <c r="AA29" s="19">
        <f t="shared" si="1"/>
        <v>15.89256</v>
      </c>
      <c r="AB29" s="19" t="s">
        <v>109</v>
      </c>
      <c r="AC29" s="35">
        <f>_xll.BDP($AB29,"chg pct 5d")</f>
        <v>1.3682190000000001</v>
      </c>
      <c r="AD29" s="35">
        <f>_xll.BDP($AB29,"chg pct 1m")</f>
        <v>6.1855659999999997</v>
      </c>
      <c r="AE29" s="35">
        <f t="shared" si="2"/>
        <v>-1.1019396000000001</v>
      </c>
      <c r="AF29" s="35">
        <f t="shared" si="3"/>
        <v>9.7069939999999999</v>
      </c>
      <c r="AG29" s="19">
        <f t="shared" si="4"/>
        <v>-1.1019396000000001</v>
      </c>
      <c r="AH29" s="26">
        <f t="shared" si="5"/>
        <v>9.7069939999999999</v>
      </c>
      <c r="AI29" s="24" t="e">
        <f>IF(S29&lt;&gt;0,_xll.BDH(B29,"last price",U29,U29),"")</f>
        <v>#N/A</v>
      </c>
      <c r="AJ29" s="24">
        <f>_xll.BDP(B29,"last price")</f>
        <v>2071</v>
      </c>
      <c r="AK29" s="59" t="e">
        <f t="shared" si="6"/>
        <v>#N/A</v>
      </c>
      <c r="AL29" s="24" t="e">
        <f>IF(S29&lt;&gt;0,_xll.BDH(AB29,"last price",U29,U29),"")</f>
        <v>#N/A</v>
      </c>
      <c r="AM29" s="24">
        <f>_xll.BDP(AB29,"last price")</f>
        <v>42.2</v>
      </c>
      <c r="AN29" s="19" t="e">
        <f t="shared" si="7"/>
        <v>#N/A</v>
      </c>
      <c r="AO29" s="93">
        <f>IF(S29&lt;&gt;0,$AS$1-U29,"")</f>
        <v>356</v>
      </c>
      <c r="AP29" s="43" t="e">
        <f t="shared" si="8"/>
        <v>#N/A</v>
      </c>
      <c r="AQ29" s="37"/>
      <c r="AR29" s="17"/>
    </row>
    <row r="30" spans="1:44" s="21" customFormat="1">
      <c r="A30" s="40" t="str">
        <f>_xll.BDP(B30,"short name")</f>
        <v>KOBE STEEL LTD</v>
      </c>
      <c r="B30" s="19" t="s">
        <v>32</v>
      </c>
      <c r="C30" s="19">
        <v>1.27</v>
      </c>
      <c r="D30" s="19">
        <v>-0.43166987522676598</v>
      </c>
      <c r="E30" s="19">
        <v>-0.49036401625387099</v>
      </c>
      <c r="F30" s="19">
        <v>0.50991584837230597</v>
      </c>
      <c r="G30" s="19">
        <v>0.135781278054736</v>
      </c>
      <c r="H30" s="19">
        <v>-0.65559543082140803</v>
      </c>
      <c r="I30" s="19">
        <v>-0.86935488872563904</v>
      </c>
      <c r="J30" s="19">
        <v>-0.85992433233045495</v>
      </c>
      <c r="K30" s="19">
        <v>5.8377888888888902</v>
      </c>
      <c r="L30" s="19">
        <v>3.6802898851328401</v>
      </c>
      <c r="M30" s="19">
        <v>0.88888888888888895</v>
      </c>
      <c r="N30" s="17">
        <v>4</v>
      </c>
      <c r="O30" s="17">
        <v>7</v>
      </c>
      <c r="P30" s="17">
        <v>6</v>
      </c>
      <c r="Q30" s="17">
        <v>39</v>
      </c>
      <c r="R30" s="19">
        <v>0</v>
      </c>
      <c r="S30" s="19">
        <v>0</v>
      </c>
      <c r="T30" s="18">
        <v>42516</v>
      </c>
      <c r="U30" s="18">
        <v>42500</v>
      </c>
      <c r="V30" s="19">
        <v>0.53601948004831901</v>
      </c>
      <c r="W30" s="19">
        <v>0.78883770262350905</v>
      </c>
      <c r="X30" s="115">
        <f>_xll.BDP($B30,X$1)</f>
        <v>1.039169</v>
      </c>
      <c r="Y30" s="35">
        <f>_xll.BDP($B30,Y$1)</f>
        <v>21.538460000000001</v>
      </c>
      <c r="Z30" s="19">
        <f t="shared" si="0"/>
        <v>1.039169</v>
      </c>
      <c r="AA30" s="19">
        <f t="shared" si="1"/>
        <v>0</v>
      </c>
      <c r="AB30" s="19" t="str">
        <f>_xll.BDP(B30,$AB$1)&amp;" index"</f>
        <v>TPX index</v>
      </c>
      <c r="AC30" s="35">
        <f>_xll.BDP($AB30,"chg pct 5d")</f>
        <v>-0.21043029999999999</v>
      </c>
      <c r="AD30" s="35">
        <f>_xll.BDP($AB30,"chg pct 1m")</f>
        <v>0.35560350000000002</v>
      </c>
      <c r="AE30" s="35">
        <f t="shared" si="2"/>
        <v>1.2495993000000001</v>
      </c>
      <c r="AF30" s="35">
        <f t="shared" si="3"/>
        <v>21.1828565</v>
      </c>
      <c r="AG30" s="19">
        <f t="shared" si="4"/>
        <v>1.2495993000000001</v>
      </c>
      <c r="AH30" s="26">
        <f t="shared" si="5"/>
        <v>0</v>
      </c>
      <c r="AI30" s="24" t="str">
        <f>IF(S30&lt;&gt;0,_xll.BDH(B30,"last price",U30,U30),"")</f>
        <v/>
      </c>
      <c r="AJ30" s="24">
        <f>_xll.BDP(B30,"last price")</f>
        <v>1264</v>
      </c>
      <c r="AK30" s="59" t="str">
        <f t="shared" si="6"/>
        <v/>
      </c>
      <c r="AL30" s="24" t="str">
        <f>IF(S30&lt;&gt;0,_xll.BDH(AB30,"last price",U30,U30),"")</f>
        <v/>
      </c>
      <c r="AM30" s="24">
        <f>_xll.BDP(AB30,"last price")</f>
        <v>1617.07</v>
      </c>
      <c r="AN30" s="19" t="str">
        <f t="shared" si="7"/>
        <v/>
      </c>
      <c r="AO30" s="93" t="str">
        <f>IF(S30&lt;&gt;0,$AS$1-U30,"")</f>
        <v/>
      </c>
      <c r="AP30" s="43" t="str">
        <f t="shared" si="8"/>
        <v/>
      </c>
      <c r="AQ30" s="37" t="str">
        <f>IF(AND(AK30&lt;&gt;"",AN30&lt;&gt;"",M30&gt;=0.5),AK30+AN30,"")</f>
        <v/>
      </c>
      <c r="AR30" s="17"/>
    </row>
    <row r="31" spans="1:44" s="21" customFormat="1">
      <c r="A31" s="40" t="str">
        <f>_xll.BDP(B31,"short name")</f>
        <v>NSSMC</v>
      </c>
      <c r="B31" s="19" t="s">
        <v>33</v>
      </c>
      <c r="C31" s="19">
        <v>0.76</v>
      </c>
      <c r="D31" s="19">
        <v>-0.23785994916249201</v>
      </c>
      <c r="E31" s="19">
        <v>0.23443066684293601</v>
      </c>
      <c r="F31" s="19">
        <v>-0.37701935882235299</v>
      </c>
      <c r="G31" s="19">
        <v>-2.7907839602995699</v>
      </c>
      <c r="H31" s="19">
        <v>-4.6182717756832004</v>
      </c>
      <c r="I31" s="19">
        <v>-3.89741182903132</v>
      </c>
      <c r="J31" s="19">
        <v>-5.1016276988566496</v>
      </c>
      <c r="K31" s="19">
        <v>0.24608571428571399</v>
      </c>
      <c r="L31" s="19">
        <v>2.0087087016526901</v>
      </c>
      <c r="M31" s="19">
        <v>0.57142857142857095</v>
      </c>
      <c r="N31" s="17">
        <v>3</v>
      </c>
      <c r="O31" s="17">
        <v>7</v>
      </c>
      <c r="P31" s="17">
        <v>4</v>
      </c>
      <c r="Q31" s="17">
        <v>54</v>
      </c>
      <c r="R31" s="19">
        <v>0</v>
      </c>
      <c r="S31" s="19">
        <v>0</v>
      </c>
      <c r="T31" s="18">
        <v>42576</v>
      </c>
      <c r="U31" s="18">
        <v>42556</v>
      </c>
      <c r="V31" s="19">
        <v>0.62706505237425003</v>
      </c>
      <c r="W31" s="19">
        <v>1.0013418007533E-2</v>
      </c>
      <c r="X31" s="115">
        <f>_xll.BDP($B31,X$1)</f>
        <v>-1.1115299999999999</v>
      </c>
      <c r="Y31" s="35">
        <f>_xll.BDP($B31,Y$1)</f>
        <v>11.44374</v>
      </c>
      <c r="Z31" s="19">
        <f t="shared" si="0"/>
        <v>-1.1115299999999999</v>
      </c>
      <c r="AA31" s="19">
        <f t="shared" si="1"/>
        <v>0</v>
      </c>
      <c r="AB31" s="19" t="str">
        <f>_xll.BDP(B31,$AB$1)&amp;" index"</f>
        <v>TPX index</v>
      </c>
      <c r="AC31" s="35">
        <f>_xll.BDP($AB31,"chg pct 5d")</f>
        <v>-0.21043029999999999</v>
      </c>
      <c r="AD31" s="35">
        <f>_xll.BDP($AB31,"chg pct 1m")</f>
        <v>0.35560350000000002</v>
      </c>
      <c r="AE31" s="35">
        <f t="shared" si="2"/>
        <v>-0.90109969999999995</v>
      </c>
      <c r="AF31" s="35">
        <f t="shared" si="3"/>
        <v>11.088136499999999</v>
      </c>
      <c r="AG31" s="19">
        <f t="shared" si="4"/>
        <v>-0.90109969999999995</v>
      </c>
      <c r="AH31" s="26">
        <f t="shared" si="5"/>
        <v>0</v>
      </c>
      <c r="AI31" s="24" t="str">
        <f>IF(S31&lt;&gt;0,_xll.BDH(B31,"last price",U31,U31),"")</f>
        <v/>
      </c>
      <c r="AJ31" s="24">
        <f>_xll.BDP(B31,"last price")</f>
        <v>2624.5</v>
      </c>
      <c r="AK31" s="59" t="str">
        <f t="shared" si="6"/>
        <v/>
      </c>
      <c r="AL31" s="24" t="str">
        <f>IF(S31&lt;&gt;0,_xll.BDH(AB31,"last price",U31,U31),"")</f>
        <v/>
      </c>
      <c r="AM31" s="24">
        <f>_xll.BDP(AB31,"last price")</f>
        <v>1617.07</v>
      </c>
      <c r="AN31" s="19" t="str">
        <f t="shared" si="7"/>
        <v/>
      </c>
      <c r="AO31" s="93" t="str">
        <f>IF(S31&lt;&gt;0,$AS$1-U31,"")</f>
        <v/>
      </c>
      <c r="AP31" s="43" t="str">
        <f t="shared" si="8"/>
        <v/>
      </c>
      <c r="AQ31" s="37" t="str">
        <f>IF(AND(AK31&lt;&gt;"",AN31&lt;&gt;"",M31&gt;=0.5),AK31+AN31,"")</f>
        <v/>
      </c>
      <c r="AR31" s="17"/>
    </row>
    <row r="32" spans="1:44" s="21" customFormat="1">
      <c r="A32" s="40" t="str">
        <f>_xll.BDP(B32,"short name")</f>
        <v>ANGANG STEEL-H</v>
      </c>
      <c r="B32" s="23" t="s">
        <v>34</v>
      </c>
      <c r="C32" s="19">
        <v>1.89</v>
      </c>
      <c r="D32" s="19">
        <v>7.4333603952058999E-2</v>
      </c>
      <c r="E32" s="19">
        <v>0.37911580030815101</v>
      </c>
      <c r="F32" s="19">
        <v>-0.96585822868577498</v>
      </c>
      <c r="G32" s="19">
        <v>-1.1229076545818</v>
      </c>
      <c r="H32" s="19">
        <v>-1.01607631755065</v>
      </c>
      <c r="I32" s="19">
        <v>-0.88067835926867499</v>
      </c>
      <c r="J32" s="19">
        <v>-0.92834910042844199</v>
      </c>
      <c r="K32" s="19">
        <v>7.9771200000000002</v>
      </c>
      <c r="L32" s="19">
        <v>9.8037086932332809</v>
      </c>
      <c r="M32" s="19">
        <v>0.8</v>
      </c>
      <c r="N32" s="17">
        <v>4</v>
      </c>
      <c r="O32" s="17">
        <v>10</v>
      </c>
      <c r="P32" s="17">
        <v>5</v>
      </c>
      <c r="Q32" s="17">
        <v>42</v>
      </c>
      <c r="R32" s="19">
        <v>0</v>
      </c>
      <c r="S32" s="19">
        <v>0</v>
      </c>
      <c r="T32" s="18">
        <v>42572</v>
      </c>
      <c r="U32" s="18">
        <v>42565</v>
      </c>
      <c r="V32" s="19">
        <v>0.37676653557205703</v>
      </c>
      <c r="W32" s="19">
        <v>2.4365503727080101E-2</v>
      </c>
      <c r="X32" s="115">
        <f>_xll.BDP($B32,X$1)</f>
        <v>-2.1035599999999999</v>
      </c>
      <c r="Y32" s="35">
        <f>_xll.BDP($B32,Y$1)</f>
        <v>17.475729999999999</v>
      </c>
      <c r="Z32" s="19">
        <f t="shared" si="0"/>
        <v>-2.1035599999999999</v>
      </c>
      <c r="AA32" s="19">
        <f t="shared" si="1"/>
        <v>0</v>
      </c>
      <c r="AB32" s="19" t="str">
        <f>_xll.BDP(B32,$AB$1)&amp;" index"</f>
        <v>HSI index</v>
      </c>
      <c r="AC32" s="35">
        <f>_xll.BDP($AB32,"chg pct 5d")</f>
        <v>1.2332190000000001</v>
      </c>
      <c r="AD32" s="35">
        <f>_xll.BDP($AB32,"chg pct 1m")</f>
        <v>4.6045879999999997</v>
      </c>
      <c r="AE32" s="35">
        <f t="shared" si="2"/>
        <v>-3.3367789999999999</v>
      </c>
      <c r="AF32" s="35">
        <f t="shared" si="3"/>
        <v>12.871141999999999</v>
      </c>
      <c r="AG32" s="19">
        <f t="shared" si="4"/>
        <v>-3.3367789999999999</v>
      </c>
      <c r="AH32" s="26">
        <f t="shared" si="5"/>
        <v>0</v>
      </c>
      <c r="AI32" s="24" t="str">
        <f>IF(S32&lt;&gt;0,_xll.BDH(B32,"last price",U32,U32),"")</f>
        <v/>
      </c>
      <c r="AJ32" s="24">
        <f>_xll.BDP(B32,"last price")</f>
        <v>6.05</v>
      </c>
      <c r="AK32" s="59" t="str">
        <f t="shared" si="6"/>
        <v/>
      </c>
      <c r="AL32" s="24" t="str">
        <f>IF(S32&lt;&gt;0,_xll.BDH(AB32,"last price",U32,U32),"")</f>
        <v/>
      </c>
      <c r="AM32" s="24">
        <f>_xll.BDP(AB32,"last price")</f>
        <v>26852.05</v>
      </c>
      <c r="AN32" s="19" t="str">
        <f t="shared" si="7"/>
        <v/>
      </c>
      <c r="AO32" s="93"/>
      <c r="AP32" s="43" t="str">
        <f t="shared" si="8"/>
        <v/>
      </c>
      <c r="AQ32" s="43" t="str">
        <f>IF(AND(AK32&lt;&gt;"",AN32&lt;&gt;"",M32&gt;=0.5),AK32+AN32,"")</f>
        <v/>
      </c>
      <c r="AR32" s="52"/>
    </row>
    <row r="33" spans="1:44" s="21" customFormat="1">
      <c r="A33" s="40" t="str">
        <f>_xll.BDP(B33,"short name")</f>
        <v>MAANSHAN IRON-H</v>
      </c>
      <c r="B33" s="23" t="s">
        <v>35</v>
      </c>
      <c r="C33" s="19">
        <v>1.04</v>
      </c>
      <c r="D33" s="19">
        <v>0.100341702402734</v>
      </c>
      <c r="E33" s="19">
        <v>-0.59722257634094</v>
      </c>
      <c r="F33" s="19">
        <v>-0.13236010739346399</v>
      </c>
      <c r="G33" s="19">
        <v>-0.56120908803077496</v>
      </c>
      <c r="H33" s="19">
        <v>-1.0205493489733599</v>
      </c>
      <c r="I33" s="19">
        <v>-1.4572868291968599</v>
      </c>
      <c r="J33" s="19">
        <v>-1.6454676909661301</v>
      </c>
      <c r="K33" s="19">
        <v>7.0800400000000003</v>
      </c>
      <c r="L33" s="19">
        <v>3.48654159275348</v>
      </c>
      <c r="M33" s="19">
        <v>1</v>
      </c>
      <c r="N33" s="17">
        <v>2</v>
      </c>
      <c r="O33" s="17">
        <v>7</v>
      </c>
      <c r="P33" s="17">
        <v>5</v>
      </c>
      <c r="Q33" s="17">
        <v>41</v>
      </c>
      <c r="R33" s="19">
        <v>0</v>
      </c>
      <c r="S33" s="19">
        <v>0</v>
      </c>
      <c r="T33" s="18">
        <v>42485</v>
      </c>
      <c r="U33" s="18">
        <v>42474</v>
      </c>
      <c r="V33" s="19">
        <v>0.47365245056178201</v>
      </c>
      <c r="W33" s="19">
        <v>8.1424352865599903E-2</v>
      </c>
      <c r="X33" s="115">
        <f>_xll.BDP($B33,X$1)</f>
        <v>-3.947368</v>
      </c>
      <c r="Y33" s="35">
        <f>_xll.BDP($B33,Y$1)</f>
        <v>32.727269999999997</v>
      </c>
      <c r="Z33" s="19">
        <f t="shared" si="0"/>
        <v>-3.947368</v>
      </c>
      <c r="AA33" s="19">
        <f t="shared" si="1"/>
        <v>32.727269999999997</v>
      </c>
      <c r="AB33" s="19" t="str">
        <f>_xll.BDP(B33,$AB$1)&amp;" index"</f>
        <v>HSI index</v>
      </c>
      <c r="AC33" s="35">
        <f>_xll.BDP($AB33,"chg pct 5d")</f>
        <v>1.2332190000000001</v>
      </c>
      <c r="AD33" s="35">
        <f>_xll.BDP($AB33,"chg pct 1m")</f>
        <v>4.6045879999999997</v>
      </c>
      <c r="AE33" s="35">
        <f t="shared" si="2"/>
        <v>-5.1805870000000001</v>
      </c>
      <c r="AF33" s="35">
        <f t="shared" si="3"/>
        <v>28.122681999999998</v>
      </c>
      <c r="AG33" s="19">
        <f t="shared" si="4"/>
        <v>-5.1805870000000001</v>
      </c>
      <c r="AH33" s="26">
        <f t="shared" si="5"/>
        <v>28.122681999999998</v>
      </c>
      <c r="AI33" s="24" t="str">
        <f>IF(S33&lt;&gt;0,_xll.BDH(B33,"last price",U33,U33),"")</f>
        <v/>
      </c>
      <c r="AJ33" s="24">
        <f>_xll.BDP(B33,"last price")</f>
        <v>3.65</v>
      </c>
      <c r="AK33" s="59" t="str">
        <f t="shared" si="6"/>
        <v/>
      </c>
      <c r="AL33" s="24" t="str">
        <f>IF(S33&lt;&gt;0,_xll.BDH(AB33,"last price",U33,U33),"")</f>
        <v/>
      </c>
      <c r="AM33" s="24">
        <f>_xll.BDP(AB33,"last price")</f>
        <v>26852.05</v>
      </c>
      <c r="AN33" s="19" t="str">
        <f t="shared" si="7"/>
        <v/>
      </c>
      <c r="AO33" s="93" t="str">
        <f>IF(S33&lt;&gt;0,$AS$1-U33,"")</f>
        <v/>
      </c>
      <c r="AP33" s="43" t="str">
        <f t="shared" si="8"/>
        <v/>
      </c>
      <c r="AQ33" s="37" t="str">
        <f>IF(AND(AK33&lt;&gt;"",AN33&lt;&gt;"",M33&gt;=0.5),AK33+AN33,"")</f>
        <v/>
      </c>
      <c r="AR33" s="17"/>
    </row>
    <row r="34" spans="1:44" s="21" customFormat="1">
      <c r="A34" s="40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7"/>
      <c r="O34" s="17"/>
      <c r="P34" s="17"/>
      <c r="Q34" s="17"/>
      <c r="R34" s="19"/>
      <c r="S34" s="55"/>
      <c r="T34" s="18"/>
      <c r="U34" s="18"/>
      <c r="V34" s="19"/>
      <c r="W34" s="121"/>
      <c r="X34" s="115"/>
      <c r="Y34" s="35"/>
      <c r="Z34" s="19"/>
      <c r="AA34" s="19"/>
      <c r="AB34" s="19"/>
      <c r="AC34" s="35"/>
      <c r="AD34" s="35"/>
      <c r="AE34" s="35"/>
      <c r="AF34" s="35"/>
      <c r="AG34" s="19"/>
      <c r="AH34" s="26"/>
      <c r="AI34" s="24"/>
      <c r="AJ34" s="24"/>
      <c r="AK34" s="59"/>
      <c r="AL34" s="24"/>
      <c r="AM34" s="24"/>
      <c r="AN34" s="19"/>
      <c r="AO34" s="93"/>
      <c r="AP34" s="43"/>
      <c r="AQ34" s="43"/>
      <c r="AR34" s="52"/>
    </row>
    <row r="35" spans="1:44" s="21" customFormat="1">
      <c r="A35" s="123" t="str">
        <f>_xll.BDP(B35,"short name")</f>
        <v>YANZHOU COAL-H</v>
      </c>
      <c r="B35" s="29" t="s">
        <v>36</v>
      </c>
      <c r="C35" s="29">
        <v>-3.66965320756373</v>
      </c>
      <c r="D35" s="29">
        <v>-0.75877334661460505</v>
      </c>
      <c r="E35" s="29">
        <v>0.340018093072331</v>
      </c>
      <c r="F35" s="29">
        <v>-3.2617402804242199</v>
      </c>
      <c r="G35" s="29">
        <v>-5.29334995562267</v>
      </c>
      <c r="H35" s="29">
        <v>-3.1637210320585898</v>
      </c>
      <c r="I35" s="29">
        <v>-3.3435440528372502</v>
      </c>
      <c r="J35" s="29">
        <v>-3.66965320756373</v>
      </c>
      <c r="K35" s="29">
        <v>11.5145</v>
      </c>
      <c r="L35" s="29">
        <v>0</v>
      </c>
      <c r="M35" s="29">
        <v>1</v>
      </c>
      <c r="N35" s="30">
        <v>0</v>
      </c>
      <c r="O35" s="30">
        <v>13</v>
      </c>
      <c r="P35" s="30">
        <v>4</v>
      </c>
      <c r="Q35" s="30">
        <v>50</v>
      </c>
      <c r="R35" s="29">
        <v>1</v>
      </c>
      <c r="S35" s="29">
        <v>1</v>
      </c>
      <c r="T35" s="31">
        <v>41523</v>
      </c>
      <c r="U35" s="31">
        <v>42583</v>
      </c>
      <c r="V35" s="29">
        <v>0.573219813124491</v>
      </c>
      <c r="W35" s="29">
        <v>3.6863055718580701E-2</v>
      </c>
      <c r="X35" s="115">
        <f>_xll.BDP($B35,X$1)</f>
        <v>0.1302083</v>
      </c>
      <c r="Y35" s="35">
        <f>_xll.BDP($B35,Y$1)</f>
        <v>18.856259999999999</v>
      </c>
      <c r="Z35" s="19">
        <f t="shared" ref="Z35:Z61" si="12">IF(G35&gt;=0.5,-X35,IF(G35&lt;=0.5,X35,0))</f>
        <v>0.1302083</v>
      </c>
      <c r="AA35" s="19">
        <f t="shared" ref="AA35:AA61" si="13">IF(E35&gt;=0.5,-Y35,IF(E35&lt;=-0.5,Y35,0))</f>
        <v>0</v>
      </c>
      <c r="AB35" s="19" t="str">
        <f>_xll.BDP(B35,$AB$1)&amp;" index"</f>
        <v>HSI index</v>
      </c>
      <c r="AC35" s="35">
        <f>_xll.BDP($AB35,"chg pct 5d")</f>
        <v>1.2332190000000001</v>
      </c>
      <c r="AD35" s="35">
        <f>_xll.BDP($AB35,"chg pct 1m")</f>
        <v>4.6045879999999997</v>
      </c>
      <c r="AE35" s="35">
        <f t="shared" ref="AE35:AE61" si="14">X35-AC35</f>
        <v>-1.1030107</v>
      </c>
      <c r="AF35" s="35">
        <f t="shared" ref="AF35:AF61" si="15">Y35-AD35</f>
        <v>14.251671999999999</v>
      </c>
      <c r="AG35" s="19">
        <f t="shared" ref="AG35:AG61" si="16">IF(G35&gt;=0.5,-AE35,IF(G35&lt;=0.5,AE35,0))</f>
        <v>-1.1030107</v>
      </c>
      <c r="AH35" s="26">
        <f t="shared" ref="AH35:AH61" si="17">IF(E35&gt;=0.5,-AF35,IF(E35&lt;=-0.5,AF35,0))</f>
        <v>0</v>
      </c>
      <c r="AI35" s="24" t="e">
        <f>IF(S35&lt;&gt;0,_xll.BDH(B35,"last price",U35,U35),"")</f>
        <v>#N/A</v>
      </c>
      <c r="AJ35" s="24">
        <f>_xll.BDP(B35,"last price")</f>
        <v>7.69</v>
      </c>
      <c r="AK35" s="59" t="e">
        <f t="shared" ref="AK35:AK61" si="18">IF(S35=0,"",IF(S35=1,(AJ35-AI35)/AI35*100,(AI35-AJ35)/AI35*100))</f>
        <v>#N/A</v>
      </c>
      <c r="AL35" s="24">
        <f>IF(S35&lt;&gt;0,_xll.BDH(AB35,"last price",U35,U35),"")</f>
        <v>22129.14</v>
      </c>
      <c r="AM35" s="24">
        <f>_xll.BDP(AB35,"last price")</f>
        <v>26852.05</v>
      </c>
      <c r="AN35" s="19">
        <f t="shared" ref="AN35:AN61" si="19">IF(S35=0,"",IF(S35=1,(AL35-AM35)/AL35*100,(AM35-AL35)/AL35*100))</f>
        <v>-21.34249229748648</v>
      </c>
      <c r="AO35" s="93"/>
      <c r="AP35" s="43" t="e">
        <f t="shared" ref="AP35:AP57" si="20">IF(AND(AK35&lt;&gt;"",AN35&lt;&gt;"",M35&gt;=0),AK35+AN35,"")</f>
        <v>#N/A</v>
      </c>
      <c r="AQ35" s="44"/>
      <c r="AR35" s="52"/>
    </row>
    <row r="36" spans="1:44" s="21" customFormat="1">
      <c r="A36" s="123" t="str">
        <f>_xll.BDP(B36,"short name")</f>
        <v>CHINA COAL ENE-H</v>
      </c>
      <c r="B36" s="29" t="s">
        <v>37</v>
      </c>
      <c r="C36" s="29">
        <v>-3.2450379157642302</v>
      </c>
      <c r="D36" s="29">
        <v>-0.13001535833255901</v>
      </c>
      <c r="E36" s="29">
        <v>-0.28453298166422503</v>
      </c>
      <c r="F36" s="29">
        <v>-2.7236509470768802</v>
      </c>
      <c r="G36" s="29">
        <v>-3.8924282182524799</v>
      </c>
      <c r="H36" s="29">
        <v>-2.0600632646741102</v>
      </c>
      <c r="I36" s="29">
        <v>-2.2111882715625999</v>
      </c>
      <c r="J36" s="29">
        <v>-3.2450379157642302</v>
      </c>
      <c r="K36" s="29">
        <v>-4.4823500000000003</v>
      </c>
      <c r="L36" s="29">
        <v>6.9478190999046596</v>
      </c>
      <c r="M36" s="29">
        <v>0.5</v>
      </c>
      <c r="N36" s="30">
        <v>0</v>
      </c>
      <c r="O36" s="30">
        <v>10</v>
      </c>
      <c r="P36" s="30">
        <v>4</v>
      </c>
      <c r="Q36" s="30">
        <v>50</v>
      </c>
      <c r="R36" s="29">
        <v>1</v>
      </c>
      <c r="S36" s="29">
        <v>1</v>
      </c>
      <c r="T36" s="31">
        <v>42192</v>
      </c>
      <c r="U36" s="31">
        <v>42583</v>
      </c>
      <c r="V36" s="29">
        <v>0.57577556641404903</v>
      </c>
      <c r="W36" s="29">
        <v>0.121537059425771</v>
      </c>
      <c r="X36" s="115">
        <f>_xll.BDP($B36,X$1)</f>
        <v>-1.758794</v>
      </c>
      <c r="Y36" s="35">
        <f>_xll.BDP($B36,Y$1)</f>
        <v>3.7135280000000002</v>
      </c>
      <c r="Z36" s="19">
        <f t="shared" si="12"/>
        <v>-1.758794</v>
      </c>
      <c r="AA36" s="19">
        <f t="shared" si="13"/>
        <v>0</v>
      </c>
      <c r="AB36" s="19" t="str">
        <f>_xll.BDP(B36,$AB$1)&amp;" index"</f>
        <v>HSI index</v>
      </c>
      <c r="AC36" s="35">
        <f>_xll.BDP($AB36,"chg pct 5d")</f>
        <v>1.2332190000000001</v>
      </c>
      <c r="AD36" s="35">
        <f>_xll.BDP($AB36,"chg pct 1m")</f>
        <v>4.6045879999999997</v>
      </c>
      <c r="AE36" s="35">
        <f t="shared" si="14"/>
        <v>-2.992013</v>
      </c>
      <c r="AF36" s="35">
        <f t="shared" si="15"/>
        <v>-0.89105999999999952</v>
      </c>
      <c r="AG36" s="19">
        <f t="shared" si="16"/>
        <v>-2.992013</v>
      </c>
      <c r="AH36" s="26">
        <f t="shared" si="17"/>
        <v>0</v>
      </c>
      <c r="AI36" s="24" t="e">
        <f>IF(S36&lt;&gt;0,_xll.BDH(B36,"last price",U36,U36),"")</f>
        <v>#N/A</v>
      </c>
      <c r="AJ36" s="24">
        <f>_xll.BDP(B36,"last price")</f>
        <v>3.91</v>
      </c>
      <c r="AK36" s="59" t="e">
        <f t="shared" si="18"/>
        <v>#N/A</v>
      </c>
      <c r="AL36" s="24">
        <f>IF(S36&lt;&gt;0,_xll.BDH(AB36,"last price",U36,U36),"")</f>
        <v>22129.14</v>
      </c>
      <c r="AM36" s="24">
        <f>_xll.BDP(AB36,"last price")</f>
        <v>26852.05</v>
      </c>
      <c r="AN36" s="19">
        <f t="shared" si="19"/>
        <v>-21.34249229748648</v>
      </c>
      <c r="AO36" s="93">
        <f>IF(S36&lt;&gt;0,$AS$1-U36,"")</f>
        <v>358</v>
      </c>
      <c r="AP36" s="43" t="e">
        <f t="shared" si="20"/>
        <v>#N/A</v>
      </c>
      <c r="AQ36" s="37" t="e">
        <f>IF(AND(AK36&lt;&gt;"",AN36&lt;&gt;"",M36&gt;=0.5),AK36+AN36,"")</f>
        <v>#N/A</v>
      </c>
      <c r="AR36" s="17"/>
    </row>
    <row r="37" spans="1:44" s="21" customFormat="1">
      <c r="A37" s="40" t="str">
        <f>_xll.BDP(B37,"short name")</f>
        <v>CHINA SHENHUA-H</v>
      </c>
      <c r="B37" s="19" t="s">
        <v>38</v>
      </c>
      <c r="C37" s="19">
        <v>0.51755982764741104</v>
      </c>
      <c r="D37" s="19">
        <v>-1.0349445567264599</v>
      </c>
      <c r="E37" s="19">
        <v>-0.33894819908639201</v>
      </c>
      <c r="F37" s="19">
        <v>0.56301732180974196</v>
      </c>
      <c r="G37" s="19">
        <v>-0.36354037348218998</v>
      </c>
      <c r="H37" s="19">
        <v>1.34350194057188</v>
      </c>
      <c r="I37" s="19">
        <v>1.28130653464739</v>
      </c>
      <c r="J37" s="19">
        <v>0.51755982764741104</v>
      </c>
      <c r="K37" s="19">
        <v>1.1908399999999999</v>
      </c>
      <c r="L37" s="19">
        <v>1.7519710894367599</v>
      </c>
      <c r="M37" s="19">
        <v>0.7</v>
      </c>
      <c r="N37" s="17">
        <v>2</v>
      </c>
      <c r="O37" s="17">
        <v>4</v>
      </c>
      <c r="P37" s="17">
        <v>4</v>
      </c>
      <c r="Q37" s="17">
        <v>52</v>
      </c>
      <c r="R37" s="19">
        <v>0</v>
      </c>
      <c r="S37" s="19">
        <v>0</v>
      </c>
      <c r="T37" s="18">
        <v>42418</v>
      </c>
      <c r="U37" s="18">
        <v>42416</v>
      </c>
      <c r="V37" s="19">
        <v>0.64382094633852405</v>
      </c>
      <c r="W37" s="19">
        <v>4.1516022948970201E-2</v>
      </c>
      <c r="X37" s="115">
        <f>_xll.BDP($B37,X$1)</f>
        <v>7.786429</v>
      </c>
      <c r="Y37" s="35">
        <f>_xll.BDP($B37,Y$1)</f>
        <v>15.785690000000001</v>
      </c>
      <c r="Z37" s="19">
        <f t="shared" si="12"/>
        <v>7.786429</v>
      </c>
      <c r="AA37" s="19">
        <f t="shared" si="13"/>
        <v>0</v>
      </c>
      <c r="AB37" s="19" t="str">
        <f>_xll.BDP(B37,$AB$1)&amp;" index"</f>
        <v>HSI index</v>
      </c>
      <c r="AC37" s="35">
        <f>_xll.BDP($AB37,"chg pct 5d")</f>
        <v>1.2332190000000001</v>
      </c>
      <c r="AD37" s="35">
        <f>_xll.BDP($AB37,"chg pct 1m")</f>
        <v>4.6045879999999997</v>
      </c>
      <c r="AE37" s="35">
        <f t="shared" si="14"/>
        <v>6.55321</v>
      </c>
      <c r="AF37" s="35">
        <f t="shared" si="15"/>
        <v>11.181102000000001</v>
      </c>
      <c r="AG37" s="19">
        <f t="shared" si="16"/>
        <v>6.55321</v>
      </c>
      <c r="AH37" s="26">
        <f t="shared" si="17"/>
        <v>0</v>
      </c>
      <c r="AI37" s="24" t="str">
        <f>IF(S37&lt;&gt;0,_xll.BDH(B37,"last price",U37,U37),"")</f>
        <v/>
      </c>
      <c r="AJ37" s="24">
        <f>_xll.BDP(B37,"last price")</f>
        <v>19.38</v>
      </c>
      <c r="AK37" s="59" t="str">
        <f t="shared" si="18"/>
        <v/>
      </c>
      <c r="AL37" s="24" t="str">
        <f>IF(S37&lt;&gt;0,_xll.BDH(AB37,"last price",U37,U37),"")</f>
        <v/>
      </c>
      <c r="AM37" s="24">
        <f>_xll.BDP(AB37,"last price")</f>
        <v>26852.05</v>
      </c>
      <c r="AN37" s="19" t="str">
        <f t="shared" si="19"/>
        <v/>
      </c>
      <c r="AO37" s="93"/>
      <c r="AP37" s="43" t="str">
        <f t="shared" si="20"/>
        <v/>
      </c>
      <c r="AQ37" s="37" t="str">
        <f>IF(AND(AK37&lt;&gt;"",AN37&lt;&gt;"",M37&gt;=0.5),AK37+AN37,"")</f>
        <v/>
      </c>
      <c r="AR37" s="17"/>
    </row>
    <row r="38" spans="1:44" s="21" customFormat="1">
      <c r="A38" s="40"/>
      <c r="B38" s="19"/>
      <c r="C38" s="19"/>
      <c r="D38" s="4"/>
      <c r="E38" s="4"/>
      <c r="F38" s="4"/>
      <c r="G38" s="4"/>
      <c r="H38" s="19"/>
      <c r="I38" s="19"/>
      <c r="J38" s="19"/>
      <c r="K38" s="19"/>
      <c r="L38" s="19"/>
      <c r="M38" s="19"/>
      <c r="N38" s="17"/>
      <c r="O38" s="17"/>
      <c r="P38" s="17"/>
      <c r="Q38" s="17"/>
      <c r="R38" s="19"/>
      <c r="S38" s="55"/>
      <c r="T38" s="18"/>
      <c r="U38" s="18"/>
      <c r="V38" s="4"/>
      <c r="W38" s="119"/>
      <c r="X38" s="115"/>
      <c r="Y38" s="35"/>
      <c r="Z38" s="19"/>
      <c r="AA38" s="19"/>
      <c r="AB38" s="19"/>
      <c r="AC38" s="35"/>
      <c r="AD38" s="35"/>
      <c r="AE38" s="35"/>
      <c r="AF38" s="35"/>
      <c r="AG38" s="19"/>
      <c r="AH38" s="26"/>
      <c r="AI38" s="24"/>
      <c r="AJ38" s="24"/>
      <c r="AK38" s="59"/>
      <c r="AL38" s="24"/>
      <c r="AM38" s="24"/>
      <c r="AN38" s="19"/>
      <c r="AO38" s="93"/>
      <c r="AP38" s="43"/>
      <c r="AQ38" s="54"/>
      <c r="AR38" s="17"/>
    </row>
    <row r="39" spans="1:44" s="21" customFormat="1">
      <c r="A39" s="124" t="str">
        <f>_xll.BDP(B39,"short name")</f>
        <v>PANASONIC CORP</v>
      </c>
      <c r="B39" s="109" t="s">
        <v>39</v>
      </c>
      <c r="C39" s="29">
        <v>-2.5289547125032699</v>
      </c>
      <c r="D39" s="29">
        <v>0.34576870141558702</v>
      </c>
      <c r="E39" s="29">
        <v>-1.0652940520158001</v>
      </c>
      <c r="F39" s="29">
        <v>-0.83931141959295397</v>
      </c>
      <c r="G39" s="29">
        <v>-1.4894504372174899</v>
      </c>
      <c r="H39" s="29">
        <v>-5.4555124822482899</v>
      </c>
      <c r="I39" s="29">
        <v>-4.1156900634366496</v>
      </c>
      <c r="J39" s="29">
        <v>-2.5289547125032699</v>
      </c>
      <c r="K39" s="29">
        <v>4.6395999999999997</v>
      </c>
      <c r="L39" s="29">
        <v>5.1656978792802004</v>
      </c>
      <c r="M39" s="29">
        <v>1</v>
      </c>
      <c r="N39" s="30">
        <v>1</v>
      </c>
      <c r="O39" s="30">
        <v>10</v>
      </c>
      <c r="P39" s="30">
        <v>5</v>
      </c>
      <c r="Q39" s="30">
        <v>50</v>
      </c>
      <c r="R39" s="29">
        <v>1</v>
      </c>
      <c r="S39" s="29">
        <v>1</v>
      </c>
      <c r="T39" s="31">
        <v>42304</v>
      </c>
      <c r="U39" s="31">
        <v>42585</v>
      </c>
      <c r="V39" s="29">
        <v>0.571036313396171</v>
      </c>
      <c r="W39" s="29">
        <v>4.4240733109797599E-2</v>
      </c>
      <c r="X39" s="115">
        <f>_xll.BDP($B39,X$1)</f>
        <v>-1.54809</v>
      </c>
      <c r="Y39" s="35">
        <f>_xll.BDP($B39,Y$1)</f>
        <v>-1.3856809999999999</v>
      </c>
      <c r="Z39" s="19">
        <f t="shared" si="12"/>
        <v>-1.54809</v>
      </c>
      <c r="AA39" s="19">
        <f t="shared" si="13"/>
        <v>-1.3856809999999999</v>
      </c>
      <c r="AB39" s="19" t="str">
        <f>_xll.BDP(B39,$AB$1)&amp;" index"</f>
        <v>TPX index</v>
      </c>
      <c r="AC39" s="35">
        <f>_xll.BDP($AB39,"chg pct 5d")</f>
        <v>-0.21043029999999999</v>
      </c>
      <c r="AD39" s="35">
        <f>_xll.BDP($AB39,"chg pct 1m")</f>
        <v>0.35560350000000002</v>
      </c>
      <c r="AE39" s="35">
        <f t="shared" si="14"/>
        <v>-1.3376596999999999</v>
      </c>
      <c r="AF39" s="35">
        <f t="shared" si="15"/>
        <v>-1.7412844999999999</v>
      </c>
      <c r="AG39" s="19">
        <f t="shared" si="16"/>
        <v>-1.3376596999999999</v>
      </c>
      <c r="AH39" s="26">
        <f t="shared" si="17"/>
        <v>-1.7412844999999999</v>
      </c>
      <c r="AI39" s="24" t="e">
        <f>IF(S39&lt;&gt;0,_xll.BDH(B39,"last price",U39,U39),"")</f>
        <v>#N/A</v>
      </c>
      <c r="AJ39" s="24">
        <f>_xll.BDP(B39,"last price")</f>
        <v>1494.5</v>
      </c>
      <c r="AK39" s="59" t="e">
        <f t="shared" si="18"/>
        <v>#N/A</v>
      </c>
      <c r="AL39" s="24">
        <f>IF(S39&lt;&gt;0,_xll.BDH(AB39,"last price",U39,U39),"")</f>
        <v>1271.98</v>
      </c>
      <c r="AM39" s="24">
        <f>_xll.BDP(AB39,"last price")</f>
        <v>1617.07</v>
      </c>
      <c r="AN39" s="19">
        <f t="shared" si="19"/>
        <v>-27.13014355571628</v>
      </c>
      <c r="AO39" s="93"/>
      <c r="AP39" s="43" t="e">
        <f t="shared" si="20"/>
        <v>#N/A</v>
      </c>
      <c r="AQ39" s="37" t="e">
        <f>IF(AND(AK39&lt;&gt;"",AN39&lt;&gt;"",M39&gt;=0.5),AK39+AN39,"")</f>
        <v>#N/A</v>
      </c>
      <c r="AR39" s="17"/>
    </row>
    <row r="40" spans="1:44" s="21" customFormat="1">
      <c r="A40" s="122" t="str">
        <f>_xll.BDP(B40,"short name")</f>
        <v>AU OPTR-SPON ADR</v>
      </c>
      <c r="B40" s="109" t="s">
        <v>111</v>
      </c>
      <c r="C40" s="29">
        <v>3.7282423006705301</v>
      </c>
      <c r="D40" s="29">
        <v>-2.1366919958476198</v>
      </c>
      <c r="E40" s="29">
        <v>0.59735019288371904</v>
      </c>
      <c r="F40" s="29">
        <v>3.9427744425946498</v>
      </c>
      <c r="G40" s="29">
        <v>5.2701592964657404</v>
      </c>
      <c r="H40" s="29">
        <v>3.7611095025807599</v>
      </c>
      <c r="I40" s="29">
        <v>3.8057778634296802</v>
      </c>
      <c r="J40" s="29">
        <v>3.7282423006705301</v>
      </c>
      <c r="K40" s="29">
        <v>0</v>
      </c>
      <c r="L40" s="29">
        <v>0</v>
      </c>
      <c r="M40" s="29">
        <v>0.5</v>
      </c>
      <c r="N40" s="30">
        <v>0</v>
      </c>
      <c r="O40" s="30">
        <v>5</v>
      </c>
      <c r="P40" s="30">
        <v>4</v>
      </c>
      <c r="Q40" s="30">
        <v>49</v>
      </c>
      <c r="R40" s="29">
        <v>1</v>
      </c>
      <c r="S40" s="29">
        <v>-1</v>
      </c>
      <c r="T40" s="31">
        <v>6040</v>
      </c>
      <c r="U40" s="31">
        <v>42585</v>
      </c>
      <c r="V40" s="29">
        <v>0.42207664352636798</v>
      </c>
      <c r="W40" s="29">
        <v>5.5790621604852502E-3</v>
      </c>
      <c r="X40" s="115">
        <f>_xll.BDP($B40,X$1)</f>
        <v>-6.1611370000000001</v>
      </c>
      <c r="Y40" s="35">
        <f>_xll.BDP($B40,Y$1)</f>
        <v>-6.6037689999999998</v>
      </c>
      <c r="Z40" s="19">
        <f t="shared" si="12"/>
        <v>6.1611370000000001</v>
      </c>
      <c r="AA40" s="19">
        <f t="shared" si="13"/>
        <v>6.6037689999999998</v>
      </c>
      <c r="AB40" s="19" t="str">
        <f>_xll.BDP(B40,$AB$1)&amp;" index"</f>
        <v>SPX index</v>
      </c>
      <c r="AC40" s="35">
        <f>_xll.BDP($AB40,"chg pct 5d")</f>
        <v>0.64495760000000002</v>
      </c>
      <c r="AD40" s="35">
        <f>_xll.BDP($AB40,"chg pct 1m")</f>
        <v>1.565842</v>
      </c>
      <c r="AE40" s="35">
        <f t="shared" si="14"/>
        <v>-6.8060945999999998</v>
      </c>
      <c r="AF40" s="35">
        <f t="shared" si="15"/>
        <v>-8.1696109999999997</v>
      </c>
      <c r="AG40" s="19">
        <f t="shared" si="16"/>
        <v>6.8060945999999998</v>
      </c>
      <c r="AH40" s="26">
        <f t="shared" si="17"/>
        <v>8.1696109999999997</v>
      </c>
      <c r="AI40" s="24" t="e">
        <f>IF(S40&lt;&gt;0,_xll.BDH(B40,"last price",U40,U40),"")</f>
        <v>#N/A</v>
      </c>
      <c r="AJ40" s="24">
        <f>_xll.BDP(B40,"last price")</f>
        <v>3.9649999999999999</v>
      </c>
      <c r="AK40" s="59" t="e">
        <f t="shared" si="18"/>
        <v>#N/A</v>
      </c>
      <c r="AL40" s="24">
        <f>IF(S40&lt;&gt;0,_xll.BDH(AB40,"last price",U40,U40),"")</f>
        <v>2163.79</v>
      </c>
      <c r="AM40" s="24">
        <f>_xll.BDP(AB40,"last price")</f>
        <v>2480.66</v>
      </c>
      <c r="AN40" s="19">
        <f t="shared" si="19"/>
        <v>14.644212238710777</v>
      </c>
      <c r="AO40" s="93"/>
      <c r="AP40" s="43" t="e">
        <f t="shared" si="20"/>
        <v>#N/A</v>
      </c>
      <c r="AQ40" s="43" t="e">
        <f>IF(AND(AK40&lt;&gt;"",AN40&lt;&gt;"",M40&gt;=0.5),AK40+AN40,"")</f>
        <v>#N/A</v>
      </c>
      <c r="AR40" s="52"/>
    </row>
    <row r="41" spans="1:44" s="21" customFormat="1">
      <c r="A41" s="120" t="str">
        <f>_xll.BDP(B41,"short name")</f>
        <v>LG DISPLAY-ADR</v>
      </c>
      <c r="B41" s="16" t="s">
        <v>40</v>
      </c>
      <c r="C41" s="19">
        <v>-0.32813615072784602</v>
      </c>
      <c r="D41" s="19">
        <v>0.95076482924157202</v>
      </c>
      <c r="E41" s="19">
        <v>-1.43885963896602</v>
      </c>
      <c r="F41" s="19">
        <v>0.38873839862451998</v>
      </c>
      <c r="G41" s="19">
        <v>0.44913402776543498</v>
      </c>
      <c r="H41" s="19">
        <v>-0.41384295665752002</v>
      </c>
      <c r="I41" s="19">
        <v>-0.94989675167118803</v>
      </c>
      <c r="J41" s="19">
        <v>-0.32813615072784602</v>
      </c>
      <c r="K41" s="19">
        <v>0</v>
      </c>
      <c r="L41" s="19">
        <v>0</v>
      </c>
      <c r="M41" s="19">
        <v>0.5</v>
      </c>
      <c r="N41" s="17">
        <v>0</v>
      </c>
      <c r="O41" s="17">
        <v>5</v>
      </c>
      <c r="P41" s="17">
        <v>4</v>
      </c>
      <c r="Q41" s="17">
        <v>52</v>
      </c>
      <c r="R41" s="19">
        <v>0</v>
      </c>
      <c r="S41" s="19">
        <v>0</v>
      </c>
      <c r="T41" s="18">
        <v>6040</v>
      </c>
      <c r="U41" s="18">
        <v>6040</v>
      </c>
      <c r="V41" s="19">
        <v>0.381719599400901</v>
      </c>
      <c r="W41" s="19">
        <v>0.34644885948874299</v>
      </c>
      <c r="X41" s="115">
        <f>_xll.BDP($B41,X$1)</f>
        <v>-10.79927</v>
      </c>
      <c r="Y41" s="35">
        <f>_xll.BDP($B41,Y$1)</f>
        <v>-9.641534</v>
      </c>
      <c r="Z41" s="19">
        <f t="shared" si="12"/>
        <v>-10.79927</v>
      </c>
      <c r="AA41" s="19">
        <f t="shared" si="13"/>
        <v>-9.641534</v>
      </c>
      <c r="AB41" s="19" t="str">
        <f>_xll.BDP(B41,$AB$1)&amp;" index"</f>
        <v>SPX index</v>
      </c>
      <c r="AC41" s="35">
        <f>_xll.BDP($AB41,"chg pct 5d")</f>
        <v>0.64495760000000002</v>
      </c>
      <c r="AD41" s="35">
        <f>_xll.BDP($AB41,"chg pct 1m")</f>
        <v>1.565842</v>
      </c>
      <c r="AE41" s="35">
        <f t="shared" si="14"/>
        <v>-11.4442276</v>
      </c>
      <c r="AF41" s="35">
        <f t="shared" si="15"/>
        <v>-11.207376</v>
      </c>
      <c r="AG41" s="19">
        <f t="shared" si="16"/>
        <v>-11.4442276</v>
      </c>
      <c r="AH41" s="26">
        <f t="shared" si="17"/>
        <v>-11.207376</v>
      </c>
      <c r="AI41" s="24" t="str">
        <f>IF(S41&lt;&gt;0,_xll.BDH(B41,"last price",U41,U41),"")</f>
        <v/>
      </c>
      <c r="AJ41" s="24">
        <f>_xll.BDP(B41,"last price")</f>
        <v>14.525</v>
      </c>
      <c r="AK41" s="59" t="str">
        <f t="shared" si="18"/>
        <v/>
      </c>
      <c r="AL41" s="24" t="str">
        <f>IF(S41&lt;&gt;0,_xll.BDH(AB41,"last price",U41,U41),"")</f>
        <v/>
      </c>
      <c r="AM41" s="24">
        <f>_xll.BDP(AB41,"last price")</f>
        <v>2480.66</v>
      </c>
      <c r="AN41" s="19" t="str">
        <f t="shared" si="19"/>
        <v/>
      </c>
      <c r="AO41" s="93" t="str">
        <f>IF(S41&lt;&gt;0,$AS$1-U41,"")</f>
        <v/>
      </c>
      <c r="AP41" s="43" t="str">
        <f t="shared" si="20"/>
        <v/>
      </c>
      <c r="AQ41" s="43" t="str">
        <f>IF(AND(AK41&lt;&gt;"",AN41&lt;&gt;"",M41&gt;=0.5),AK41+AN41,"")</f>
        <v/>
      </c>
      <c r="AR41" s="52"/>
    </row>
    <row r="42" spans="1:44" s="21" customFormat="1">
      <c r="A42" s="122" t="str">
        <f>_xll.BDP(B42,"short name")</f>
        <v>SAMSUN-GDR</v>
      </c>
      <c r="B42" s="32" t="s">
        <v>47</v>
      </c>
      <c r="C42" s="33">
        <v>1.3962304855718299</v>
      </c>
      <c r="D42" s="33">
        <v>-1.2718920704946</v>
      </c>
      <c r="E42" s="33">
        <v>-0.25664337536114801</v>
      </c>
      <c r="F42" s="33">
        <v>2.6713890255569201</v>
      </c>
      <c r="G42" s="33">
        <v>1.95200772412699</v>
      </c>
      <c r="H42" s="33">
        <v>1.5720937635532399</v>
      </c>
      <c r="I42" s="33">
        <v>2.0607660544218298</v>
      </c>
      <c r="J42" s="33">
        <v>1.3962304855718299</v>
      </c>
      <c r="K42" s="33">
        <v>2.28853333333333</v>
      </c>
      <c r="L42" s="33">
        <v>2.5614238442709998</v>
      </c>
      <c r="M42" s="33">
        <v>0.77777777777777801</v>
      </c>
      <c r="N42" s="30">
        <v>3</v>
      </c>
      <c r="O42" s="30">
        <v>8</v>
      </c>
      <c r="P42" s="30">
        <v>4</v>
      </c>
      <c r="Q42" s="30">
        <v>50</v>
      </c>
      <c r="R42" s="33">
        <v>1</v>
      </c>
      <c r="S42" s="33">
        <v>-1</v>
      </c>
      <c r="T42" s="31">
        <v>42542</v>
      </c>
      <c r="U42" s="31">
        <v>42576</v>
      </c>
      <c r="V42" s="33">
        <v>0.46009546313402999</v>
      </c>
      <c r="W42" s="33">
        <v>1.72258176960641E-2</v>
      </c>
      <c r="X42" s="115">
        <f>_xll.BDP($B42,X$1)</f>
        <v>-2.3893810000000002</v>
      </c>
      <c r="Y42" s="35">
        <f>_xll.BDP($B42,Y$1)</f>
        <v>5.752637</v>
      </c>
      <c r="Z42" s="19">
        <f t="shared" si="12"/>
        <v>2.3893810000000002</v>
      </c>
      <c r="AA42" s="19">
        <f t="shared" si="13"/>
        <v>0</v>
      </c>
      <c r="AB42" s="19" t="str">
        <f>_xll.BDP(B42,$AB$1)&amp;" index"</f>
        <v>UKX index</v>
      </c>
      <c r="AC42" s="35">
        <f>_xll.BDP($AB42,"chg pct 5d")</f>
        <v>0.79063660000000002</v>
      </c>
      <c r="AD42" s="35">
        <f>_xll.BDP($AB42,"chg pct 1m")</f>
        <v>0.33027469999999998</v>
      </c>
      <c r="AE42" s="35">
        <f t="shared" si="14"/>
        <v>-3.1800176000000002</v>
      </c>
      <c r="AF42" s="35">
        <f t="shared" si="15"/>
        <v>5.4223622999999996</v>
      </c>
      <c r="AG42" s="19">
        <f t="shared" si="16"/>
        <v>3.1800176000000002</v>
      </c>
      <c r="AH42" s="26">
        <f t="shared" si="17"/>
        <v>0</v>
      </c>
      <c r="AI42" s="24" t="e">
        <f>IF(S42&lt;&gt;0,_xll.BDH(B42,"last price",U42,U42),"")</f>
        <v>#N/A</v>
      </c>
      <c r="AJ42" s="24">
        <f>_xll.BDP(B42,"last price")</f>
        <v>1105</v>
      </c>
      <c r="AK42" s="59" t="e">
        <f t="shared" si="18"/>
        <v>#N/A</v>
      </c>
      <c r="AL42" s="24">
        <f>IF(S42&lt;&gt;0,_xll.BDH(AB42,"last price",U42,U42),"")</f>
        <v>6710.13</v>
      </c>
      <c r="AM42" s="24">
        <f>_xll.BDP(AB42,"last price")</f>
        <v>7434.82</v>
      </c>
      <c r="AN42" s="19">
        <f t="shared" si="19"/>
        <v>10.799939792522641</v>
      </c>
      <c r="AO42" s="93"/>
      <c r="AP42" s="43" t="e">
        <f t="shared" si="20"/>
        <v>#N/A</v>
      </c>
      <c r="AQ42" s="43" t="e">
        <f>IF(AND(AK42&lt;&gt;"",AN42&lt;&gt;"",M42&gt;=0.5),AK42+AN42,"")</f>
        <v>#N/A</v>
      </c>
      <c r="AR42" s="52"/>
    </row>
    <row r="43" spans="1:44" s="21" customFormat="1">
      <c r="A43" s="120" t="str">
        <f>_xll.BDP(B43,"short name")</f>
        <v>SONY CORP</v>
      </c>
      <c r="B43" s="16" t="s">
        <v>46</v>
      </c>
      <c r="C43" s="4">
        <v>0.56999999999999995</v>
      </c>
      <c r="D43" s="4">
        <v>-0.64299844065768497</v>
      </c>
      <c r="E43" s="4">
        <v>1.2528395471092599</v>
      </c>
      <c r="F43" s="4">
        <v>0.63167068406802096</v>
      </c>
      <c r="G43" s="4">
        <v>0.17739363104932199</v>
      </c>
      <c r="H43" s="4">
        <v>2.3749709612468499</v>
      </c>
      <c r="I43" s="4">
        <v>2.7688539422595202</v>
      </c>
      <c r="J43" s="4">
        <v>3.0136103742976701</v>
      </c>
      <c r="K43" s="4">
        <v>0.97841999999999996</v>
      </c>
      <c r="L43" s="4">
        <v>6.2497796678763002</v>
      </c>
      <c r="M43" s="4">
        <v>0.6</v>
      </c>
      <c r="N43" s="17">
        <v>1</v>
      </c>
      <c r="O43" s="17">
        <v>7</v>
      </c>
      <c r="P43" s="17">
        <v>5</v>
      </c>
      <c r="Q43" s="17">
        <v>47</v>
      </c>
      <c r="R43" s="4">
        <v>1</v>
      </c>
      <c r="S43" s="4">
        <v>-1</v>
      </c>
      <c r="T43" s="18">
        <v>42205</v>
      </c>
      <c r="U43" s="18">
        <v>42570</v>
      </c>
      <c r="V43" s="4">
        <v>0.47521321381335901</v>
      </c>
      <c r="W43" s="4">
        <v>0.68726902685233204</v>
      </c>
      <c r="X43" s="115">
        <f>_xll.BDP($B43,X$1)</f>
        <v>-0.84350720000000001</v>
      </c>
      <c r="Y43" s="35">
        <f>_xll.BDP($B43,Y$1)</f>
        <v>4.4912280000000004</v>
      </c>
      <c r="Z43" s="19">
        <f t="shared" si="12"/>
        <v>-0.84350720000000001</v>
      </c>
      <c r="AA43" s="19">
        <f t="shared" si="13"/>
        <v>-4.4912280000000004</v>
      </c>
      <c r="AB43" s="19" t="str">
        <f>_xll.BDP(B43,$AB$1)&amp;" index"</f>
        <v>TPX index</v>
      </c>
      <c r="AC43" s="35">
        <f>_xll.BDP($AB43,"chg pct 5d")</f>
        <v>-0.21043029999999999</v>
      </c>
      <c r="AD43" s="35">
        <f>_xll.BDP($AB43,"chg pct 1m")</f>
        <v>0.35560350000000002</v>
      </c>
      <c r="AE43" s="35">
        <f t="shared" si="14"/>
        <v>-0.63307690000000005</v>
      </c>
      <c r="AF43" s="35">
        <f t="shared" si="15"/>
        <v>4.1356245000000005</v>
      </c>
      <c r="AG43" s="19">
        <f t="shared" si="16"/>
        <v>-0.63307690000000005</v>
      </c>
      <c r="AH43" s="26">
        <f t="shared" si="17"/>
        <v>-4.1356245000000005</v>
      </c>
      <c r="AI43" s="24" t="e">
        <f>IF(S43&lt;&gt;0,_xll.BDH(B43,"last price",U43,U43),"")</f>
        <v>#N/A</v>
      </c>
      <c r="AJ43" s="24">
        <f>_xll.BDP(B43,"last price")</f>
        <v>4467</v>
      </c>
      <c r="AK43" s="59" t="e">
        <f t="shared" si="18"/>
        <v>#N/A</v>
      </c>
      <c r="AL43" s="24">
        <f>IF(S43&lt;&gt;0,_xll.BDH(AB43,"last price",U43,U43),"")</f>
        <v>1331.39</v>
      </c>
      <c r="AM43" s="24">
        <f>_xll.BDP(AB43,"last price")</f>
        <v>1617.07</v>
      </c>
      <c r="AN43" s="19">
        <f t="shared" si="19"/>
        <v>21.457273976821202</v>
      </c>
      <c r="AO43" s="93"/>
      <c r="AP43" s="43" t="e">
        <f>IF(AND(AK43&lt;&gt;"",AN43&lt;&gt;"",M43&gt;=0),AK43+AN43,"")</f>
        <v>#N/A</v>
      </c>
      <c r="AQ43" s="37"/>
      <c r="AR43" s="17"/>
    </row>
    <row r="44" spans="1:44" s="21" customFormat="1">
      <c r="A44" s="120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22"/>
      <c r="M44" s="19"/>
      <c r="N44" s="17"/>
      <c r="O44" s="17"/>
      <c r="P44" s="17"/>
      <c r="Q44" s="17"/>
      <c r="R44" s="19"/>
      <c r="S44" s="55"/>
      <c r="T44" s="18"/>
      <c r="U44" s="18"/>
      <c r="V44" s="19"/>
      <c r="W44" s="121"/>
      <c r="X44" s="115"/>
      <c r="Y44" s="35"/>
      <c r="Z44" s="19"/>
      <c r="AA44" s="19"/>
      <c r="AB44" s="19"/>
      <c r="AC44" s="35"/>
      <c r="AD44" s="35"/>
      <c r="AE44" s="35"/>
      <c r="AF44" s="35"/>
      <c r="AG44" s="19"/>
      <c r="AH44" s="26"/>
      <c r="AI44" s="24"/>
      <c r="AJ44" s="24"/>
      <c r="AK44" s="59"/>
      <c r="AL44" s="24"/>
      <c r="AM44" s="24"/>
      <c r="AN44" s="19"/>
      <c r="AO44" s="93"/>
      <c r="AP44" s="43"/>
      <c r="AQ44" s="54"/>
      <c r="AR44" s="17"/>
    </row>
    <row r="45" spans="1:44" s="21" customFormat="1">
      <c r="A45" s="120" t="str">
        <f>_xll.BDP(B45,"short name")</f>
        <v>MIZUHO FINANCIAL</v>
      </c>
      <c r="B45" s="16" t="s">
        <v>50</v>
      </c>
      <c r="C45" s="4">
        <v>-1.2611487203861</v>
      </c>
      <c r="D45" s="4">
        <v>-0.45397705700392998</v>
      </c>
      <c r="E45" s="4">
        <v>0.713457665175939</v>
      </c>
      <c r="F45" s="4">
        <v>-1.84486608147604</v>
      </c>
      <c r="G45" s="4">
        <v>-3.6826637105326299</v>
      </c>
      <c r="H45" s="4">
        <v>-1.21098550966744</v>
      </c>
      <c r="I45" s="4">
        <v>-0.98297091549168303</v>
      </c>
      <c r="J45" s="4">
        <v>-1.2611487203861</v>
      </c>
      <c r="K45" s="4">
        <v>3.9286428571428602</v>
      </c>
      <c r="L45" s="4">
        <v>4.4938971282756102</v>
      </c>
      <c r="M45" s="4">
        <v>0.71428571428571397</v>
      </c>
      <c r="N45" s="17">
        <v>2</v>
      </c>
      <c r="O45" s="17">
        <v>6</v>
      </c>
      <c r="P45" s="17">
        <v>4</v>
      </c>
      <c r="Q45" s="17">
        <v>49</v>
      </c>
      <c r="R45" s="4">
        <v>0</v>
      </c>
      <c r="S45" s="4">
        <v>0</v>
      </c>
      <c r="T45" s="18">
        <v>42433</v>
      </c>
      <c r="U45" s="18">
        <v>42423</v>
      </c>
      <c r="V45" s="4">
        <v>0.65560073638814298</v>
      </c>
      <c r="W45" s="4">
        <v>0.89787814799402599</v>
      </c>
      <c r="X45" s="116">
        <f>_xll.BDP($B45,X$1)</f>
        <v>-1.3045659999999999</v>
      </c>
      <c r="Y45" s="46">
        <f>_xll.BDP($B45,Y$1)</f>
        <v>-1.304567</v>
      </c>
      <c r="Z45" s="45">
        <f t="shared" si="12"/>
        <v>-1.3045659999999999</v>
      </c>
      <c r="AA45" s="45">
        <f t="shared" si="13"/>
        <v>1.304567</v>
      </c>
      <c r="AB45" s="45" t="str">
        <f>_xll.BDP(B45,$AB$1)&amp;" index"</f>
        <v>TPX index</v>
      </c>
      <c r="AC45" s="46">
        <f>_xll.BDP($AB45,"chg pct 5d")</f>
        <v>-0.21043029999999999</v>
      </c>
      <c r="AD45" s="46">
        <f>_xll.BDP($AB45,"chg pct 1m")</f>
        <v>0.35560350000000002</v>
      </c>
      <c r="AE45" s="46">
        <f t="shared" si="14"/>
        <v>-1.0941356999999998</v>
      </c>
      <c r="AF45" s="46">
        <f t="shared" si="15"/>
        <v>-1.6601705</v>
      </c>
      <c r="AG45" s="45">
        <f t="shared" si="16"/>
        <v>-1.0941356999999998</v>
      </c>
      <c r="AH45" s="34">
        <f t="shared" si="17"/>
        <v>1.6601705</v>
      </c>
      <c r="AI45" s="24" t="str">
        <f>IF(S45&lt;&gt;0,_xll.BDH(B45,"last price",U45,U45),"")</f>
        <v/>
      </c>
      <c r="AJ45" s="24">
        <f>_xll.BDP(B45,"last price")</f>
        <v>196.7</v>
      </c>
      <c r="AK45" s="60" t="str">
        <f t="shared" si="18"/>
        <v/>
      </c>
      <c r="AL45" s="47" t="str">
        <f>IF(S45&lt;&gt;0,_xll.BDH(AB45,"last price",U45,U45),"")</f>
        <v/>
      </c>
      <c r="AM45" s="47">
        <f>_xll.BDP(AB45,"last price")</f>
        <v>1617.07</v>
      </c>
      <c r="AN45" s="45" t="str">
        <f t="shared" si="19"/>
        <v/>
      </c>
      <c r="AO45" s="107" t="str">
        <f>IF(S45&lt;&gt;0,$AS$1-U45,"")</f>
        <v/>
      </c>
      <c r="AP45" s="43" t="str">
        <f t="shared" si="20"/>
        <v/>
      </c>
      <c r="AQ45" s="48" t="str">
        <f>IF(AND(AK45&lt;&gt;"",AN45&lt;&gt;"",M45&gt;=0.5),AK45+AN45,"")</f>
        <v/>
      </c>
      <c r="AR45" s="17"/>
    </row>
    <row r="46" spans="1:44" s="21" customFormat="1">
      <c r="A46" s="122" t="str">
        <f>_xll.BDP(B46,"short name")</f>
        <v>MITSUBISHI UFJ F</v>
      </c>
      <c r="B46" s="29" t="s">
        <v>51</v>
      </c>
      <c r="C46" s="29">
        <v>-2.51215890147934</v>
      </c>
      <c r="D46" s="33">
        <v>-0.61053544404777005</v>
      </c>
      <c r="E46" s="33">
        <v>0.41247783533836002</v>
      </c>
      <c r="F46" s="33">
        <v>-2.0496140316316702</v>
      </c>
      <c r="G46" s="33">
        <v>-1.7299471945723801</v>
      </c>
      <c r="H46" s="29">
        <v>-0.53813479085175697</v>
      </c>
      <c r="I46" s="29">
        <v>-3.0181193560025901</v>
      </c>
      <c r="J46" s="29">
        <v>-2.51215890147934</v>
      </c>
      <c r="K46" s="29">
        <v>8.2840500000000006</v>
      </c>
      <c r="L46" s="29">
        <v>0.29691413742023098</v>
      </c>
      <c r="M46" s="29">
        <v>1</v>
      </c>
      <c r="N46" s="30">
        <v>0</v>
      </c>
      <c r="O46" s="30">
        <v>6</v>
      </c>
      <c r="P46" s="30">
        <v>4</v>
      </c>
      <c r="Q46" s="30">
        <v>57</v>
      </c>
      <c r="R46" s="29">
        <v>1</v>
      </c>
      <c r="S46" s="29">
        <v>1</v>
      </c>
      <c r="T46" s="31">
        <v>42433</v>
      </c>
      <c r="U46" s="31">
        <v>42585</v>
      </c>
      <c r="V46" s="33">
        <v>0.67450621696269297</v>
      </c>
      <c r="W46" s="33">
        <v>1.9388211740697801E-2</v>
      </c>
      <c r="X46" s="115">
        <f>_xll.BDP($B46,X$1)</f>
        <v>-2.3420179999999999</v>
      </c>
      <c r="Y46" s="35">
        <f>_xll.BDP($B46,Y$1)</f>
        <v>-2.6523029999999999</v>
      </c>
      <c r="Z46" s="19">
        <f t="shared" si="12"/>
        <v>-2.3420179999999999</v>
      </c>
      <c r="AA46" s="19">
        <f t="shared" si="13"/>
        <v>0</v>
      </c>
      <c r="AB46" s="19" t="s">
        <v>110</v>
      </c>
      <c r="AC46" s="35">
        <f>_xll.BDP($AB46,"chg pct 5d")</f>
        <v>0.50148590000000004</v>
      </c>
      <c r="AD46" s="35">
        <f>_xll.BDP($AB46,"chg pct 1m")</f>
        <v>0.1110097</v>
      </c>
      <c r="AE46" s="35">
        <f t="shared" si="14"/>
        <v>-2.8435039</v>
      </c>
      <c r="AF46" s="35">
        <f t="shared" si="15"/>
        <v>-2.7633126999999997</v>
      </c>
      <c r="AG46" s="19">
        <f t="shared" si="16"/>
        <v>-2.8435039</v>
      </c>
      <c r="AH46" s="26">
        <f t="shared" si="17"/>
        <v>0</v>
      </c>
      <c r="AI46" s="24" t="e">
        <f>IF(S46&lt;&gt;0,_xll.BDH(B46,"last price",U46,U46),"")</f>
        <v>#N/A</v>
      </c>
      <c r="AJ46" s="24">
        <f>_xll.BDP(B46,"last price")</f>
        <v>704.7</v>
      </c>
      <c r="AK46" s="59" t="e">
        <f t="shared" si="18"/>
        <v>#N/A</v>
      </c>
      <c r="AL46" s="24" t="e">
        <f>IF(S46&lt;&gt;0,_xll.BDH(AB46,"last price",U46,U46),"")</f>
        <v>#N/A</v>
      </c>
      <c r="AM46" s="24">
        <f>_xll.BDP(AB46,"last price")</f>
        <v>54.17</v>
      </c>
      <c r="AN46" s="19" t="e">
        <f t="shared" si="19"/>
        <v>#N/A</v>
      </c>
      <c r="AO46" s="93"/>
      <c r="AP46" s="43" t="e">
        <f t="shared" si="20"/>
        <v>#N/A</v>
      </c>
      <c r="AQ46" s="37" t="e">
        <f>IF(AND(AK46&lt;&gt;"",AN46&lt;&gt;"",M46&gt;=0.5),AK46+AN46,"")</f>
        <v>#N/A</v>
      </c>
      <c r="AR46" s="17"/>
    </row>
    <row r="47" spans="1:44" s="21" customFormat="1">
      <c r="A47" s="120" t="str">
        <f>_xll.BDP(B47,"short name")</f>
        <v>SMFG</v>
      </c>
      <c r="B47" s="19" t="s">
        <v>52</v>
      </c>
      <c r="C47" s="19">
        <v>1.1840853057749099</v>
      </c>
      <c r="D47" s="4">
        <v>-0.71692350237890501</v>
      </c>
      <c r="E47" s="4">
        <v>0.69867261089222499</v>
      </c>
      <c r="F47" s="4">
        <v>-0.32601422182283402</v>
      </c>
      <c r="G47" s="4">
        <v>-1.8999111829503901</v>
      </c>
      <c r="H47" s="19">
        <v>2.4676303969057698</v>
      </c>
      <c r="I47" s="19">
        <v>2.3234456891154101</v>
      </c>
      <c r="J47" s="19">
        <v>1.1840853057749099</v>
      </c>
      <c r="K47" s="19">
        <v>2.2811400000000002</v>
      </c>
      <c r="L47" s="19">
        <v>2.6289446645628201</v>
      </c>
      <c r="M47" s="19">
        <v>0.7</v>
      </c>
      <c r="N47" s="17">
        <v>2</v>
      </c>
      <c r="O47" s="17">
        <v>7</v>
      </c>
      <c r="P47" s="17">
        <v>4</v>
      </c>
      <c r="Q47" s="17">
        <v>51</v>
      </c>
      <c r="R47" s="19">
        <v>1</v>
      </c>
      <c r="S47" s="19">
        <v>-1</v>
      </c>
      <c r="T47" s="18">
        <v>42523</v>
      </c>
      <c r="U47" s="18">
        <v>42585</v>
      </c>
      <c r="V47" s="4">
        <v>0.71033777801768005</v>
      </c>
      <c r="W47" s="4">
        <v>0.584504154775076</v>
      </c>
      <c r="X47" s="115">
        <f>_xll.BDP($B47,X$1)</f>
        <v>-1.9212750000000001</v>
      </c>
      <c r="Y47" s="35">
        <f>_xll.BDP($B47,Y$1)</f>
        <v>-1.7370890000000001</v>
      </c>
      <c r="Z47" s="19">
        <f t="shared" si="12"/>
        <v>-1.9212750000000001</v>
      </c>
      <c r="AA47" s="19">
        <f t="shared" si="13"/>
        <v>1.7370890000000001</v>
      </c>
      <c r="AB47" s="19" t="str">
        <f>_xll.BDP(B47,$AB$1)&amp;" index"</f>
        <v>TPX index</v>
      </c>
      <c r="AC47" s="35">
        <f>_xll.BDP($AB47,"chg pct 5d")</f>
        <v>-0.21043029999999999</v>
      </c>
      <c r="AD47" s="35">
        <f>_xll.BDP($AB47,"chg pct 1m")</f>
        <v>0.35560350000000002</v>
      </c>
      <c r="AE47" s="35">
        <f t="shared" si="14"/>
        <v>-1.7108447</v>
      </c>
      <c r="AF47" s="35">
        <f t="shared" si="15"/>
        <v>-2.0926925000000001</v>
      </c>
      <c r="AG47" s="19">
        <f t="shared" si="16"/>
        <v>-1.7108447</v>
      </c>
      <c r="AH47" s="26">
        <f t="shared" si="17"/>
        <v>2.0926925000000001</v>
      </c>
      <c r="AI47" s="24" t="e">
        <f>IF(S47&lt;&gt;0,_xll.BDH(B47,"last price",U47,U47),"")</f>
        <v>#N/A</v>
      </c>
      <c r="AJ47" s="24">
        <f>_xll.BDP(B47,"last price")</f>
        <v>4186</v>
      </c>
      <c r="AK47" s="59" t="e">
        <f t="shared" si="18"/>
        <v>#N/A</v>
      </c>
      <c r="AL47" s="24">
        <f>IF(S47&lt;&gt;0,_xll.BDH(AB47,"last price",U47,U47),"")</f>
        <v>1271.98</v>
      </c>
      <c r="AM47" s="24">
        <f>_xll.BDP(AB47,"last price")</f>
        <v>1617.07</v>
      </c>
      <c r="AN47" s="19">
        <f t="shared" si="19"/>
        <v>27.13014355571628</v>
      </c>
      <c r="AO47" s="93">
        <f>IF(S47&lt;&gt;0,$AS$1-U47,"")</f>
        <v>356</v>
      </c>
      <c r="AP47" s="43" t="e">
        <f t="shared" si="20"/>
        <v>#N/A</v>
      </c>
      <c r="AQ47" s="37" t="e">
        <f>IF(AND(AK47&lt;&gt;"",AN47&lt;&gt;"",M47&gt;=0.5),AK47+AN47,"")</f>
        <v>#N/A</v>
      </c>
      <c r="AR47" s="17"/>
    </row>
    <row r="48" spans="1:44" s="21" customFormat="1">
      <c r="A48" s="120" t="str">
        <f>_xll.BDP(B48,"short name")</f>
        <v>NOMURA HOLDINGS</v>
      </c>
      <c r="B48" s="19" t="s">
        <v>53</v>
      </c>
      <c r="C48" s="19">
        <v>0.285346671569076</v>
      </c>
      <c r="D48" s="4">
        <v>0.22784608283979099</v>
      </c>
      <c r="E48" s="4">
        <v>0.86514427458936605</v>
      </c>
      <c r="F48" s="4">
        <v>-0.97487456474775103</v>
      </c>
      <c r="G48" s="4">
        <v>-1.17612662530025</v>
      </c>
      <c r="H48" s="19">
        <v>1.1861892283278701</v>
      </c>
      <c r="I48" s="19">
        <v>2.1684909524531601</v>
      </c>
      <c r="J48" s="19">
        <v>0.285346671569076</v>
      </c>
      <c r="K48" s="19">
        <v>0</v>
      </c>
      <c r="L48" s="19">
        <v>0</v>
      </c>
      <c r="M48" s="19">
        <v>0.5</v>
      </c>
      <c r="N48" s="17">
        <v>0</v>
      </c>
      <c r="O48" s="17">
        <v>5</v>
      </c>
      <c r="P48" s="17">
        <v>5</v>
      </c>
      <c r="Q48" s="17">
        <v>44</v>
      </c>
      <c r="R48" s="19">
        <v>0</v>
      </c>
      <c r="S48" s="19">
        <v>0</v>
      </c>
      <c r="T48" s="18">
        <v>6040</v>
      </c>
      <c r="U48" s="18">
        <v>6040</v>
      </c>
      <c r="V48" s="4">
        <v>0.69774684345583804</v>
      </c>
      <c r="W48" s="4">
        <v>0.55578627736813901</v>
      </c>
      <c r="X48" s="115">
        <f>_xll.BDP($B48,X$1)</f>
        <v>-1.948733</v>
      </c>
      <c r="Y48" s="35">
        <f>_xll.BDP($B48,Y$1)</f>
        <v>-3.4966050000000002</v>
      </c>
      <c r="Z48" s="19">
        <f t="shared" si="12"/>
        <v>-1.948733</v>
      </c>
      <c r="AA48" s="19">
        <f t="shared" si="13"/>
        <v>3.4966050000000002</v>
      </c>
      <c r="AB48" s="19" t="str">
        <f>_xll.BDP(B48,$AB$1)&amp;" index"</f>
        <v>TPX index</v>
      </c>
      <c r="AC48" s="35">
        <f>_xll.BDP($AB48,"chg pct 5d")</f>
        <v>-0.21043029999999999</v>
      </c>
      <c r="AD48" s="35">
        <f>_xll.BDP($AB48,"chg pct 1m")</f>
        <v>0.35560350000000002</v>
      </c>
      <c r="AE48" s="35">
        <f t="shared" si="14"/>
        <v>-1.7383027</v>
      </c>
      <c r="AF48" s="35">
        <f t="shared" si="15"/>
        <v>-3.8522085000000001</v>
      </c>
      <c r="AG48" s="19">
        <f t="shared" si="16"/>
        <v>-1.7383027</v>
      </c>
      <c r="AH48" s="26">
        <f t="shared" si="17"/>
        <v>3.8522085000000001</v>
      </c>
      <c r="AI48" s="24" t="str">
        <f>IF(S48&lt;&gt;0,_xll.BDH(B48,"last price",U48,U48),"")</f>
        <v/>
      </c>
      <c r="AJ48" s="24">
        <f>_xll.BDP(B48,"last price")</f>
        <v>654.1</v>
      </c>
      <c r="AK48" s="59" t="str">
        <f t="shared" si="18"/>
        <v/>
      </c>
      <c r="AL48" s="24" t="str">
        <f>IF(S48&lt;&gt;0,_xll.BDH(AB48,"last price",U48,U48),"")</f>
        <v/>
      </c>
      <c r="AM48" s="24">
        <f>_xll.BDP(AB48,"last price")</f>
        <v>1617.07</v>
      </c>
      <c r="AN48" s="19" t="str">
        <f t="shared" si="19"/>
        <v/>
      </c>
      <c r="AO48" s="93"/>
      <c r="AP48" s="43" t="str">
        <f t="shared" si="20"/>
        <v/>
      </c>
      <c r="AQ48" s="37"/>
      <c r="AR48" s="17"/>
    </row>
    <row r="49" spans="1:44" s="21" customFormat="1">
      <c r="A49" s="120" t="str">
        <f>_xll.BDP(B49,"short name")</f>
        <v>ORIX CORP</v>
      </c>
      <c r="B49" s="19" t="s">
        <v>54</v>
      </c>
      <c r="C49" s="19">
        <v>-1.28</v>
      </c>
      <c r="D49" s="4">
        <v>0.91069780866065198</v>
      </c>
      <c r="E49" s="4">
        <v>-0.88119974089161002</v>
      </c>
      <c r="F49" s="4">
        <v>-1.2466235654931801</v>
      </c>
      <c r="G49" s="4">
        <v>-1.2069992953556601</v>
      </c>
      <c r="H49" s="19">
        <v>-1.7837525606906599</v>
      </c>
      <c r="I49" s="19">
        <v>-1.6780878403239401</v>
      </c>
      <c r="J49" s="19">
        <v>-3.3158910060080702</v>
      </c>
      <c r="K49" s="19">
        <v>5.1316249999999997</v>
      </c>
      <c r="L49" s="19">
        <v>4.6125559650953099</v>
      </c>
      <c r="M49" s="19">
        <v>0.91666666666666696</v>
      </c>
      <c r="N49" s="17">
        <v>3</v>
      </c>
      <c r="O49" s="17">
        <v>9</v>
      </c>
      <c r="P49" s="17">
        <v>5</v>
      </c>
      <c r="Q49" s="17">
        <v>44</v>
      </c>
      <c r="R49" s="19">
        <v>1</v>
      </c>
      <c r="S49" s="19">
        <v>1</v>
      </c>
      <c r="T49" s="18">
        <v>42402</v>
      </c>
      <c r="U49" s="18">
        <v>42550</v>
      </c>
      <c r="V49" s="4">
        <v>0.62252892920293301</v>
      </c>
      <c r="W49" s="4">
        <v>1E-3</v>
      </c>
      <c r="X49" s="115">
        <f>_xll.BDP($B49,X$1)</f>
        <v>-0.79051380000000004</v>
      </c>
      <c r="Y49" s="35">
        <f>_xll.BDP($B49,Y$1)</f>
        <v>-1.097664</v>
      </c>
      <c r="Z49" s="19">
        <f t="shared" si="12"/>
        <v>-0.79051380000000004</v>
      </c>
      <c r="AA49" s="19">
        <f t="shared" si="13"/>
        <v>-1.097664</v>
      </c>
      <c r="AB49" s="19" t="str">
        <f>_xll.BDP(B49,$AB$1)&amp;" index"</f>
        <v>TPX index</v>
      </c>
      <c r="AC49" s="35">
        <f>_xll.BDP($AB49,"chg pct 5d")</f>
        <v>-0.21043029999999999</v>
      </c>
      <c r="AD49" s="35">
        <f>_xll.BDP($AB49,"chg pct 1m")</f>
        <v>0.35560350000000002</v>
      </c>
      <c r="AE49" s="35">
        <f t="shared" si="14"/>
        <v>-0.58008350000000009</v>
      </c>
      <c r="AF49" s="35">
        <f t="shared" si="15"/>
        <v>-1.4532674999999999</v>
      </c>
      <c r="AG49" s="19">
        <f t="shared" si="16"/>
        <v>-0.58008350000000009</v>
      </c>
      <c r="AH49" s="26">
        <f t="shared" si="17"/>
        <v>-1.4532674999999999</v>
      </c>
      <c r="AI49" s="24" t="e">
        <f>IF(S49&lt;&gt;0,_xll.BDH(B49,"last price",U49,U49),"")</f>
        <v>#N/A</v>
      </c>
      <c r="AJ49" s="24">
        <f>_xll.BDP(B49,"last price")</f>
        <v>1757</v>
      </c>
      <c r="AK49" s="59" t="e">
        <f t="shared" si="18"/>
        <v>#N/A</v>
      </c>
      <c r="AL49" s="24">
        <f>IF(S49&lt;&gt;0,_xll.BDH(AB49,"last price",U49,U49),"")</f>
        <v>1247.69</v>
      </c>
      <c r="AM49" s="24">
        <f>_xll.BDP(AB49,"last price")</f>
        <v>1617.07</v>
      </c>
      <c r="AN49" s="19">
        <f t="shared" si="19"/>
        <v>-29.605110243730405</v>
      </c>
      <c r="AO49" s="93"/>
      <c r="AP49" s="43" t="e">
        <f t="shared" si="20"/>
        <v>#N/A</v>
      </c>
      <c r="AQ49" s="37" t="e">
        <f>IF(AND(AK49&lt;&gt;"",AN49&lt;&gt;"",M49&gt;=0.5),AK49+AN49,"")</f>
        <v>#N/A</v>
      </c>
      <c r="AR49" s="17"/>
    </row>
    <row r="50" spans="1:44" s="21" customFormat="1">
      <c r="A50" s="122" t="str">
        <f>_xll.BDP(B50,"short name")</f>
        <v>NIPPON TELEGRAPH</v>
      </c>
      <c r="B50" s="29" t="s">
        <v>57</v>
      </c>
      <c r="C50" s="29">
        <v>4.4276494715785404</v>
      </c>
      <c r="D50" s="33">
        <v>-0.64136780557331496</v>
      </c>
      <c r="E50" s="33">
        <v>1.0040723576906401</v>
      </c>
      <c r="F50" s="33">
        <v>3.69339391485323</v>
      </c>
      <c r="G50" s="33">
        <v>4.1180236344052199</v>
      </c>
      <c r="H50" s="29">
        <v>5.0911334083785302</v>
      </c>
      <c r="I50" s="29">
        <v>4.1711023493492201</v>
      </c>
      <c r="J50" s="29">
        <v>4.4276494715785404</v>
      </c>
      <c r="K50" s="29">
        <v>0</v>
      </c>
      <c r="L50" s="29">
        <v>0</v>
      </c>
      <c r="M50" s="29">
        <v>0.5</v>
      </c>
      <c r="N50" s="30">
        <v>0</v>
      </c>
      <c r="O50" s="30">
        <v>5</v>
      </c>
      <c r="P50" s="30">
        <v>5</v>
      </c>
      <c r="Q50" s="30">
        <v>47</v>
      </c>
      <c r="R50" s="29">
        <v>1</v>
      </c>
      <c r="S50" s="29">
        <v>-1</v>
      </c>
      <c r="T50" s="31">
        <v>6040</v>
      </c>
      <c r="U50" s="31">
        <v>42584</v>
      </c>
      <c r="V50" s="33">
        <v>0.45149932718999403</v>
      </c>
      <c r="W50" s="33">
        <v>7.1045378074647099E-3</v>
      </c>
      <c r="X50" s="115">
        <f>_xll.BDP($B50,X$1)</f>
        <v>-0.78226859999999998</v>
      </c>
      <c r="Y50" s="35">
        <f>_xll.BDP($B50,Y$1)</f>
        <v>-2.1671260000000001</v>
      </c>
      <c r="Z50" s="19">
        <f t="shared" si="12"/>
        <v>0.78226859999999998</v>
      </c>
      <c r="AA50" s="19">
        <f t="shared" si="13"/>
        <v>2.1671260000000001</v>
      </c>
      <c r="AB50" s="19" t="str">
        <f>_xll.BDP(B50,$AB$1)&amp;" index"</f>
        <v>TPX index</v>
      </c>
      <c r="AC50" s="35">
        <f>_xll.BDP($AB50,"chg pct 5d")</f>
        <v>-0.21043029999999999</v>
      </c>
      <c r="AD50" s="35">
        <f>_xll.BDP($AB50,"chg pct 1m")</f>
        <v>0.35560350000000002</v>
      </c>
      <c r="AE50" s="35">
        <f t="shared" si="14"/>
        <v>-0.57183830000000002</v>
      </c>
      <c r="AF50" s="35">
        <f t="shared" si="15"/>
        <v>-2.5227295000000001</v>
      </c>
      <c r="AG50" s="19">
        <f t="shared" si="16"/>
        <v>0.57183830000000002</v>
      </c>
      <c r="AH50" s="26">
        <f t="shared" si="17"/>
        <v>2.5227295000000001</v>
      </c>
      <c r="AI50" s="24" t="e">
        <f>IF(S50&lt;&gt;0,_xll.BDH(B50,"last price",U50,U50),"")</f>
        <v>#N/A</v>
      </c>
      <c r="AJ50" s="24">
        <f>_xll.BDP(B50,"last price")</f>
        <v>5327</v>
      </c>
      <c r="AK50" s="59" t="e">
        <f t="shared" si="18"/>
        <v>#N/A</v>
      </c>
      <c r="AL50" s="24">
        <f>IF(S50&lt;&gt;0,_xll.BDH(AB50,"last price",U50,U50),"")</f>
        <v>1300.2</v>
      </c>
      <c r="AM50" s="24">
        <f>_xll.BDP(AB50,"last price")</f>
        <v>1617.07</v>
      </c>
      <c r="AN50" s="19">
        <f t="shared" si="19"/>
        <v>24.370866020612205</v>
      </c>
      <c r="AO50" s="93"/>
      <c r="AP50" s="43" t="e">
        <f t="shared" si="20"/>
        <v>#N/A</v>
      </c>
      <c r="AQ50" s="37" t="e">
        <f>IF(AND(AK50&lt;&gt;"",AN50&lt;&gt;"",M50&gt;=0.5),AK50+AN50,"")</f>
        <v>#N/A</v>
      </c>
      <c r="AR50" s="17"/>
    </row>
    <row r="51" spans="1:44" s="21" customFormat="1">
      <c r="A51" s="120" t="str">
        <f>_xll.BDP(B51,"short name")</f>
        <v>NTT DOCOMO INC</v>
      </c>
      <c r="B51" s="19" t="s">
        <v>58</v>
      </c>
      <c r="C51" s="19">
        <v>3.88205492290817</v>
      </c>
      <c r="D51" s="4">
        <v>-0.14444153466437701</v>
      </c>
      <c r="E51" s="4">
        <v>-0.18458993372509699</v>
      </c>
      <c r="F51" s="4">
        <v>2.6121811858838</v>
      </c>
      <c r="G51" s="4">
        <v>3.0800174829392901</v>
      </c>
      <c r="H51" s="19">
        <v>3.6249353264350801</v>
      </c>
      <c r="I51" s="19">
        <v>3.7679727384694202</v>
      </c>
      <c r="J51" s="19">
        <v>3.88205492290817</v>
      </c>
      <c r="K51" s="19">
        <v>3.8142999999999998</v>
      </c>
      <c r="L51" s="19">
        <v>5.5478183838334099</v>
      </c>
      <c r="M51" s="19">
        <v>0.5</v>
      </c>
      <c r="N51" s="17">
        <v>0</v>
      </c>
      <c r="O51" s="17">
        <v>11</v>
      </c>
      <c r="P51" s="17">
        <v>4</v>
      </c>
      <c r="Q51" s="17">
        <v>53</v>
      </c>
      <c r="R51" s="19">
        <v>0</v>
      </c>
      <c r="S51" s="19">
        <v>0</v>
      </c>
      <c r="T51" s="18">
        <v>42275</v>
      </c>
      <c r="U51" s="18">
        <v>42258</v>
      </c>
      <c r="V51" s="4">
        <v>0.42835826519991599</v>
      </c>
      <c r="W51" s="4">
        <v>2.7941397818597598E-3</v>
      </c>
      <c r="X51" s="115">
        <f>_xll.BDP($B51,X$1)</f>
        <v>-1.317045</v>
      </c>
      <c r="Y51" s="35">
        <f>_xll.BDP($B51,Y$1)</f>
        <v>-6.0341690000000003</v>
      </c>
      <c r="Z51" s="19">
        <f t="shared" ref="Z51" si="21">IF(G51&gt;=0.5,-X51,IF(G51&lt;=0.5,X51,0))</f>
        <v>1.317045</v>
      </c>
      <c r="AA51" s="19">
        <f t="shared" ref="AA51" si="22">IF(E51&gt;=0.5,-Y51,IF(E51&lt;=-0.5,Y51,0))</f>
        <v>0</v>
      </c>
      <c r="AB51" s="19" t="str">
        <f>_xll.BDP(B51,$AB$1)&amp;" index"</f>
        <v>TPX index</v>
      </c>
      <c r="AC51" s="35">
        <f>_xll.BDP($AB51,"chg pct 5d")</f>
        <v>-0.21043029999999999</v>
      </c>
      <c r="AD51" s="35">
        <f>_xll.BDP($AB51,"chg pct 1m")</f>
        <v>0.35560350000000002</v>
      </c>
      <c r="AE51" s="35">
        <f t="shared" ref="AE51" si="23">X51-AC51</f>
        <v>-1.1066147</v>
      </c>
      <c r="AF51" s="35">
        <f t="shared" ref="AF51" si="24">Y51-AD51</f>
        <v>-6.3897725000000003</v>
      </c>
      <c r="AG51" s="19">
        <f t="shared" ref="AG51" si="25">IF(G51&gt;=0.5,-AE51,IF(G51&lt;=0.5,AE51,0))</f>
        <v>1.1066147</v>
      </c>
      <c r="AH51" s="26">
        <f t="shared" ref="AH51" si="26">IF(E51&gt;=0.5,-AF51,IF(E51&lt;=-0.5,AF51,0))</f>
        <v>0</v>
      </c>
      <c r="AI51" s="24" t="str">
        <f>IF(S51&lt;&gt;0,_xll.BDH(B51,"last price",U51,U51),"")</f>
        <v/>
      </c>
      <c r="AJ51" s="24">
        <f>_xll.BDP(B51,"last price")</f>
        <v>2585</v>
      </c>
      <c r="AK51" s="59" t="str">
        <f t="shared" ref="AK51" si="27">IF(S51=0,"",IF(S51=1,(AJ51-AI51)/AI51*100,(AI51-AJ51)/AI51*100))</f>
        <v/>
      </c>
      <c r="AL51" s="24" t="str">
        <f>IF(S51&lt;&gt;0,_xll.BDH(AB51,"last price",U51,U51),"")</f>
        <v/>
      </c>
      <c r="AM51" s="24">
        <f>_xll.BDP(AB51,"last price")</f>
        <v>1617.07</v>
      </c>
      <c r="AN51" s="19" t="str">
        <f t="shared" ref="AN51" si="28">IF(S51=0,"",IF(S51=1,(AL51-AM51)/AL51*100,(AM51-AL51)/AL51*100))</f>
        <v/>
      </c>
      <c r="AO51" s="93" t="str">
        <f>IF(S51&lt;&gt;0,$AS$1-U51,"")</f>
        <v/>
      </c>
      <c r="AP51" s="43" t="str">
        <f t="shared" ref="AP51" si="29">IF(AND(AK51&lt;&gt;"",AN51&lt;&gt;"",M51&gt;=0),AK51+AN51,"")</f>
        <v/>
      </c>
      <c r="AQ51" s="37" t="str">
        <f>IF(AND(AK51&lt;&gt;"",AN51&lt;&gt;"",M51&gt;=0.5),AK51+AN51,"")</f>
        <v/>
      </c>
      <c r="AR51" s="17"/>
    </row>
    <row r="52" spans="1:44" s="21" customFormat="1">
      <c r="A52" s="120" t="str">
        <f>_xll.BDP(B52,"short name")</f>
        <v>SOFTBANK GROUP C</v>
      </c>
      <c r="B52" s="17" t="s">
        <v>59</v>
      </c>
      <c r="C52" s="19">
        <v>0.67782203549496201</v>
      </c>
      <c r="D52" s="4">
        <v>0.172268591211094</v>
      </c>
      <c r="E52" s="4">
        <v>-0.12161585444220201</v>
      </c>
      <c r="F52" s="4">
        <v>-2.4675677139490602</v>
      </c>
      <c r="G52" s="4">
        <v>-1.5880876040879</v>
      </c>
      <c r="H52" s="19">
        <v>-0.25310922696940402</v>
      </c>
      <c r="I52" s="19">
        <v>0.42305249416720903</v>
      </c>
      <c r="J52" s="19">
        <v>0.67782203549496201</v>
      </c>
      <c r="K52" s="19">
        <v>2.22565833333333</v>
      </c>
      <c r="L52" s="19">
        <v>4.0889723048614801</v>
      </c>
      <c r="M52" s="19">
        <v>0.75</v>
      </c>
      <c r="N52" s="17">
        <v>3</v>
      </c>
      <c r="O52" s="17">
        <v>10</v>
      </c>
      <c r="P52" s="17">
        <v>5</v>
      </c>
      <c r="Q52" s="17">
        <v>41</v>
      </c>
      <c r="R52" s="19">
        <v>0</v>
      </c>
      <c r="S52" s="19">
        <v>0</v>
      </c>
      <c r="T52" s="18">
        <v>42353</v>
      </c>
      <c r="U52" s="18">
        <v>42341</v>
      </c>
      <c r="V52" s="4">
        <v>0.39860350348661899</v>
      </c>
      <c r="W52" s="4">
        <v>0.43485468505109898</v>
      </c>
      <c r="X52" s="115">
        <f>_xll.BDP($B52,X$1)</f>
        <v>2.001093</v>
      </c>
      <c r="Y52" s="35">
        <f>_xll.BDP($B52,Y$1)</f>
        <v>1.028918</v>
      </c>
      <c r="Z52" s="19">
        <f t="shared" si="12"/>
        <v>2.001093</v>
      </c>
      <c r="AA52" s="19">
        <f t="shared" si="13"/>
        <v>0</v>
      </c>
      <c r="AB52" s="19" t="str">
        <f>_xll.BDP(B52,$AB$1)&amp;" index"</f>
        <v>TPX index</v>
      </c>
      <c r="AC52" s="35">
        <f>_xll.BDP($AB52,"chg pct 5d")</f>
        <v>-0.21043029999999999</v>
      </c>
      <c r="AD52" s="35">
        <f>_xll.BDP($AB52,"chg pct 1m")</f>
        <v>0.35560350000000002</v>
      </c>
      <c r="AE52" s="35">
        <f t="shared" si="14"/>
        <v>2.2115233000000001</v>
      </c>
      <c r="AF52" s="35">
        <f t="shared" si="15"/>
        <v>0.67331450000000004</v>
      </c>
      <c r="AG52" s="19">
        <f t="shared" si="16"/>
        <v>2.2115233000000001</v>
      </c>
      <c r="AH52" s="26">
        <f t="shared" si="17"/>
        <v>0</v>
      </c>
      <c r="AI52" s="24" t="str">
        <f>IF(S52&lt;&gt;0,_xll.BDH(B52,"last price",U52,U52),"")</f>
        <v/>
      </c>
      <c r="AJ52" s="24">
        <f>_xll.BDP(B52,"last price")</f>
        <v>9328</v>
      </c>
      <c r="AK52" s="59" t="str">
        <f t="shared" si="18"/>
        <v/>
      </c>
      <c r="AL52" s="24" t="str">
        <f>IF(S52&lt;&gt;0,_xll.BDH(AB52,"last price",U52,U52),"")</f>
        <v/>
      </c>
      <c r="AM52" s="24">
        <f>_xll.BDP(AB52,"last price")</f>
        <v>1617.07</v>
      </c>
      <c r="AN52" s="19" t="str">
        <f t="shared" si="19"/>
        <v/>
      </c>
      <c r="AO52" s="93" t="str">
        <f>IF(S52&lt;&gt;0,$AS$1-U52,"")</f>
        <v/>
      </c>
      <c r="AP52" s="43" t="str">
        <f t="shared" si="20"/>
        <v/>
      </c>
      <c r="AQ52" s="37" t="str">
        <f>IF(AND(AK52&lt;&gt;"",AN52&lt;&gt;"",M52&gt;=0.5),AK52+AN52,"")</f>
        <v/>
      </c>
      <c r="AR52" s="17"/>
    </row>
    <row r="53" spans="1:44" s="21" customFormat="1">
      <c r="A53" s="120" t="str">
        <f>_xll.BDP(B53,"short name")</f>
        <v>DAI-ICHI LIFE HO</v>
      </c>
      <c r="B53" s="17" t="s">
        <v>60</v>
      </c>
      <c r="C53" s="19">
        <v>5.9584582677712303</v>
      </c>
      <c r="D53" s="4">
        <v>0.126369906213157</v>
      </c>
      <c r="E53" s="4">
        <v>-1.46455662824107</v>
      </c>
      <c r="F53" s="4">
        <v>0.70930237948318298</v>
      </c>
      <c r="G53" s="4">
        <v>1.37143014459549</v>
      </c>
      <c r="H53" s="19">
        <v>4.6576868147993196</v>
      </c>
      <c r="I53" s="19">
        <v>5.77513999230914</v>
      </c>
      <c r="J53" s="19">
        <v>5.9584582677712303</v>
      </c>
      <c r="K53" s="19">
        <v>19.560300000000002</v>
      </c>
      <c r="L53" s="19">
        <v>0</v>
      </c>
      <c r="M53" s="19">
        <v>1</v>
      </c>
      <c r="N53" s="17">
        <v>0</v>
      </c>
      <c r="O53" s="17">
        <v>6</v>
      </c>
      <c r="P53" s="17">
        <v>4</v>
      </c>
      <c r="Q53" s="17">
        <v>58</v>
      </c>
      <c r="R53" s="19">
        <v>0</v>
      </c>
      <c r="S53" s="19">
        <v>0</v>
      </c>
      <c r="T53" s="18">
        <v>42405</v>
      </c>
      <c r="U53" s="18">
        <v>42397</v>
      </c>
      <c r="V53" s="4">
        <v>0.63243038558243903</v>
      </c>
      <c r="W53" s="4">
        <v>5.8973938949845699E-3</v>
      </c>
      <c r="X53" s="115">
        <f>_xll.BDP($B53,X$1)</f>
        <v>-3.3358409999999998</v>
      </c>
      <c r="Y53" s="35">
        <f>_xll.BDP($B53,Y$1)</f>
        <v>-1.0780289999999999</v>
      </c>
      <c r="Z53" s="19">
        <f t="shared" si="12"/>
        <v>3.3358409999999998</v>
      </c>
      <c r="AA53" s="19">
        <f t="shared" si="13"/>
        <v>-1.0780289999999999</v>
      </c>
      <c r="AB53" s="19" t="str">
        <f>_xll.BDP(B53,$AB$1)&amp;" index"</f>
        <v>TPX index</v>
      </c>
      <c r="AC53" s="35">
        <f>_xll.BDP($AB53,"chg pct 5d")</f>
        <v>-0.21043029999999999</v>
      </c>
      <c r="AD53" s="35">
        <f>_xll.BDP($AB53,"chg pct 1m")</f>
        <v>0.35560350000000002</v>
      </c>
      <c r="AE53" s="35">
        <f t="shared" si="14"/>
        <v>-3.1254106999999998</v>
      </c>
      <c r="AF53" s="35">
        <f t="shared" si="15"/>
        <v>-1.4336324999999999</v>
      </c>
      <c r="AG53" s="19">
        <f t="shared" si="16"/>
        <v>3.1254106999999998</v>
      </c>
      <c r="AH53" s="26">
        <f t="shared" si="17"/>
        <v>-1.4336324999999999</v>
      </c>
      <c r="AI53" s="24" t="str">
        <f>IF(S53&lt;&gt;0,_xll.BDH(B53,"last price",U53,U53),"")</f>
        <v/>
      </c>
      <c r="AJ53" s="24">
        <f>_xll.BDP(B53,"last price")</f>
        <v>1927</v>
      </c>
      <c r="AK53" s="59" t="str">
        <f t="shared" si="18"/>
        <v/>
      </c>
      <c r="AL53" s="24" t="str">
        <f>IF(S53&lt;&gt;0,_xll.BDH(AB53,"last price",U53,U53),"")</f>
        <v/>
      </c>
      <c r="AM53" s="24">
        <f>_xll.BDP(AB53,"last price")</f>
        <v>1617.07</v>
      </c>
      <c r="AN53" s="19" t="str">
        <f t="shared" si="19"/>
        <v/>
      </c>
      <c r="AO53" s="93"/>
      <c r="AP53" s="43" t="str">
        <f t="shared" si="20"/>
        <v/>
      </c>
      <c r="AQ53" s="37" t="str">
        <f>IF(AND(AK53&lt;&gt;"",AN53&lt;&gt;"",M53&gt;=0.5),AK53+AN53,"")</f>
        <v/>
      </c>
      <c r="AR53" s="17"/>
    </row>
    <row r="54" spans="1:44" s="21" customFormat="1">
      <c r="A54" s="120" t="str">
        <f>_xll.BDP(B54,"short name")</f>
        <v>SONY FINANCIAL H</v>
      </c>
      <c r="B54" s="17" t="s">
        <v>61</v>
      </c>
      <c r="C54" s="19">
        <v>-2</v>
      </c>
      <c r="D54" s="4">
        <v>-0.37142644647266598</v>
      </c>
      <c r="E54" s="4">
        <v>0.67140100945824899</v>
      </c>
      <c r="F54" s="4">
        <v>-1.7725925364169599</v>
      </c>
      <c r="G54" s="4">
        <v>-2.68636036314598</v>
      </c>
      <c r="H54" s="19">
        <v>-0.44341496710706602</v>
      </c>
      <c r="I54" s="19">
        <v>-0.100181973770761</v>
      </c>
      <c r="J54" s="19">
        <v>0.50120271729968902</v>
      </c>
      <c r="K54" s="19">
        <v>6.4040749999999997</v>
      </c>
      <c r="L54" s="19">
        <v>4.4850009532567903</v>
      </c>
      <c r="M54" s="19">
        <v>1</v>
      </c>
      <c r="N54" s="17">
        <v>2</v>
      </c>
      <c r="O54" s="17">
        <v>11</v>
      </c>
      <c r="P54" s="17">
        <v>5</v>
      </c>
      <c r="Q54" s="17">
        <v>45</v>
      </c>
      <c r="R54" s="19">
        <v>1</v>
      </c>
      <c r="S54" s="19">
        <v>1</v>
      </c>
      <c r="T54" s="18">
        <v>42241</v>
      </c>
      <c r="U54" s="18">
        <v>42571</v>
      </c>
      <c r="V54" s="4">
        <v>0.499501370433523</v>
      </c>
      <c r="W54" s="4">
        <v>0.51108725899030305</v>
      </c>
      <c r="X54" s="115">
        <f>_xll.BDP($B54,X$1)</f>
        <v>-3.8306450000000001</v>
      </c>
      <c r="Y54" s="35">
        <f>_xll.BDP($B54,Y$1)</f>
        <v>4.6626440000000002</v>
      </c>
      <c r="Z54" s="19">
        <f t="shared" si="12"/>
        <v>-3.8306450000000001</v>
      </c>
      <c r="AA54" s="19">
        <f t="shared" si="13"/>
        <v>-4.6626440000000002</v>
      </c>
      <c r="AB54" s="19" t="str">
        <f>_xll.BDP(B54,$AB$1)&amp;" index"</f>
        <v>TPX index</v>
      </c>
      <c r="AC54" s="35">
        <f>_xll.BDP($AB54,"chg pct 5d")</f>
        <v>-0.21043029999999999</v>
      </c>
      <c r="AD54" s="35">
        <f>_xll.BDP($AB54,"chg pct 1m")</f>
        <v>0.35560350000000002</v>
      </c>
      <c r="AE54" s="35">
        <f t="shared" si="14"/>
        <v>-3.6202147</v>
      </c>
      <c r="AF54" s="35">
        <f t="shared" si="15"/>
        <v>4.3070405000000003</v>
      </c>
      <c r="AG54" s="19">
        <f t="shared" si="16"/>
        <v>-3.6202147</v>
      </c>
      <c r="AH54" s="26">
        <f t="shared" si="17"/>
        <v>-4.3070405000000003</v>
      </c>
      <c r="AI54" s="24" t="e">
        <f>IF(S54&lt;&gt;0,_xll.BDH(B54,"last price",U54,U54),"")</f>
        <v>#N/A</v>
      </c>
      <c r="AJ54" s="24">
        <f>_xll.BDP(B54,"last price")</f>
        <v>1908</v>
      </c>
      <c r="AK54" s="59" t="e">
        <f t="shared" si="18"/>
        <v>#N/A</v>
      </c>
      <c r="AL54" s="24">
        <f>IF(S54&lt;&gt;0,_xll.BDH(AB54,"last price",U54,U54),"")</f>
        <v>1330.75</v>
      </c>
      <c r="AM54" s="24">
        <f>_xll.BDP(AB54,"last price")</f>
        <v>1617.07</v>
      </c>
      <c r="AN54" s="19">
        <f t="shared" si="19"/>
        <v>-21.515686642870556</v>
      </c>
      <c r="AO54" s="93"/>
      <c r="AP54" s="43" t="e">
        <f t="shared" si="20"/>
        <v>#N/A</v>
      </c>
      <c r="AQ54" s="54"/>
      <c r="AR54" s="17"/>
    </row>
    <row r="55" spans="1:44" s="21" customFormat="1">
      <c r="A55" s="122" t="str">
        <f>_xll.BDP(B55,"short name")</f>
        <v>T&amp;D HOLDING INC</v>
      </c>
      <c r="B55" s="30" t="s">
        <v>62</v>
      </c>
      <c r="C55" s="29">
        <v>2.30451331479125</v>
      </c>
      <c r="D55" s="33">
        <v>1.7949686193378001E-2</v>
      </c>
      <c r="E55" s="33">
        <v>-0.49628456691420603</v>
      </c>
      <c r="F55" s="33">
        <v>0.23140541389841299</v>
      </c>
      <c r="G55" s="33">
        <v>0.45132949698844899</v>
      </c>
      <c r="H55" s="29">
        <v>1.81615248322367</v>
      </c>
      <c r="I55" s="29">
        <v>2.41124117864377</v>
      </c>
      <c r="J55" s="29">
        <v>2.30451331479125</v>
      </c>
      <c r="K55" s="29">
        <v>11.9871</v>
      </c>
      <c r="L55" s="29">
        <v>8.6855143894878193</v>
      </c>
      <c r="M55" s="29">
        <v>1</v>
      </c>
      <c r="N55" s="30">
        <v>1</v>
      </c>
      <c r="O55" s="30">
        <v>5</v>
      </c>
      <c r="P55" s="30">
        <v>5</v>
      </c>
      <c r="Q55" s="30">
        <v>48</v>
      </c>
      <c r="R55" s="29">
        <v>1</v>
      </c>
      <c r="S55" s="29">
        <v>-1</v>
      </c>
      <c r="T55" s="31">
        <v>42268</v>
      </c>
      <c r="U55" s="31">
        <v>42585</v>
      </c>
      <c r="V55" s="33">
        <v>0.63083059642308503</v>
      </c>
      <c r="W55" s="33">
        <v>1E-3</v>
      </c>
      <c r="X55" s="115">
        <f>_xll.BDP($B55,X$1)</f>
        <v>-2.7470889999999999</v>
      </c>
      <c r="Y55" s="35">
        <f>_xll.BDP($B55,Y$1)</f>
        <v>-0.91268629999999995</v>
      </c>
      <c r="Z55" s="19">
        <f t="shared" si="12"/>
        <v>-2.7470889999999999</v>
      </c>
      <c r="AA55" s="19">
        <f t="shared" si="13"/>
        <v>0</v>
      </c>
      <c r="AB55" s="19" t="str">
        <f>_xll.BDP(B55,$AB$1)&amp;" index"</f>
        <v>TPX index</v>
      </c>
      <c r="AC55" s="35">
        <f>_xll.BDP($AB55,"chg pct 5d")</f>
        <v>-0.21043029999999999</v>
      </c>
      <c r="AD55" s="35">
        <f>_xll.BDP($AB55,"chg pct 1m")</f>
        <v>0.35560350000000002</v>
      </c>
      <c r="AE55" s="35">
        <f t="shared" si="14"/>
        <v>-2.5366586999999998</v>
      </c>
      <c r="AF55" s="35">
        <f t="shared" si="15"/>
        <v>-1.2682898</v>
      </c>
      <c r="AG55" s="19">
        <f t="shared" si="16"/>
        <v>-2.5366586999999998</v>
      </c>
      <c r="AH55" s="26">
        <f t="shared" si="17"/>
        <v>0</v>
      </c>
      <c r="AI55" s="24" t="e">
        <f>IF(S55&lt;&gt;0,_xll.BDH(B55,"last price",U55,U55),"")</f>
        <v>#N/A</v>
      </c>
      <c r="AJ55" s="24">
        <f>_xll.BDP(B55,"last price")</f>
        <v>1628.5</v>
      </c>
      <c r="AK55" s="59" t="e">
        <f t="shared" si="18"/>
        <v>#N/A</v>
      </c>
      <c r="AL55" s="24">
        <f>IF(S55&lt;&gt;0,_xll.BDH(AB55,"last price",U55,U55),"")</f>
        <v>1271.98</v>
      </c>
      <c r="AM55" s="24">
        <f>_xll.BDP(AB55,"last price")</f>
        <v>1617.07</v>
      </c>
      <c r="AN55" s="19">
        <f t="shared" si="19"/>
        <v>27.13014355571628</v>
      </c>
      <c r="AO55" s="93"/>
      <c r="AP55" s="43" t="e">
        <f t="shared" si="20"/>
        <v>#N/A</v>
      </c>
      <c r="AQ55" s="37" t="e">
        <f>IF(AND(AK55&lt;&gt;"",AN55&lt;&gt;"",M55&gt;=0.5),AK55+AN55,"")</f>
        <v>#N/A</v>
      </c>
      <c r="AR55" s="17"/>
    </row>
    <row r="56" spans="1:44" s="21" customFormat="1">
      <c r="A56" s="122" t="str">
        <f>_xll.BDP(B56,"short name")</f>
        <v>MS&amp;AD INSURANCE</v>
      </c>
      <c r="B56" s="29" t="s">
        <v>63</v>
      </c>
      <c r="C56" s="29">
        <v>1.1002690695066899</v>
      </c>
      <c r="D56" s="33">
        <v>1.76244825523006</v>
      </c>
      <c r="E56" s="33">
        <v>-1.7065803001745901</v>
      </c>
      <c r="F56" s="33">
        <v>-0.819690262137588</v>
      </c>
      <c r="G56" s="33">
        <v>0.61405508161826805</v>
      </c>
      <c r="H56" s="29">
        <v>0.95619942475567099</v>
      </c>
      <c r="I56" s="29">
        <v>0.49771206978600202</v>
      </c>
      <c r="J56" s="29">
        <v>1.1002690695066899</v>
      </c>
      <c r="K56" s="29">
        <v>4.2005249999999998</v>
      </c>
      <c r="L56" s="29">
        <v>1.3233135960804701</v>
      </c>
      <c r="M56" s="29">
        <v>1</v>
      </c>
      <c r="N56" s="30">
        <v>2</v>
      </c>
      <c r="O56" s="30">
        <v>10</v>
      </c>
      <c r="P56" s="30">
        <v>4</v>
      </c>
      <c r="Q56" s="30">
        <v>52</v>
      </c>
      <c r="R56" s="29">
        <v>1</v>
      </c>
      <c r="S56" s="29">
        <v>-1</v>
      </c>
      <c r="T56" s="31">
        <v>42382</v>
      </c>
      <c r="U56" s="31">
        <v>42583</v>
      </c>
      <c r="V56" s="33">
        <v>0.64813570411976096</v>
      </c>
      <c r="W56" s="33">
        <v>0.17811199045675999</v>
      </c>
      <c r="X56" s="115">
        <f>_xll.BDP($B56,X$1)</f>
        <v>-0.81716040000000001</v>
      </c>
      <c r="Y56" s="35">
        <f>_xll.BDP($B56,Y$1)</f>
        <v>2.6155879999999998</v>
      </c>
      <c r="Z56" s="19">
        <f t="shared" si="12"/>
        <v>0.81716040000000001</v>
      </c>
      <c r="AA56" s="19">
        <f t="shared" si="13"/>
        <v>2.6155879999999998</v>
      </c>
      <c r="AB56" s="19" t="str">
        <f>_xll.BDP(B56,$AB$1)&amp;" index"</f>
        <v>TPX index</v>
      </c>
      <c r="AC56" s="35">
        <f>_xll.BDP($AB56,"chg pct 5d")</f>
        <v>-0.21043029999999999</v>
      </c>
      <c r="AD56" s="35">
        <f>_xll.BDP($AB56,"chg pct 1m")</f>
        <v>0.35560350000000002</v>
      </c>
      <c r="AE56" s="35">
        <f t="shared" si="14"/>
        <v>-0.60673010000000005</v>
      </c>
      <c r="AF56" s="35">
        <f t="shared" si="15"/>
        <v>2.2599844999999998</v>
      </c>
      <c r="AG56" s="19">
        <f t="shared" si="16"/>
        <v>0.60673010000000005</v>
      </c>
      <c r="AH56" s="26">
        <f t="shared" si="17"/>
        <v>2.2599844999999998</v>
      </c>
      <c r="AI56" s="24" t="e">
        <f>IF(S56&lt;&gt;0,_xll.BDH(B56,"last price",U56,U56),"")</f>
        <v>#N/A</v>
      </c>
      <c r="AJ56" s="24">
        <f>_xll.BDP(B56,"last price")</f>
        <v>3884</v>
      </c>
      <c r="AK56" s="59" t="e">
        <f t="shared" si="18"/>
        <v>#N/A</v>
      </c>
      <c r="AL56" s="24">
        <f>IF(S56&lt;&gt;0,_xll.BDH(AB56,"last price",U56,U56),"")</f>
        <v>1321.83</v>
      </c>
      <c r="AM56" s="24">
        <f>_xll.BDP(AB56,"last price")</f>
        <v>1617.07</v>
      </c>
      <c r="AN56" s="19">
        <f t="shared" si="19"/>
        <v>22.335701262643461</v>
      </c>
      <c r="AO56" s="93">
        <f>IF(S56&lt;&gt;0,$AS$1-U56,"")</f>
        <v>358</v>
      </c>
      <c r="AP56" s="43" t="e">
        <f t="shared" si="20"/>
        <v>#N/A</v>
      </c>
      <c r="AQ56" s="37"/>
      <c r="AR56" s="17"/>
    </row>
    <row r="57" spans="1:44" s="21" customFormat="1">
      <c r="A57" s="120" t="str">
        <f>_xll.BDP(B57,"short name")</f>
        <v>AFLAC INC</v>
      </c>
      <c r="B57" s="19" t="s">
        <v>64</v>
      </c>
      <c r="C57" s="19">
        <v>-0.31894990404637702</v>
      </c>
      <c r="D57" s="4">
        <v>0.61065076671101604</v>
      </c>
      <c r="E57" s="4">
        <v>-0.17995958458146899</v>
      </c>
      <c r="F57" s="4">
        <v>-0.37884888664109301</v>
      </c>
      <c r="G57" s="4">
        <v>-0.135274030656585</v>
      </c>
      <c r="H57" s="19">
        <v>-0.98064549011540203</v>
      </c>
      <c r="I57" s="19">
        <v>-0.51231480415378305</v>
      </c>
      <c r="J57" s="19">
        <v>-0.31894990404637702</v>
      </c>
      <c r="K57" s="19">
        <v>0</v>
      </c>
      <c r="L57" s="19">
        <v>0</v>
      </c>
      <c r="M57" s="19">
        <v>0.5</v>
      </c>
      <c r="N57" s="17">
        <v>0</v>
      </c>
      <c r="O57" s="17">
        <v>5</v>
      </c>
      <c r="P57" s="17">
        <v>4</v>
      </c>
      <c r="Q57" s="17">
        <v>53</v>
      </c>
      <c r="R57" s="19">
        <v>0</v>
      </c>
      <c r="S57" s="19">
        <v>0</v>
      </c>
      <c r="T57" s="18">
        <v>6040</v>
      </c>
      <c r="U57" s="18">
        <v>6040</v>
      </c>
      <c r="V57" s="4">
        <v>0.60272379283353905</v>
      </c>
      <c r="W57" s="4">
        <v>0.48241022524650201</v>
      </c>
      <c r="X57" s="115">
        <f>_xll.BDP($B57,X$1)</f>
        <v>0.44946710000000001</v>
      </c>
      <c r="Y57" s="35">
        <f>_xll.BDP($B57,Y$1)</f>
        <v>0.79897110000000005</v>
      </c>
      <c r="Z57" s="19">
        <f t="shared" si="12"/>
        <v>0.44946710000000001</v>
      </c>
      <c r="AA57" s="19">
        <f t="shared" si="13"/>
        <v>0</v>
      </c>
      <c r="AB57" s="19" t="str">
        <f>_xll.BDP(B57,$AB$1)&amp;" index"</f>
        <v>SPX index</v>
      </c>
      <c r="AC57" s="35">
        <f>_xll.BDP($AB57,"chg pct 5d")</f>
        <v>0.64495760000000002</v>
      </c>
      <c r="AD57" s="35">
        <f>_xll.BDP($AB57,"chg pct 1m")</f>
        <v>1.565842</v>
      </c>
      <c r="AE57" s="35">
        <f t="shared" si="14"/>
        <v>-0.19549050000000001</v>
      </c>
      <c r="AF57" s="35">
        <f t="shared" si="15"/>
        <v>-0.76687089999999991</v>
      </c>
      <c r="AG57" s="19">
        <f t="shared" si="16"/>
        <v>-0.19549050000000001</v>
      </c>
      <c r="AH57" s="26">
        <f t="shared" si="17"/>
        <v>0</v>
      </c>
      <c r="AI57" s="24" t="str">
        <f>IF(S57&lt;&gt;0,_xll.BDH(B57,"last price",U57,U57),"")</f>
        <v/>
      </c>
      <c r="AJ57" s="24">
        <f>_xll.BDP(B57,"last price")</f>
        <v>78.11</v>
      </c>
      <c r="AK57" s="59" t="str">
        <f t="shared" si="18"/>
        <v/>
      </c>
      <c r="AL57" s="24" t="str">
        <f>IF(S57&lt;&gt;0,_xll.BDH(AB57,"last price",U57,U57),"")</f>
        <v/>
      </c>
      <c r="AM57" s="24">
        <f>_xll.BDP(AB57,"last price")</f>
        <v>2480.66</v>
      </c>
      <c r="AN57" s="19" t="str">
        <f t="shared" si="19"/>
        <v/>
      </c>
      <c r="AO57" s="93" t="str">
        <f>IF(S57&lt;&gt;0,$AS$1-U57,"")</f>
        <v/>
      </c>
      <c r="AP57" s="43" t="str">
        <f t="shared" si="20"/>
        <v/>
      </c>
      <c r="AQ57" s="26" t="str">
        <f>IF(AND(AK57&lt;&gt;"",AN57&lt;&gt;"",M57&gt;=0.5),AK57+AN57,"")</f>
        <v/>
      </c>
      <c r="AR57" s="17"/>
    </row>
    <row r="58" spans="1:44" s="21" customFormat="1">
      <c r="A58" s="120" t="str">
        <f>_xll.BDP(B58,"short name")</f>
        <v>SOFTBANK GROUP C</v>
      </c>
      <c r="B58" s="19" t="s">
        <v>59</v>
      </c>
      <c r="C58" s="19">
        <v>-2.4900000000000002</v>
      </c>
      <c r="D58" s="4">
        <v>0.246860309910653</v>
      </c>
      <c r="E58" s="4">
        <v>0.43393195495523301</v>
      </c>
      <c r="F58" s="4">
        <v>-2.3939870076149798</v>
      </c>
      <c r="G58" s="4">
        <v>-5.1125188537869999</v>
      </c>
      <c r="H58" s="19">
        <v>-2.5845853650542101</v>
      </c>
      <c r="I58" s="19">
        <v>-1.2514874762971799</v>
      </c>
      <c r="J58" s="19">
        <v>-1.51032447386797</v>
      </c>
      <c r="K58" s="19">
        <v>8.1552000000000007</v>
      </c>
      <c r="L58" s="19">
        <v>0</v>
      </c>
      <c r="M58" s="19">
        <v>1</v>
      </c>
      <c r="N58" s="17">
        <v>1</v>
      </c>
      <c r="O58" s="17">
        <v>8</v>
      </c>
      <c r="P58" s="17">
        <v>4</v>
      </c>
      <c r="Q58" s="17">
        <v>55</v>
      </c>
      <c r="R58" s="19">
        <v>0</v>
      </c>
      <c r="S58" s="19">
        <v>0</v>
      </c>
      <c r="T58" s="18">
        <v>42417</v>
      </c>
      <c r="U58" s="18">
        <v>42405</v>
      </c>
      <c r="V58" s="4">
        <v>0.46094306034362997</v>
      </c>
      <c r="W58" s="4">
        <v>1.6608741643020401E-2</v>
      </c>
      <c r="X58" s="115">
        <f>_xll.BDP($B58,X$1)</f>
        <v>2.001093</v>
      </c>
      <c r="Y58" s="35">
        <f>_xll.BDP($B58,Y$1)</f>
        <v>1.028918</v>
      </c>
      <c r="Z58" s="19">
        <f t="shared" ref="Z58" si="30">IF(G58&gt;=0.5,-X58,IF(G58&lt;=0.5,X58,0))</f>
        <v>2.001093</v>
      </c>
      <c r="AA58" s="19">
        <f t="shared" ref="AA58" si="31">IF(E58&gt;=0.5,-Y58,IF(E58&lt;=-0.5,Y58,0))</f>
        <v>0</v>
      </c>
      <c r="AB58" s="19" t="str">
        <f>_xll.BDP(B58,$AB$1)&amp;" index"</f>
        <v>TPX index</v>
      </c>
      <c r="AC58" s="35">
        <f>_xll.BDP($AB58,"chg pct 5d")</f>
        <v>-0.21043029999999999</v>
      </c>
      <c r="AD58" s="35">
        <f>_xll.BDP($AB58,"chg pct 1m")</f>
        <v>0.35560350000000002</v>
      </c>
      <c r="AE58" s="35">
        <f t="shared" ref="AE58" si="32">X58-AC58</f>
        <v>2.2115233000000001</v>
      </c>
      <c r="AF58" s="35">
        <f t="shared" ref="AF58" si="33">Y58-AD58</f>
        <v>0.67331450000000004</v>
      </c>
      <c r="AG58" s="19">
        <f t="shared" ref="AG58" si="34">IF(G58&gt;=0.5,-AE58,IF(G58&lt;=0.5,AE58,0))</f>
        <v>2.2115233000000001</v>
      </c>
      <c r="AH58" s="26">
        <f t="shared" ref="AH58" si="35">IF(E58&gt;=0.5,-AF58,IF(E58&lt;=-0.5,AF58,0))</f>
        <v>0</v>
      </c>
      <c r="AI58" s="24" t="str">
        <f>IF(S58&lt;&gt;0,_xll.BDH(B58,"last price",U58,U58),"")</f>
        <v/>
      </c>
      <c r="AJ58" s="24">
        <f>_xll.BDP(B58,"last price")</f>
        <v>9328</v>
      </c>
      <c r="AK58" s="59" t="str">
        <f t="shared" ref="AK58" si="36">IF(S58=0,"",IF(S58=1,(AJ58-AI58)/AI58*100,(AI58-AJ58)/AI58*100))</f>
        <v/>
      </c>
      <c r="AL58" s="24" t="str">
        <f>IF(S58&lt;&gt;0,_xll.BDH(AB58,"last price",U58,U58),"")</f>
        <v/>
      </c>
      <c r="AM58" s="24">
        <f>_xll.BDP(AB58,"last price")</f>
        <v>1617.07</v>
      </c>
      <c r="AN58" s="19" t="str">
        <f t="shared" ref="AN58" si="37">IF(S58=0,"",IF(S58=1,(AL58-AM58)/AL58*100,(AM58-AL58)/AL58*100))</f>
        <v/>
      </c>
      <c r="AO58" s="93"/>
      <c r="AP58" s="43" t="str">
        <f t="shared" ref="AP58:AP61" si="38">IF(AND(AK58&lt;&gt;"",AN58&lt;&gt;"",M58&gt;=0),AK58+AN58,"")</f>
        <v/>
      </c>
      <c r="AQ58" s="37" t="str">
        <f>IF(AND(AK58&lt;&gt;"",AN58&lt;&gt;"",M58&gt;=0.5),AK58+AN58,"")</f>
        <v/>
      </c>
      <c r="AR58" s="17"/>
    </row>
    <row r="59" spans="1:44" s="21" customFormat="1">
      <c r="A59" s="122" t="str">
        <f>_xll.BDP(B59,"short name")</f>
        <v>SHINHAN FINA-ADR</v>
      </c>
      <c r="B59" s="29" t="s">
        <v>55</v>
      </c>
      <c r="C59" s="29">
        <v>1.20734961250033</v>
      </c>
      <c r="D59" s="33">
        <v>-0.27416965711726399</v>
      </c>
      <c r="E59" s="33">
        <v>-0.16853652168383201</v>
      </c>
      <c r="F59" s="33">
        <v>0.17967967540661101</v>
      </c>
      <c r="G59" s="33">
        <v>1.8295359322948701</v>
      </c>
      <c r="H59" s="29">
        <v>1.48912091208773</v>
      </c>
      <c r="I59" s="29">
        <v>1.5852026407276301</v>
      </c>
      <c r="J59" s="29">
        <v>1.20734961250033</v>
      </c>
      <c r="K59" s="29">
        <v>3.3230545454545499</v>
      </c>
      <c r="L59" s="29">
        <v>3.07311400093249</v>
      </c>
      <c r="M59" s="29">
        <v>0.90909090909090895</v>
      </c>
      <c r="N59" s="30">
        <v>2</v>
      </c>
      <c r="O59" s="30">
        <v>11</v>
      </c>
      <c r="P59" s="30">
        <v>5</v>
      </c>
      <c r="Q59" s="30">
        <v>45</v>
      </c>
      <c r="R59" s="29">
        <v>1</v>
      </c>
      <c r="S59" s="29">
        <v>-1</v>
      </c>
      <c r="T59" s="31">
        <v>42494</v>
      </c>
      <c r="U59" s="31">
        <v>42580</v>
      </c>
      <c r="V59" s="33">
        <v>0.52944277466844802</v>
      </c>
      <c r="W59" s="33">
        <v>3.7333266657047399E-2</v>
      </c>
      <c r="X59" s="115">
        <f>_xll.BDP($B59,X$1)</f>
        <v>6.9862080000000004</v>
      </c>
      <c r="Y59" s="35">
        <f>_xll.BDP($B59,Y$1)</f>
        <v>10.25164</v>
      </c>
      <c r="Z59" s="19">
        <f t="shared" si="12"/>
        <v>-6.9862080000000004</v>
      </c>
      <c r="AA59" s="19">
        <f t="shared" si="13"/>
        <v>0</v>
      </c>
      <c r="AB59" s="19" t="str">
        <f>_xll.BDP(B59,$AB$1)&amp;" index"</f>
        <v>SPX index</v>
      </c>
      <c r="AC59" s="35">
        <f>_xll.BDP($AB59,"chg pct 5d")</f>
        <v>0.64495760000000002</v>
      </c>
      <c r="AD59" s="35">
        <f>_xll.BDP($AB59,"chg pct 1m")</f>
        <v>1.565842</v>
      </c>
      <c r="AE59" s="35">
        <f t="shared" si="14"/>
        <v>6.3412504000000007</v>
      </c>
      <c r="AF59" s="35">
        <f t="shared" si="15"/>
        <v>8.6857980000000001</v>
      </c>
      <c r="AG59" s="19">
        <f t="shared" si="16"/>
        <v>-6.3412504000000007</v>
      </c>
      <c r="AH59" s="26">
        <f t="shared" si="17"/>
        <v>0</v>
      </c>
      <c r="AI59" s="24" t="e">
        <f>IF(S59&lt;&gt;0,_xll.BDH(B59,"last price",U59,U59),"")</f>
        <v>#N/A</v>
      </c>
      <c r="AJ59" s="24">
        <f>_xll.BDP(B59,"last price")</f>
        <v>47.39</v>
      </c>
      <c r="AK59" s="59" t="e">
        <f t="shared" si="18"/>
        <v>#N/A</v>
      </c>
      <c r="AL59" s="24">
        <f>IF(S59&lt;&gt;0,_xll.BDH(AB59,"last price",U59,U59),"")</f>
        <v>2173.6</v>
      </c>
      <c r="AM59" s="24">
        <f>_xll.BDP(AB59,"last price")</f>
        <v>2480.66</v>
      </c>
      <c r="AN59" s="19">
        <f t="shared" si="19"/>
        <v>14.126794258373204</v>
      </c>
      <c r="AO59" s="93">
        <f>IF(S59&lt;&gt;0,$AS$1-U59,"")</f>
        <v>361</v>
      </c>
      <c r="AP59" s="43" t="e">
        <f t="shared" si="38"/>
        <v>#N/A</v>
      </c>
      <c r="AQ59" s="26"/>
      <c r="AR59" s="17"/>
    </row>
    <row r="60" spans="1:44" s="21" customFormat="1">
      <c r="A60" s="122" t="str">
        <f>_xll.BDP(B60,"short name")</f>
        <v>KB FINANCIAL-ADR</v>
      </c>
      <c r="B60" s="29" t="s">
        <v>56</v>
      </c>
      <c r="C60" s="29">
        <v>2.4980860582828499</v>
      </c>
      <c r="D60" s="33">
        <v>0.87818818176611602</v>
      </c>
      <c r="E60" s="33">
        <v>-1.4759128977365901</v>
      </c>
      <c r="F60" s="33">
        <v>-8.7319038903066803E-2</v>
      </c>
      <c r="G60" s="33">
        <v>3.0423517486329401</v>
      </c>
      <c r="H60" s="29">
        <v>2.4326171155889398</v>
      </c>
      <c r="I60" s="29">
        <v>2.3097012056574999</v>
      </c>
      <c r="J60" s="29">
        <v>2.4980860582828499</v>
      </c>
      <c r="K60" s="29">
        <v>3.8088250000000001</v>
      </c>
      <c r="L60" s="29">
        <v>3.9813747025995898</v>
      </c>
      <c r="M60" s="29">
        <v>1</v>
      </c>
      <c r="N60" s="30">
        <v>1</v>
      </c>
      <c r="O60" s="30">
        <v>13</v>
      </c>
      <c r="P60" s="30">
        <v>5</v>
      </c>
      <c r="Q60" s="30">
        <v>47</v>
      </c>
      <c r="R60" s="29">
        <v>1</v>
      </c>
      <c r="S60" s="29">
        <v>-1</v>
      </c>
      <c r="T60" s="31">
        <v>42552</v>
      </c>
      <c r="U60" s="31">
        <v>42583</v>
      </c>
      <c r="V60" s="33">
        <v>0.50864987755631896</v>
      </c>
      <c r="W60" s="33">
        <v>3.85738762833127E-2</v>
      </c>
      <c r="X60" s="115">
        <f>_xll.BDP($B60,X$1)</f>
        <v>6.3401149999999999</v>
      </c>
      <c r="Y60" s="35">
        <f>_xll.BDP($B60,Y$1)</f>
        <v>10.85032</v>
      </c>
      <c r="Z60" s="19">
        <f t="shared" si="12"/>
        <v>-6.3401149999999999</v>
      </c>
      <c r="AA60" s="19">
        <f t="shared" si="13"/>
        <v>10.85032</v>
      </c>
      <c r="AB60" s="19" t="s">
        <v>112</v>
      </c>
      <c r="AC60" s="35">
        <f>_xll.BDP($AB60,"chg pct 5d")</f>
        <v>1.4192450000000001</v>
      </c>
      <c r="AD60" s="35">
        <f>_xll.BDP($AB60,"chg pct 1m")</f>
        <v>5.0264540000000002</v>
      </c>
      <c r="AE60" s="35">
        <f t="shared" si="14"/>
        <v>4.9208699999999999</v>
      </c>
      <c r="AF60" s="35">
        <f t="shared" si="15"/>
        <v>5.8238659999999998</v>
      </c>
      <c r="AG60" s="19">
        <f t="shared" si="16"/>
        <v>-4.9208699999999999</v>
      </c>
      <c r="AH60" s="26">
        <f t="shared" si="17"/>
        <v>5.8238659999999998</v>
      </c>
      <c r="AI60" s="24" t="e">
        <f>IF(S60&lt;&gt;0,_xll.BDH(B60,"last price",U60,U60),"")</f>
        <v>#N/A</v>
      </c>
      <c r="AJ60" s="24">
        <f>_xll.BDP(B60,"last price")</f>
        <v>53.81</v>
      </c>
      <c r="AK60" s="59" t="e">
        <f t="shared" si="18"/>
        <v>#N/A</v>
      </c>
      <c r="AL60" s="24" t="e">
        <f>IF(S60&lt;&gt;0,_xll.BDH(AB60,"last price",U60,U60),"")</f>
        <v>#N/A</v>
      </c>
      <c r="AM60" s="24">
        <f>_xll.BDP(AB60,"last price")</f>
        <v>71.349999999999994</v>
      </c>
      <c r="AN60" s="19" t="e">
        <f t="shared" si="19"/>
        <v>#N/A</v>
      </c>
      <c r="AO60" s="93"/>
      <c r="AP60" s="43" t="e">
        <f t="shared" si="38"/>
        <v>#N/A</v>
      </c>
      <c r="AQ60" s="26" t="e">
        <f>IF(AND(AK60&lt;&gt;"",AN60&lt;&gt;"",M60&gt;=0.5),AK60+AN60,"")</f>
        <v>#N/A</v>
      </c>
      <c r="AR60" s="17"/>
    </row>
    <row r="61" spans="1:44" s="21" customFormat="1">
      <c r="A61" s="120" t="str">
        <f>_xll.BDP(B61,"short name")</f>
        <v>KT CORP-ADR</v>
      </c>
      <c r="B61" s="18" t="s">
        <v>65</v>
      </c>
      <c r="C61" s="19">
        <v>0.50541882410589201</v>
      </c>
      <c r="D61" s="4">
        <v>1.33048903561176</v>
      </c>
      <c r="E61" s="4">
        <v>-1.98949834574663</v>
      </c>
      <c r="F61" s="4">
        <v>-0.65941884104609305</v>
      </c>
      <c r="G61" s="4">
        <v>-0.81390805022259705</v>
      </c>
      <c r="H61" s="19">
        <v>-0.75393911278220904</v>
      </c>
      <c r="I61" s="19">
        <v>8.3861659769646393E-2</v>
      </c>
      <c r="J61" s="19">
        <v>0.50541882410589201</v>
      </c>
      <c r="K61" s="19">
        <v>2.75132727272727</v>
      </c>
      <c r="L61" s="19">
        <v>2.6803542333396599</v>
      </c>
      <c r="M61" s="19">
        <v>0.81818181818181801</v>
      </c>
      <c r="N61" s="17">
        <v>2</v>
      </c>
      <c r="O61" s="17">
        <v>5</v>
      </c>
      <c r="P61" s="17">
        <v>4</v>
      </c>
      <c r="Q61" s="17">
        <v>52</v>
      </c>
      <c r="R61" s="19">
        <v>0</v>
      </c>
      <c r="S61" s="19">
        <v>0</v>
      </c>
      <c r="T61" s="18">
        <v>42527</v>
      </c>
      <c r="U61" s="18">
        <v>42522</v>
      </c>
      <c r="V61" s="4">
        <v>0.351204580336266</v>
      </c>
      <c r="W61" s="4">
        <v>2.3630795730000501E-2</v>
      </c>
      <c r="X61" s="115">
        <f>_xll.BDP($B61,X$1)</f>
        <v>3.8305280000000002</v>
      </c>
      <c r="Y61" s="35">
        <f>_xll.BDP($B61,Y$1)</f>
        <v>10.1601</v>
      </c>
      <c r="Z61" s="19">
        <f t="shared" si="12"/>
        <v>3.8305280000000002</v>
      </c>
      <c r="AA61" s="19">
        <f t="shared" si="13"/>
        <v>10.1601</v>
      </c>
      <c r="AB61" s="19" t="str">
        <f>_xll.BDP(B61,$AB$1)&amp;" index"</f>
        <v>SPX index</v>
      </c>
      <c r="AC61" s="35">
        <f>_xll.BDP($AB61,"chg pct 5d")</f>
        <v>0.64495760000000002</v>
      </c>
      <c r="AD61" s="35">
        <f>_xll.BDP($AB61,"chg pct 1m")</f>
        <v>1.565842</v>
      </c>
      <c r="AE61" s="35">
        <f t="shared" si="14"/>
        <v>3.1855704</v>
      </c>
      <c r="AF61" s="35">
        <f t="shared" si="15"/>
        <v>8.594258</v>
      </c>
      <c r="AG61" s="19">
        <f t="shared" si="16"/>
        <v>3.1855704</v>
      </c>
      <c r="AH61" s="26">
        <f t="shared" si="17"/>
        <v>8.594258</v>
      </c>
      <c r="AI61" s="24" t="str">
        <f>IF(S61&lt;&gt;0,_xll.BDH(B61,"last price",U61,U61),"")</f>
        <v/>
      </c>
      <c r="AJ61" s="24">
        <f>_xll.BDP(B61,"last price")</f>
        <v>17.989999999999998</v>
      </c>
      <c r="AK61" s="59" t="str">
        <f t="shared" si="18"/>
        <v/>
      </c>
      <c r="AL61" s="24" t="str">
        <f>IF(S61&lt;&gt;0,_xll.BDH(AB61,"last price",U61,U61),"")</f>
        <v/>
      </c>
      <c r="AM61" s="24">
        <f>_xll.BDP(AB61,"last price")</f>
        <v>2480.66</v>
      </c>
      <c r="AN61" s="19" t="str">
        <f t="shared" si="19"/>
        <v/>
      </c>
      <c r="AO61" s="93"/>
      <c r="AP61" s="43" t="str">
        <f t="shared" si="38"/>
        <v/>
      </c>
      <c r="AQ61" s="26"/>
      <c r="AR61" s="17"/>
    </row>
    <row r="62" spans="1:44" s="21" customFormat="1">
      <c r="A62" s="120" t="str">
        <f>_xll.BDP(B62,"short name")</f>
        <v>SK TELEC-SPN ADR</v>
      </c>
      <c r="B62" s="18" t="s">
        <v>66</v>
      </c>
      <c r="C62" s="19">
        <v>0.74</v>
      </c>
      <c r="D62" s="4">
        <v>-0.75027745212960495</v>
      </c>
      <c r="E62" s="4">
        <v>0.47006723613368301</v>
      </c>
      <c r="F62" s="4">
        <v>0.61200033416628097</v>
      </c>
      <c r="G62" s="4">
        <v>1.5972111472295101</v>
      </c>
      <c r="H62" s="19">
        <v>1.1662009555706701</v>
      </c>
      <c r="I62" s="19">
        <v>0.66573145876142603</v>
      </c>
      <c r="J62" s="19">
        <v>0.75216893037613797</v>
      </c>
      <c r="K62" s="19">
        <v>-0.303916666666667</v>
      </c>
      <c r="L62" s="19">
        <v>8.3734060576128009</v>
      </c>
      <c r="M62" s="19">
        <v>0.66666666666666696</v>
      </c>
      <c r="N62" s="17">
        <v>1</v>
      </c>
      <c r="O62" s="17">
        <v>10</v>
      </c>
      <c r="P62" s="17">
        <v>5</v>
      </c>
      <c r="Q62" s="17">
        <v>47</v>
      </c>
      <c r="R62" s="19">
        <v>1</v>
      </c>
      <c r="S62" s="19">
        <v>-1</v>
      </c>
      <c r="T62" s="18">
        <v>42508</v>
      </c>
      <c r="U62" s="18">
        <v>42571</v>
      </c>
      <c r="V62" s="4">
        <v>0.325548067979612</v>
      </c>
      <c r="W62" s="4">
        <v>6.7770668322074595E-2</v>
      </c>
      <c r="X62" s="115"/>
      <c r="Y62" s="35"/>
      <c r="Z62" s="19"/>
      <c r="AA62" s="19"/>
      <c r="AB62" s="19"/>
      <c r="AC62" s="35"/>
      <c r="AD62" s="35"/>
      <c r="AE62" s="35"/>
      <c r="AF62" s="35"/>
      <c r="AG62" s="19"/>
      <c r="AH62" s="26"/>
      <c r="AI62" s="24"/>
      <c r="AJ62" s="24"/>
      <c r="AK62" s="59"/>
      <c r="AL62" s="24"/>
      <c r="AM62" s="24"/>
      <c r="AN62" s="24"/>
      <c r="AO62" s="55"/>
      <c r="AP62" s="24"/>
      <c r="AQ62" s="49"/>
      <c r="AR62" s="17"/>
    </row>
    <row r="63" spans="1:44" s="21" customFormat="1">
      <c r="A63" s="40"/>
      <c r="B63" s="19"/>
      <c r="C63" s="19"/>
      <c r="D63" s="4"/>
      <c r="E63" s="4"/>
      <c r="F63" s="4"/>
      <c r="G63" s="4"/>
      <c r="H63" s="19"/>
      <c r="I63" s="19"/>
      <c r="J63" s="19"/>
      <c r="K63" s="19"/>
      <c r="L63" s="19"/>
      <c r="M63" s="19"/>
      <c r="N63" s="17"/>
      <c r="O63" s="17"/>
      <c r="P63" s="17"/>
      <c r="Q63" s="17"/>
      <c r="R63" s="19"/>
      <c r="S63" s="55"/>
      <c r="T63" s="18"/>
      <c r="U63" s="18"/>
      <c r="V63" s="4"/>
      <c r="W63" s="119"/>
      <c r="X63" s="115"/>
      <c r="Y63" s="35"/>
      <c r="Z63" s="19"/>
      <c r="AA63" s="19"/>
      <c r="AB63" s="19"/>
      <c r="AC63" s="35"/>
      <c r="AD63" s="35"/>
      <c r="AE63" s="35"/>
      <c r="AF63" s="35"/>
      <c r="AG63" s="19"/>
      <c r="AH63" s="26"/>
      <c r="AI63" s="24"/>
      <c r="AJ63" s="24"/>
      <c r="AK63" s="59"/>
      <c r="AL63" s="24"/>
      <c r="AM63" s="24"/>
      <c r="AN63" s="24"/>
      <c r="AO63" s="55"/>
      <c r="AP63" s="24"/>
      <c r="AQ63" s="49"/>
      <c r="AR63" s="17"/>
    </row>
    <row r="64" spans="1:44" s="21" customFormat="1">
      <c r="A64" s="120" t="str">
        <f>_xll.BDP(B64,"short name")</f>
        <v>ALUMINUM CORP-H</v>
      </c>
      <c r="B64" s="19" t="s">
        <v>48</v>
      </c>
      <c r="C64" s="19">
        <v>-0.83787504921151501</v>
      </c>
      <c r="D64" s="19">
        <v>-2.9062087093016501E-2</v>
      </c>
      <c r="E64" s="19">
        <v>0.64870533459511504</v>
      </c>
      <c r="F64" s="19">
        <v>-2.2606393890536398</v>
      </c>
      <c r="G64" s="19">
        <v>-1.6107665271848199</v>
      </c>
      <c r="H64" s="19">
        <v>-2.35280550645522</v>
      </c>
      <c r="I64" s="19">
        <v>-2.4972176067578098</v>
      </c>
      <c r="J64" s="19">
        <v>-0.83787504921151501</v>
      </c>
      <c r="K64" s="19">
        <v>6.7880529411764696</v>
      </c>
      <c r="L64" s="19">
        <v>6.1679837727897002</v>
      </c>
      <c r="M64" s="19">
        <v>0.94117647058823495</v>
      </c>
      <c r="N64" s="17">
        <v>4</v>
      </c>
      <c r="O64" s="17">
        <v>9</v>
      </c>
      <c r="P64" s="17">
        <v>5</v>
      </c>
      <c r="Q64" s="17">
        <v>48</v>
      </c>
      <c r="R64" s="19">
        <v>0</v>
      </c>
      <c r="S64" s="19">
        <v>0</v>
      </c>
      <c r="T64" s="18">
        <v>42408</v>
      </c>
      <c r="U64" s="18">
        <v>42397</v>
      </c>
      <c r="V64" s="19">
        <v>0.45829541745031999</v>
      </c>
      <c r="W64" s="19">
        <v>5.7611488000159101E-3</v>
      </c>
      <c r="X64" s="115">
        <f>_xll.BDP($B64,X$1)</f>
        <v>1.2765960000000001</v>
      </c>
      <c r="Y64" s="35">
        <f>_xll.BDP($B64,Y$1)</f>
        <v>24.28199</v>
      </c>
      <c r="Z64" s="19">
        <f t="shared" ref="Z64:Z65" si="39">IF(G64&gt;=0.5,-X64,IF(G64&lt;=0.5,X64,0))</f>
        <v>1.2765960000000001</v>
      </c>
      <c r="AA64" s="19">
        <f t="shared" ref="AA64:AA65" si="40">IF(E64&gt;=0.5,-Y64,IF(E64&lt;=-0.5,Y64,0))</f>
        <v>-24.28199</v>
      </c>
      <c r="AB64" s="19" t="s">
        <v>112</v>
      </c>
      <c r="AC64" s="35">
        <f>_xll.BDP($AB64,"chg pct 5d")</f>
        <v>1.4192450000000001</v>
      </c>
      <c r="AD64" s="35">
        <f>_xll.BDP($AB64,"chg pct 1m")</f>
        <v>5.0264540000000002</v>
      </c>
      <c r="AE64" s="35">
        <f t="shared" ref="AE64:AE65" si="41">X64-AC64</f>
        <v>-0.14264900000000003</v>
      </c>
      <c r="AF64" s="35">
        <f t="shared" ref="AF64:AF65" si="42">Y64-AD64</f>
        <v>19.255535999999999</v>
      </c>
      <c r="AG64" s="19">
        <f t="shared" ref="AG64:AG65" si="43">IF(G64&gt;=0.5,-AE64,IF(G64&lt;=0.5,AE64,0))</f>
        <v>-0.14264900000000003</v>
      </c>
      <c r="AH64" s="26">
        <f t="shared" ref="AH64:AH65" si="44">IF(E64&gt;=0.5,-AF64,IF(E64&lt;=-0.5,AF64,0))</f>
        <v>-19.255535999999999</v>
      </c>
      <c r="AI64" s="24"/>
      <c r="AJ64" s="24"/>
      <c r="AK64" s="59"/>
      <c r="AL64" s="24"/>
      <c r="AM64" s="24"/>
      <c r="AN64" s="24"/>
      <c r="AO64" s="55"/>
      <c r="AP64" s="43" t="str">
        <f t="shared" ref="AP64:AP65" si="45">IF(AND(AK64&lt;&gt;"",AN64&lt;&gt;"",M64&gt;=0),AK64+AN64,"")</f>
        <v/>
      </c>
      <c r="AQ64" s="49"/>
      <c r="AR64" s="17"/>
    </row>
    <row r="65" spans="1:44" s="21" customFormat="1">
      <c r="A65" s="120" t="str">
        <f>_xll.BDP(B65,"short name")</f>
        <v>CHINA HONGQIAO</v>
      </c>
      <c r="B65" s="19" t="s">
        <v>49</v>
      </c>
      <c r="C65" s="19">
        <v>-2.12</v>
      </c>
      <c r="D65" s="19">
        <v>0.58464112120197298</v>
      </c>
      <c r="E65" s="19">
        <v>1.2758204507157299E-2</v>
      </c>
      <c r="F65" s="19">
        <v>0.98870024090624997</v>
      </c>
      <c r="G65" s="19">
        <v>0.67748498172996796</v>
      </c>
      <c r="H65" s="19">
        <v>0.81222261263471696</v>
      </c>
      <c r="I65" s="19">
        <v>0.29054357877244502</v>
      </c>
      <c r="J65" s="19">
        <v>0.61072636591269502</v>
      </c>
      <c r="K65" s="19">
        <v>11.951133333333299</v>
      </c>
      <c r="L65" s="19">
        <v>15.2675611513649</v>
      </c>
      <c r="M65" s="19">
        <v>0.83333333333333304</v>
      </c>
      <c r="N65" s="17">
        <v>1</v>
      </c>
      <c r="O65" s="17">
        <v>13</v>
      </c>
      <c r="P65" s="17">
        <v>5</v>
      </c>
      <c r="Q65" s="17">
        <v>49</v>
      </c>
      <c r="R65" s="19">
        <v>0</v>
      </c>
      <c r="S65" s="19">
        <v>0</v>
      </c>
      <c r="T65" s="18">
        <v>42131</v>
      </c>
      <c r="U65" s="18">
        <v>42116</v>
      </c>
      <c r="V65" s="19">
        <v>0.27321992455521799</v>
      </c>
      <c r="W65" s="29">
        <v>0.77484756178913194</v>
      </c>
      <c r="X65" s="115">
        <f>_xll.BDP($B65,X$1)</f>
        <v>0</v>
      </c>
      <c r="Y65" s="35">
        <f>_xll.BDP($B65,Y$1)</f>
        <v>0</v>
      </c>
      <c r="Z65" s="19">
        <f t="shared" si="39"/>
        <v>0</v>
      </c>
      <c r="AA65" s="19">
        <f t="shared" si="40"/>
        <v>0</v>
      </c>
      <c r="AB65" s="19" t="str">
        <f>_xll.BDP(B65,$AB$1)&amp;" index"</f>
        <v>HSI index</v>
      </c>
      <c r="AC65" s="35">
        <f>_xll.BDP($AB65,"chg pct 5d")</f>
        <v>1.2332190000000001</v>
      </c>
      <c r="AD65" s="35">
        <f>_xll.BDP($AB65,"chg pct 1m")</f>
        <v>4.6045879999999997</v>
      </c>
      <c r="AE65" s="35">
        <f t="shared" si="41"/>
        <v>-1.2332190000000001</v>
      </c>
      <c r="AF65" s="35">
        <f t="shared" si="42"/>
        <v>-4.6045879999999997</v>
      </c>
      <c r="AG65" s="19">
        <f t="shared" si="43"/>
        <v>1.2332190000000001</v>
      </c>
      <c r="AH65" s="26">
        <f t="shared" si="44"/>
        <v>0</v>
      </c>
      <c r="AI65" s="24"/>
      <c r="AJ65" s="24"/>
      <c r="AK65" s="59"/>
      <c r="AL65" s="24"/>
      <c r="AM65" s="24"/>
      <c r="AN65" s="24"/>
      <c r="AO65" s="55"/>
      <c r="AP65" s="43" t="str">
        <f t="shared" si="45"/>
        <v/>
      </c>
      <c r="AQ65" s="49"/>
      <c r="AR65" s="17"/>
    </row>
    <row r="66" spans="1:44" s="21" customFormat="1">
      <c r="A66" s="40"/>
      <c r="B66" s="2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7"/>
      <c r="O66" s="17"/>
      <c r="P66" s="17"/>
      <c r="Q66" s="17"/>
      <c r="R66" s="19"/>
      <c r="S66" s="55"/>
      <c r="T66" s="18"/>
      <c r="U66" s="18"/>
      <c r="V66" s="19"/>
      <c r="W66" s="121"/>
      <c r="X66" s="115"/>
      <c r="Y66" s="35"/>
      <c r="Z66" s="19"/>
      <c r="AA66" s="19"/>
      <c r="AB66" s="19"/>
      <c r="AC66" s="35"/>
      <c r="AD66" s="35"/>
      <c r="AE66" s="35"/>
      <c r="AF66" s="35"/>
      <c r="AG66" s="19"/>
      <c r="AH66" s="26"/>
      <c r="AI66" s="24"/>
      <c r="AJ66" s="24"/>
      <c r="AK66" s="59"/>
      <c r="AL66" s="24"/>
      <c r="AM66" s="24"/>
      <c r="AN66" s="24"/>
      <c r="AO66" s="55"/>
      <c r="AP66" s="24"/>
      <c r="AQ66" s="49"/>
      <c r="AR66" s="17"/>
    </row>
    <row r="67" spans="1:44" s="21" customFormat="1">
      <c r="A67" s="120" t="str">
        <f>_xll.BDP(B67,"short name")</f>
        <v>NISSAN MOTOR CO</v>
      </c>
      <c r="B67" s="110" t="s">
        <v>42</v>
      </c>
      <c r="C67" s="19">
        <v>2.44</v>
      </c>
      <c r="D67" s="19">
        <v>-0.71064325393181704</v>
      </c>
      <c r="E67" s="19">
        <v>1.497076761275</v>
      </c>
      <c r="F67" s="19">
        <v>2.5831987742931601</v>
      </c>
      <c r="G67" s="19">
        <v>2.2477549837006601</v>
      </c>
      <c r="H67" s="19">
        <v>1.8980963703017699</v>
      </c>
      <c r="I67" s="19">
        <v>2.0241910147095599</v>
      </c>
      <c r="J67" s="19">
        <v>2.0374142837285398</v>
      </c>
      <c r="K67" s="19">
        <v>3.82355</v>
      </c>
      <c r="L67" s="19">
        <v>2.4358608423580601</v>
      </c>
      <c r="M67" s="19">
        <v>1</v>
      </c>
      <c r="N67" s="17">
        <v>1</v>
      </c>
      <c r="O67" s="17">
        <v>19</v>
      </c>
      <c r="P67" s="17">
        <v>4</v>
      </c>
      <c r="Q67" s="17">
        <v>50</v>
      </c>
      <c r="R67" s="19">
        <v>1</v>
      </c>
      <c r="S67" s="19">
        <v>-1</v>
      </c>
      <c r="T67" s="18">
        <v>42410</v>
      </c>
      <c r="U67" s="18">
        <v>42565</v>
      </c>
      <c r="V67" s="19">
        <v>0.59464260667861002</v>
      </c>
      <c r="W67" s="19">
        <v>5.8410402552478903E-2</v>
      </c>
      <c r="X67" s="115">
        <f>_xll.BDP($B67,X$1)</f>
        <v>-1.0507880000000001</v>
      </c>
      <c r="Y67" s="35">
        <f>_xll.BDP($B67,Y$1)</f>
        <v>4.7265990000000002</v>
      </c>
      <c r="Z67" s="19">
        <f t="shared" ref="Z67:Z70" si="46">IF(G67&gt;=0.5,-X67,IF(G67&lt;=0.5,X67,0))</f>
        <v>1.0507880000000001</v>
      </c>
      <c r="AA67" s="19">
        <f t="shared" ref="AA67:AA70" si="47">IF(E67&gt;=0.5,-Y67,IF(E67&lt;=-0.5,Y67,0))</f>
        <v>-4.7265990000000002</v>
      </c>
      <c r="AB67" s="19" t="s">
        <v>112</v>
      </c>
      <c r="AC67" s="35">
        <f>_xll.BDP($AB67,"chg pct 5d")</f>
        <v>1.4192450000000001</v>
      </c>
      <c r="AD67" s="35">
        <f>_xll.BDP($AB67,"chg pct 1m")</f>
        <v>5.0264540000000002</v>
      </c>
      <c r="AE67" s="35">
        <f t="shared" ref="AE67:AE70" si="48">X67-AC67</f>
        <v>-2.4700329999999999</v>
      </c>
      <c r="AF67" s="35">
        <f t="shared" ref="AF67:AF70" si="49">Y67-AD67</f>
        <v>-0.29985499999999998</v>
      </c>
      <c r="AG67" s="19">
        <f t="shared" ref="AG67:AG70" si="50">IF(G67&gt;=0.5,-AE67,IF(G67&lt;=0.5,AE67,0))</f>
        <v>2.4700329999999999</v>
      </c>
      <c r="AH67" s="26">
        <f t="shared" ref="AH67:AH70" si="51">IF(E67&gt;=0.5,-AF67,IF(E67&lt;=-0.5,AF67,0))</f>
        <v>0.29985499999999998</v>
      </c>
      <c r="AI67" s="24"/>
      <c r="AJ67" s="24"/>
      <c r="AK67" s="59"/>
      <c r="AL67" s="24"/>
      <c r="AM67" s="24"/>
      <c r="AN67" s="24"/>
      <c r="AO67" s="55"/>
      <c r="AP67" s="43" t="str">
        <f t="shared" ref="AP67:AP70" si="52">IF(AND(AK67&lt;&gt;"",AN67&lt;&gt;"",M67&gt;=0),AK67+AN67,"")</f>
        <v/>
      </c>
      <c r="AQ67" s="49"/>
      <c r="AR67" s="17"/>
    </row>
    <row r="68" spans="1:44" s="21" customFormat="1">
      <c r="A68" s="122" t="str">
        <f>_xll.BDP(B68,"short name")</f>
        <v>TOYOTA MOTOR</v>
      </c>
      <c r="B68" s="29" t="s">
        <v>43</v>
      </c>
      <c r="C68" s="29">
        <v>0.80522945950483904</v>
      </c>
      <c r="D68" s="29">
        <v>0.55189470947243702</v>
      </c>
      <c r="E68" s="29">
        <v>-0.439967744970579</v>
      </c>
      <c r="F68" s="29">
        <v>5.69675449332935E-2</v>
      </c>
      <c r="G68" s="29">
        <v>0.63836733993832995</v>
      </c>
      <c r="H68" s="29">
        <v>0.36552992615822899</v>
      </c>
      <c r="I68" s="29">
        <v>0.51121715473999196</v>
      </c>
      <c r="J68" s="29">
        <v>0.80522945950483904</v>
      </c>
      <c r="K68" s="29">
        <v>2.6704181818181798</v>
      </c>
      <c r="L68" s="29">
        <v>2.09446850480888</v>
      </c>
      <c r="M68" s="29">
        <v>0.81818181818181801</v>
      </c>
      <c r="N68" s="30">
        <v>2</v>
      </c>
      <c r="O68" s="30">
        <v>10</v>
      </c>
      <c r="P68" s="30">
        <v>5</v>
      </c>
      <c r="Q68" s="30">
        <v>48</v>
      </c>
      <c r="R68" s="29">
        <v>1</v>
      </c>
      <c r="S68" s="29">
        <v>-1</v>
      </c>
      <c r="T68" s="31">
        <v>42471</v>
      </c>
      <c r="U68" s="31">
        <v>42580</v>
      </c>
      <c r="V68" s="29">
        <v>0.72282774026769503</v>
      </c>
      <c r="W68" s="29">
        <v>5.6015633195536797E-2</v>
      </c>
      <c r="X68" s="115">
        <f>_xll.BDP($B68,X$1)</f>
        <v>-1.18123</v>
      </c>
      <c r="Y68" s="35">
        <f>_xll.BDP($B68,Y$1)</f>
        <v>4.2150169999999996</v>
      </c>
      <c r="Z68" s="19">
        <f t="shared" si="46"/>
        <v>1.18123</v>
      </c>
      <c r="AA68" s="19">
        <f t="shared" si="47"/>
        <v>0</v>
      </c>
      <c r="AB68" s="19" t="str">
        <f>_xll.BDP(B68,$AB$1)&amp;" index"</f>
        <v>TPX index</v>
      </c>
      <c r="AC68" s="35">
        <f>_xll.BDP($AB68,"chg pct 5d")</f>
        <v>-0.21043029999999999</v>
      </c>
      <c r="AD68" s="35">
        <f>_xll.BDP($AB68,"chg pct 1m")</f>
        <v>0.35560350000000002</v>
      </c>
      <c r="AE68" s="35">
        <f t="shared" si="48"/>
        <v>-0.97079970000000004</v>
      </c>
      <c r="AF68" s="35">
        <f t="shared" si="49"/>
        <v>3.8594134999999996</v>
      </c>
      <c r="AG68" s="19">
        <f t="shared" si="50"/>
        <v>0.97079970000000004</v>
      </c>
      <c r="AH68" s="26">
        <f t="shared" si="51"/>
        <v>0</v>
      </c>
      <c r="AI68" s="24"/>
      <c r="AJ68" s="24"/>
      <c r="AK68" s="59"/>
      <c r="AL68" s="24"/>
      <c r="AM68" s="24"/>
      <c r="AN68" s="24"/>
      <c r="AO68" s="55"/>
      <c r="AP68" s="43" t="str">
        <f t="shared" si="52"/>
        <v/>
      </c>
      <c r="AQ68" s="49"/>
      <c r="AR68" s="17"/>
    </row>
    <row r="69" spans="1:44" s="21" customFormat="1">
      <c r="A69" s="120" t="str">
        <f>_xll.BDP(B69,"short name")</f>
        <v>HONDA MOTOR CO</v>
      </c>
      <c r="B69" s="110" t="s">
        <v>44</v>
      </c>
      <c r="C69" s="10">
        <v>-1.05</v>
      </c>
      <c r="D69" s="10">
        <v>-0.38227360528941701</v>
      </c>
      <c r="E69" s="10">
        <v>-1.30911287354913</v>
      </c>
      <c r="F69" s="10">
        <v>-1.0704170227730301</v>
      </c>
      <c r="G69" s="10">
        <v>4.8652772975485599E-3</v>
      </c>
      <c r="H69" s="10">
        <v>-0.19018634290978501</v>
      </c>
      <c r="I69" s="10">
        <v>-0.2811813753547</v>
      </c>
      <c r="J69" s="10">
        <v>2.1496839969672799</v>
      </c>
      <c r="K69" s="10">
        <v>1.8544909090909101</v>
      </c>
      <c r="L69" s="10">
        <v>3.7432451700241498</v>
      </c>
      <c r="M69" s="10">
        <v>0.72727272727272696</v>
      </c>
      <c r="N69" s="8">
        <v>2</v>
      </c>
      <c r="O69" s="8">
        <v>8</v>
      </c>
      <c r="P69" s="8">
        <v>4</v>
      </c>
      <c r="Q69" s="8">
        <v>50</v>
      </c>
      <c r="R69" s="10">
        <v>1</v>
      </c>
      <c r="S69" s="10">
        <v>1</v>
      </c>
      <c r="T69" s="9">
        <v>42396</v>
      </c>
      <c r="U69" s="9">
        <v>42558</v>
      </c>
      <c r="V69" s="10">
        <v>0.660356231316099</v>
      </c>
      <c r="W69" s="10">
        <v>0.24568042954907299</v>
      </c>
      <c r="X69" s="115">
        <f>_xll.BDP($B69,X$1)</f>
        <v>-0.96899219999999997</v>
      </c>
      <c r="Y69" s="35">
        <f>_xll.BDP($B69,Y$1)</f>
        <v>0.1633453</v>
      </c>
      <c r="Z69" s="19">
        <f t="shared" si="46"/>
        <v>-0.96899219999999997</v>
      </c>
      <c r="AA69" s="19">
        <f t="shared" si="47"/>
        <v>0.1633453</v>
      </c>
      <c r="AB69" s="19" t="s">
        <v>112</v>
      </c>
      <c r="AC69" s="35">
        <f>_xll.BDP($AB69,"chg pct 5d")</f>
        <v>1.4192450000000001</v>
      </c>
      <c r="AD69" s="35">
        <f>_xll.BDP($AB69,"chg pct 1m")</f>
        <v>5.0264540000000002</v>
      </c>
      <c r="AE69" s="35">
        <f t="shared" si="48"/>
        <v>-2.3882371999999998</v>
      </c>
      <c r="AF69" s="35">
        <f t="shared" si="49"/>
        <v>-4.8631087000000006</v>
      </c>
      <c r="AG69" s="19">
        <f t="shared" si="50"/>
        <v>-2.3882371999999998</v>
      </c>
      <c r="AH69" s="26">
        <f t="shared" si="51"/>
        <v>-4.8631087000000006</v>
      </c>
      <c r="AI69" s="24"/>
      <c r="AJ69" s="24"/>
      <c r="AK69" s="59"/>
      <c r="AL69" s="24"/>
      <c r="AM69" s="24"/>
      <c r="AN69" s="24"/>
      <c r="AO69" s="55"/>
      <c r="AP69" s="43" t="str">
        <f t="shared" si="52"/>
        <v/>
      </c>
      <c r="AQ69" s="49"/>
      <c r="AR69" s="17"/>
    </row>
    <row r="70" spans="1:44" s="21" customFormat="1" ht="15.75" thickBot="1">
      <c r="A70" s="125" t="str">
        <f>_xll.BDP(B70,"short name")</f>
        <v>SUBARU CORP</v>
      </c>
      <c r="B70" s="29" t="s">
        <v>45</v>
      </c>
      <c r="C70" s="29">
        <v>0.79</v>
      </c>
      <c r="D70" s="29">
        <v>0.63469253898522304</v>
      </c>
      <c r="E70" s="29">
        <v>-1.2867402416987099</v>
      </c>
      <c r="F70" s="29">
        <v>0.99972753488103205</v>
      </c>
      <c r="G70" s="29">
        <v>1.3502659514494599</v>
      </c>
      <c r="H70" s="29">
        <v>1.08694210696872</v>
      </c>
      <c r="I70" s="29">
        <v>1.0924355111260999</v>
      </c>
      <c r="J70" s="29">
        <v>0.63991225868316404</v>
      </c>
      <c r="K70" s="29">
        <v>1.0209944444444401</v>
      </c>
      <c r="L70" s="29">
        <v>5.3668595699985397</v>
      </c>
      <c r="M70" s="29">
        <v>0.66666666666666696</v>
      </c>
      <c r="N70" s="30">
        <v>4</v>
      </c>
      <c r="O70" s="30">
        <v>8</v>
      </c>
      <c r="P70" s="30">
        <v>6</v>
      </c>
      <c r="Q70" s="30">
        <v>39</v>
      </c>
      <c r="R70" s="29">
        <v>1</v>
      </c>
      <c r="S70" s="29">
        <v>-1</v>
      </c>
      <c r="T70" s="31">
        <v>42556</v>
      </c>
      <c r="U70" s="31">
        <v>42585</v>
      </c>
      <c r="V70" s="29">
        <v>0.63531107569115597</v>
      </c>
      <c r="W70" s="29">
        <v>9.7536213444782499E-2</v>
      </c>
      <c r="X70" s="115">
        <f>_xll.BDP($B70,X$1)</f>
        <v>-1.6490279999999999</v>
      </c>
      <c r="Y70" s="35">
        <f>_xll.BDP($B70,Y$1)</f>
        <v>9.5394740000000002</v>
      </c>
      <c r="Z70" s="19">
        <f t="shared" si="46"/>
        <v>1.6490279999999999</v>
      </c>
      <c r="AA70" s="19">
        <f t="shared" si="47"/>
        <v>9.5394740000000002</v>
      </c>
      <c r="AB70" s="19" t="str">
        <f>_xll.BDP(B70,$AB$1)&amp;" index"</f>
        <v>TPX index</v>
      </c>
      <c r="AC70" s="35">
        <f>_xll.BDP($AB70,"chg pct 5d")</f>
        <v>-0.21043029999999999</v>
      </c>
      <c r="AD70" s="35">
        <f>_xll.BDP($AB70,"chg pct 1m")</f>
        <v>0.35560350000000002</v>
      </c>
      <c r="AE70" s="35">
        <f t="shared" si="48"/>
        <v>-1.4385976999999999</v>
      </c>
      <c r="AF70" s="35">
        <f t="shared" si="49"/>
        <v>9.1838704999999994</v>
      </c>
      <c r="AG70" s="19">
        <f t="shared" si="50"/>
        <v>1.4385976999999999</v>
      </c>
      <c r="AH70" s="26">
        <f t="shared" si="51"/>
        <v>9.1838704999999994</v>
      </c>
      <c r="AI70" s="24"/>
      <c r="AJ70" s="24"/>
      <c r="AK70" s="59"/>
      <c r="AL70" s="24"/>
      <c r="AM70" s="24"/>
      <c r="AN70" s="24"/>
      <c r="AO70" s="55"/>
      <c r="AP70" s="43" t="str">
        <f t="shared" si="52"/>
        <v/>
      </c>
      <c r="AQ70" s="49"/>
      <c r="AR70" s="17"/>
    </row>
    <row r="71" spans="1:44" s="21" customFormat="1">
      <c r="A71" s="37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117"/>
      <c r="M71" s="43"/>
      <c r="N71" s="92"/>
      <c r="O71" s="92"/>
      <c r="P71" s="92"/>
      <c r="Q71" s="92"/>
      <c r="R71" s="43"/>
      <c r="S71" s="93"/>
      <c r="T71" s="94"/>
      <c r="U71" s="94"/>
      <c r="V71" s="43"/>
      <c r="W71" s="43"/>
      <c r="X71" s="35"/>
      <c r="Y71" s="35"/>
      <c r="Z71" s="19"/>
      <c r="AA71" s="19"/>
      <c r="AB71" s="19"/>
      <c r="AC71" s="35"/>
      <c r="AD71" s="35"/>
      <c r="AE71" s="35"/>
      <c r="AF71" s="35"/>
      <c r="AG71" s="19"/>
      <c r="AH71" s="26"/>
      <c r="AI71" s="24"/>
      <c r="AJ71" s="24"/>
      <c r="AK71" s="59"/>
      <c r="AL71" s="24"/>
      <c r="AM71" s="24"/>
      <c r="AN71" s="24"/>
      <c r="AO71" s="55"/>
      <c r="AP71" s="24"/>
      <c r="AQ71" s="49"/>
      <c r="AR71" s="17"/>
    </row>
    <row r="72" spans="1:44" s="21" customFormat="1">
      <c r="A72" s="26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7"/>
      <c r="O72" s="17"/>
      <c r="P72" s="17"/>
      <c r="Q72" s="17"/>
      <c r="R72" s="19"/>
      <c r="S72" s="55"/>
      <c r="T72" s="18"/>
      <c r="U72" s="18"/>
      <c r="V72" s="19"/>
      <c r="W72" s="19"/>
      <c r="X72" s="35"/>
      <c r="Y72" s="35"/>
      <c r="Z72" s="35"/>
      <c r="AA72" s="35"/>
      <c r="AB72" s="19"/>
      <c r="AC72" s="35"/>
      <c r="AD72" s="35"/>
      <c r="AE72" s="35"/>
      <c r="AF72" s="35"/>
      <c r="AG72" s="19"/>
      <c r="AH72" s="26"/>
      <c r="AI72" s="24"/>
      <c r="AJ72" s="24"/>
      <c r="AK72" s="59"/>
      <c r="AL72" s="24"/>
      <c r="AM72" s="24"/>
      <c r="AN72" s="24"/>
      <c r="AO72" s="55"/>
      <c r="AP72" s="24"/>
      <c r="AQ72" s="49"/>
      <c r="AR72" s="17"/>
    </row>
  </sheetData>
  <autoFilter ref="A1:AQ72">
    <sortState ref="A2:AQ72">
      <sortCondition ref="J1:J71"/>
    </sortState>
  </autoFilter>
  <sortState ref="A3:AP61">
    <sortCondition ref="J3:J61"/>
  </sortState>
  <conditionalFormatting sqref="V1 V3:V1048576">
    <cfRule type="cellIs" dxfId="25" priority="39" operator="lessThan">
      <formula>0.25</formula>
    </cfRule>
  </conditionalFormatting>
  <conditionalFormatting sqref="C3:J1048576">
    <cfRule type="cellIs" dxfId="24" priority="30" operator="greaterThan">
      <formula>1</formula>
    </cfRule>
  </conditionalFormatting>
  <conditionalFormatting sqref="C1:J1048576">
    <cfRule type="cellIs" dxfId="23" priority="28" operator="lessThan">
      <formula>-1</formula>
    </cfRule>
  </conditionalFormatting>
  <conditionalFormatting sqref="W3:W1048576">
    <cfRule type="cellIs" dxfId="22" priority="25" operator="greaterThan">
      <formula>0.48</formula>
    </cfRule>
  </conditionalFormatting>
  <conditionalFormatting sqref="AG3:AH71 Z3:AA71">
    <cfRule type="cellIs" dxfId="21" priority="24" operator="greaterThan">
      <formula>0.5</formula>
    </cfRule>
  </conditionalFormatting>
  <conditionalFormatting sqref="AG3:AH71 Z3:AA71">
    <cfRule type="cellIs" dxfId="20" priority="23" operator="lessThan">
      <formula>-0.5</formula>
    </cfRule>
  </conditionalFormatting>
  <conditionalFormatting sqref="AG71:AH71">
    <cfRule type="cellIs" dxfId="19" priority="22" operator="greaterThan">
      <formula>0.5</formula>
    </cfRule>
  </conditionalFormatting>
  <conditionalFormatting sqref="AG71:AH71">
    <cfRule type="cellIs" dxfId="18" priority="21" operator="greaterThan">
      <formula>0.5</formula>
    </cfRule>
  </conditionalFormatting>
  <conditionalFormatting sqref="AG72:AH72">
    <cfRule type="cellIs" dxfId="17" priority="20" operator="greaterThan">
      <formula>0.5</formula>
    </cfRule>
  </conditionalFormatting>
  <conditionalFormatting sqref="AG72:AH72">
    <cfRule type="cellIs" dxfId="16" priority="19" operator="lessThan">
      <formula>-0.5</formula>
    </cfRule>
  </conditionalFormatting>
  <conditionalFormatting sqref="AG72:AH72">
    <cfRule type="cellIs" dxfId="15" priority="18" operator="greaterThan">
      <formula>0.5</formula>
    </cfRule>
  </conditionalFormatting>
  <conditionalFormatting sqref="AG72:AH72">
    <cfRule type="cellIs" dxfId="14" priority="17" operator="greaterThan">
      <formula>0.5</formula>
    </cfRule>
  </conditionalFormatting>
  <conditionalFormatting sqref="AG70:AH70">
    <cfRule type="cellIs" dxfId="13" priority="16" operator="greaterThan">
      <formula>0.5</formula>
    </cfRule>
  </conditionalFormatting>
  <conditionalFormatting sqref="AG70:AH70">
    <cfRule type="cellIs" dxfId="12" priority="15" operator="greaterThan">
      <formula>0.5</formula>
    </cfRule>
  </conditionalFormatting>
  <conditionalFormatting sqref="AG71:AH71">
    <cfRule type="cellIs" dxfId="11" priority="14" operator="greaterThan">
      <formula>0.5</formula>
    </cfRule>
  </conditionalFormatting>
  <conditionalFormatting sqref="AG71:AH71">
    <cfRule type="cellIs" dxfId="10" priority="13" operator="lessThan">
      <formula>-0.5</formula>
    </cfRule>
  </conditionalFormatting>
  <conditionalFormatting sqref="AG71:AH71">
    <cfRule type="cellIs" dxfId="9" priority="12" operator="greaterThan">
      <formula>0.5</formula>
    </cfRule>
  </conditionalFormatting>
  <conditionalFormatting sqref="AG71:AH71">
    <cfRule type="cellIs" dxfId="8" priority="11" operator="greaterThan">
      <formula>0.5</formula>
    </cfRule>
  </conditionalFormatting>
  <conditionalFormatting sqref="Z71:AA71">
    <cfRule type="cellIs" dxfId="7" priority="8" operator="greaterThan">
      <formula>0.5</formula>
    </cfRule>
  </conditionalFormatting>
  <conditionalFormatting sqref="Z71:AA71">
    <cfRule type="cellIs" dxfId="6" priority="7" operator="greaterThan">
      <formula>0.5</formula>
    </cfRule>
  </conditionalFormatting>
  <conditionalFormatting sqref="Z70:AA70">
    <cfRule type="cellIs" dxfId="5" priority="6" operator="greaterThan">
      <formula>0.5</formula>
    </cfRule>
  </conditionalFormatting>
  <conditionalFormatting sqref="Z70:AA70">
    <cfRule type="cellIs" dxfId="4" priority="5" operator="greaterThan">
      <formula>0.5</formula>
    </cfRule>
  </conditionalFormatting>
  <conditionalFormatting sqref="Z71:AA71">
    <cfRule type="cellIs" dxfId="3" priority="4" operator="greaterThan">
      <formula>0.5</formula>
    </cfRule>
  </conditionalFormatting>
  <conditionalFormatting sqref="Z71:AA71">
    <cfRule type="cellIs" dxfId="2" priority="3" operator="lessThan">
      <formula>-0.5</formula>
    </cfRule>
  </conditionalFormatting>
  <conditionalFormatting sqref="Z71:AA71">
    <cfRule type="cellIs" dxfId="1" priority="2" operator="greaterThan">
      <formula>0.5</formula>
    </cfRule>
  </conditionalFormatting>
  <conditionalFormatting sqref="Z71:AA71">
    <cfRule type="cellIs" dxfId="0" priority="1" operator="greaterThan">
      <formula>0.5</formula>
    </cfRule>
  </conditionalFormatting>
  <pageMargins left="0.15" right="0.15" top="0.5" bottom="0.3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B1:C1"/>
  <sheetViews>
    <sheetView workbookViewId="0">
      <selection activeCell="I29" sqref="I29"/>
    </sheetView>
  </sheetViews>
  <sheetFormatPr defaultRowHeight="15"/>
  <cols>
    <col min="2" max="3" width="9.140625" style="42"/>
  </cols>
  <sheetData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/>
  <dimension ref="A1:W66"/>
  <sheetViews>
    <sheetView topLeftCell="A25" workbookViewId="0">
      <selection activeCell="W45" sqref="W45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6" style="7" bestFit="1" customWidth="1"/>
    <col min="8" max="8" width="7.5703125" style="7" bestFit="1" customWidth="1"/>
    <col min="9" max="9" width="8.42578125" style="5" bestFit="1" customWidth="1"/>
    <col min="10" max="10" width="6.5703125" style="5" bestFit="1" customWidth="1"/>
    <col min="11" max="11" width="8.42578125" style="5" customWidth="1"/>
    <col min="12" max="12" width="9.140625" style="5" customWidth="1"/>
    <col min="13" max="13" width="9.140625" style="7" customWidth="1"/>
    <col min="14" max="14" width="8.140625" style="7" bestFit="1" customWidth="1"/>
    <col min="15" max="16" width="10.42578125" style="6" hidden="1" customWidth="1"/>
    <col min="17" max="17" width="5" style="7" hidden="1" customWidth="1"/>
    <col min="18" max="18" width="8.140625" bestFit="1" customWidth="1"/>
    <col min="19" max="20" width="10.42578125" bestFit="1" customWidth="1"/>
    <col min="21" max="22" width="5.5703125" bestFit="1" customWidth="1"/>
  </cols>
  <sheetData>
    <row r="1" spans="1:17">
      <c r="A1" s="3" t="s">
        <v>75</v>
      </c>
      <c r="B1" s="4" t="s">
        <v>22</v>
      </c>
      <c r="C1" s="4" t="s">
        <v>11</v>
      </c>
      <c r="D1" s="4" t="s">
        <v>12</v>
      </c>
      <c r="E1" s="4" t="s">
        <v>13</v>
      </c>
      <c r="F1" s="4" t="s">
        <v>23</v>
      </c>
      <c r="G1" s="11" t="s">
        <v>24</v>
      </c>
      <c r="H1" s="4" t="s">
        <v>14</v>
      </c>
      <c r="I1" s="17" t="s">
        <v>16</v>
      </c>
      <c r="J1" s="17" t="s">
        <v>15</v>
      </c>
      <c r="K1" s="17" t="s">
        <v>74</v>
      </c>
      <c r="L1" s="17" t="s">
        <v>17</v>
      </c>
      <c r="M1" s="4" t="s">
        <v>18</v>
      </c>
      <c r="N1" s="4" t="s">
        <v>19</v>
      </c>
      <c r="O1" s="18" t="s">
        <v>20</v>
      </c>
      <c r="P1" s="18" t="s">
        <v>21</v>
      </c>
      <c r="Q1" s="4"/>
    </row>
    <row r="2" spans="1:17" s="21" customFormat="1">
      <c r="A2" s="24" t="s">
        <v>103</v>
      </c>
      <c r="B2" s="4">
        <v>-1.35</v>
      </c>
      <c r="C2" s="4">
        <v>-0.22237291775311899</v>
      </c>
      <c r="D2" s="4">
        <v>-0.324483066153058</v>
      </c>
      <c r="E2" s="4">
        <v>-0.34608603538550398</v>
      </c>
      <c r="F2" s="4">
        <v>1.6770298297381601</v>
      </c>
      <c r="G2" s="4">
        <v>4.7663846399602798</v>
      </c>
      <c r="H2" s="4">
        <v>0.53270433270433304</v>
      </c>
      <c r="I2" s="17">
        <v>1.5</v>
      </c>
      <c r="J2" s="17">
        <v>9.44444444444445</v>
      </c>
      <c r="K2" s="17">
        <v>4</v>
      </c>
      <c r="L2" s="17">
        <v>49</v>
      </c>
      <c r="M2" s="4">
        <v>5.5555555555555601E-2</v>
      </c>
      <c r="N2" s="4">
        <v>5.5555555555555601E-2</v>
      </c>
      <c r="O2" s="18">
        <v>42233.888888888898</v>
      </c>
      <c r="P2" s="18">
        <v>42222.111111111102</v>
      </c>
      <c r="Q2" s="4"/>
    </row>
    <row r="3" spans="1:17" s="21" customFormat="1">
      <c r="A3" s="19" t="s">
        <v>104</v>
      </c>
      <c r="B3" s="19">
        <v>-1.3</v>
      </c>
      <c r="C3" s="19">
        <v>-0.74914553026178299</v>
      </c>
      <c r="D3" s="19">
        <v>-1.2160603325585899</v>
      </c>
      <c r="E3" s="19">
        <v>-0.71464968108008298</v>
      </c>
      <c r="F3" s="19">
        <v>3.5999025781</v>
      </c>
      <c r="G3" s="19">
        <v>3.5565617549446902</v>
      </c>
      <c r="H3" s="19">
        <v>0.839990973079208</v>
      </c>
      <c r="I3" s="17">
        <v>2</v>
      </c>
      <c r="J3" s="17">
        <v>9.2941176470588207</v>
      </c>
      <c r="K3" s="17">
        <v>4</v>
      </c>
      <c r="L3" s="17">
        <v>60</v>
      </c>
      <c r="M3" s="19">
        <v>0.29411764705882398</v>
      </c>
      <c r="N3" s="19">
        <v>0.29411764705882398</v>
      </c>
      <c r="O3" s="18">
        <v>42401.882352941197</v>
      </c>
      <c r="P3" s="18">
        <v>42411.823529411799</v>
      </c>
      <c r="Q3" s="19"/>
    </row>
    <row r="4" spans="1:17" s="21" customFormat="1">
      <c r="A4" s="19" t="s">
        <v>105</v>
      </c>
      <c r="B4" s="19">
        <v>-1.35</v>
      </c>
      <c r="C4" s="19">
        <v>-0.30885566008425702</v>
      </c>
      <c r="D4" s="19">
        <v>-2.13516461820773E-2</v>
      </c>
      <c r="E4" s="19">
        <v>-9.0044308737860304E-2</v>
      </c>
      <c r="F4" s="19">
        <v>2.4308557300262699</v>
      </c>
      <c r="G4" s="19">
        <v>5.1900806845338296</v>
      </c>
      <c r="H4" s="19">
        <v>0.55430396630086998</v>
      </c>
      <c r="I4" s="17">
        <v>2.4444444444444402</v>
      </c>
      <c r="J4" s="17">
        <v>8.8333333333333304</v>
      </c>
      <c r="K4" s="17">
        <v>4</v>
      </c>
      <c r="L4" s="17">
        <v>51</v>
      </c>
      <c r="M4" s="19">
        <v>0.11111111111111099</v>
      </c>
      <c r="N4" s="19">
        <v>0.11111111111111099</v>
      </c>
      <c r="O4" s="18">
        <v>42434.888888888898</v>
      </c>
      <c r="P4" s="18">
        <v>42431.555555555598</v>
      </c>
      <c r="Q4" s="19"/>
    </row>
    <row r="5" spans="1:17" s="21" customFormat="1">
      <c r="A5" s="23" t="s">
        <v>106</v>
      </c>
      <c r="B5" s="19">
        <v>-1.45</v>
      </c>
      <c r="C5" s="19">
        <v>0.75285477905518505</v>
      </c>
      <c r="D5" s="19">
        <v>0.89653859841265204</v>
      </c>
      <c r="E5" s="19">
        <v>1.10618722431044</v>
      </c>
      <c r="F5" s="19">
        <v>2.1466446761086102</v>
      </c>
      <c r="G5" s="19">
        <v>3.9348179834662398</v>
      </c>
      <c r="H5" s="19">
        <v>0.69234175546675603</v>
      </c>
      <c r="I5" s="17">
        <v>1.8</v>
      </c>
      <c r="J5" s="17">
        <v>9.4</v>
      </c>
      <c r="K5" s="17">
        <v>4</v>
      </c>
      <c r="L5" s="17">
        <v>51</v>
      </c>
      <c r="M5" s="19">
        <v>0</v>
      </c>
      <c r="N5" s="19">
        <v>0</v>
      </c>
      <c r="O5" s="18">
        <v>42376.85</v>
      </c>
      <c r="P5" s="18">
        <v>42360.95</v>
      </c>
      <c r="Q5" s="19"/>
    </row>
    <row r="6" spans="1:17" s="21" customFormat="1">
      <c r="A6" s="23"/>
      <c r="B6" s="19"/>
      <c r="C6" s="19"/>
      <c r="D6" s="19"/>
      <c r="E6" s="19"/>
      <c r="F6" s="19"/>
      <c r="G6" s="19"/>
      <c r="H6" s="19"/>
      <c r="I6" s="17"/>
      <c r="J6" s="17"/>
      <c r="K6" s="17"/>
      <c r="L6" s="17"/>
      <c r="M6" s="19"/>
      <c r="N6" s="19"/>
      <c r="O6" s="18"/>
      <c r="P6" s="18"/>
      <c r="Q6" s="19"/>
    </row>
    <row r="7" spans="1:17" s="21" customFormat="1">
      <c r="A7" s="23"/>
      <c r="B7" s="19">
        <v>-1.35</v>
      </c>
      <c r="C7" s="19">
        <v>-0.596207363331693</v>
      </c>
      <c r="D7" s="19">
        <v>-0.66384533623771702</v>
      </c>
      <c r="E7" s="19">
        <v>-0.74422900549696303</v>
      </c>
      <c r="F7" s="19">
        <v>1.5245249956309901</v>
      </c>
      <c r="G7" s="19">
        <v>5.3610514557699203</v>
      </c>
      <c r="H7" s="19">
        <v>0.554111730537169</v>
      </c>
      <c r="I7" s="17">
        <v>2.2777777777777799</v>
      </c>
      <c r="J7" s="17">
        <v>9.0555555555555607</v>
      </c>
      <c r="K7" s="17">
        <v>4</v>
      </c>
      <c r="L7" s="17">
        <v>51</v>
      </c>
      <c r="M7" s="19">
        <v>0.16666666666666699</v>
      </c>
      <c r="N7" s="19">
        <v>0.16666666666666699</v>
      </c>
      <c r="O7" s="18">
        <v>42387</v>
      </c>
      <c r="P7" s="18">
        <v>42379.777777777803</v>
      </c>
      <c r="Q7" s="19"/>
    </row>
    <row r="8" spans="1:17" s="21" customFormat="1">
      <c r="A8" s="23"/>
      <c r="B8" s="19">
        <v>-1.25</v>
      </c>
      <c r="C8" s="19">
        <v>-0.75662766270385595</v>
      </c>
      <c r="D8" s="19">
        <v>-1.1353753325347899</v>
      </c>
      <c r="E8" s="19">
        <v>-0.60369444671029804</v>
      </c>
      <c r="F8" s="19">
        <v>3.7596602584471301</v>
      </c>
      <c r="G8" s="19">
        <v>3.2230528629226298</v>
      </c>
      <c r="H8" s="19">
        <v>0.84601059173669502</v>
      </c>
      <c r="I8" s="17">
        <v>2.8125</v>
      </c>
      <c r="J8" s="17">
        <v>9.5625</v>
      </c>
      <c r="K8" s="17">
        <v>4</v>
      </c>
      <c r="L8" s="17">
        <v>56</v>
      </c>
      <c r="M8" s="19">
        <v>0.3125</v>
      </c>
      <c r="N8" s="19">
        <v>0.3125</v>
      </c>
      <c r="O8" s="18">
        <v>42445.75</v>
      </c>
      <c r="P8" s="18">
        <v>42462.6875</v>
      </c>
      <c r="Q8" s="19"/>
    </row>
    <row r="9" spans="1:17" s="21" customFormat="1">
      <c r="A9" s="23"/>
      <c r="B9" s="19">
        <v>-1.3</v>
      </c>
      <c r="C9" s="19">
        <v>4.7320878455147403E-2</v>
      </c>
      <c r="D9" s="19">
        <v>-1.3694582153271099E-2</v>
      </c>
      <c r="E9" s="19">
        <v>-4.8392276521261803E-2</v>
      </c>
      <c r="F9" s="19">
        <v>3.2339055470139999</v>
      </c>
      <c r="G9" s="19">
        <v>4.29821760611435</v>
      </c>
      <c r="H9" s="19">
        <v>0.726140852864127</v>
      </c>
      <c r="I9" s="17">
        <v>2.5882352941176499</v>
      </c>
      <c r="J9" s="17">
        <v>8.7058823529411793</v>
      </c>
      <c r="K9" s="17">
        <v>4</v>
      </c>
      <c r="L9" s="17">
        <v>55</v>
      </c>
      <c r="M9" s="19">
        <v>0.17647058823529399</v>
      </c>
      <c r="N9" s="19">
        <v>0.17647058823529399</v>
      </c>
      <c r="O9" s="18">
        <v>42422.529411764699</v>
      </c>
      <c r="P9" s="18">
        <v>42417.647058823502</v>
      </c>
      <c r="Q9" s="19"/>
    </row>
    <row r="10" spans="1:17" s="21" customFormat="1">
      <c r="A10" s="19"/>
      <c r="B10" s="19">
        <v>-1.5</v>
      </c>
      <c r="C10" s="19">
        <v>0.29434470744618602</v>
      </c>
      <c r="D10" s="19">
        <v>0.39248507460100002</v>
      </c>
      <c r="E10" s="19">
        <v>0.65249643666018498</v>
      </c>
      <c r="F10" s="19">
        <v>2.9983775892637401</v>
      </c>
      <c r="G10" s="19">
        <v>4.0278086510358504</v>
      </c>
      <c r="H10" s="19">
        <v>0.75376478249149004</v>
      </c>
      <c r="I10" s="17">
        <v>2.4285714285714302</v>
      </c>
      <c r="J10" s="17">
        <v>7.5714285714285703</v>
      </c>
      <c r="K10" s="17">
        <v>4</v>
      </c>
      <c r="L10" s="17">
        <v>54</v>
      </c>
      <c r="M10" s="19">
        <v>0</v>
      </c>
      <c r="N10" s="19">
        <v>0</v>
      </c>
      <c r="O10" s="18">
        <v>42342.9047619048</v>
      </c>
      <c r="P10" s="18">
        <v>42333.761904761901</v>
      </c>
      <c r="Q10" s="19"/>
    </row>
    <row r="11" spans="1:17" s="21" customFormat="1">
      <c r="A11" s="19"/>
      <c r="B11" s="19"/>
      <c r="C11" s="19"/>
      <c r="D11" s="19"/>
      <c r="E11" s="19"/>
      <c r="F11" s="19"/>
      <c r="G11" s="19"/>
      <c r="H11" s="19"/>
      <c r="I11" s="17"/>
      <c r="J11" s="17"/>
      <c r="K11" s="17"/>
      <c r="L11" s="17"/>
      <c r="M11" s="19"/>
      <c r="N11" s="19"/>
      <c r="O11" s="18"/>
      <c r="P11" s="18"/>
      <c r="Q11" s="19"/>
    </row>
    <row r="12" spans="1:17" s="21" customFormat="1">
      <c r="A12" s="24" t="s">
        <v>76</v>
      </c>
      <c r="B12" s="4" t="s">
        <v>22</v>
      </c>
      <c r="C12" s="4" t="s">
        <v>11</v>
      </c>
      <c r="D12" s="4" t="s">
        <v>12</v>
      </c>
      <c r="E12" s="4" t="s">
        <v>13</v>
      </c>
      <c r="F12" s="4" t="s">
        <v>23</v>
      </c>
      <c r="G12" s="11" t="s">
        <v>24</v>
      </c>
      <c r="H12" s="4" t="s">
        <v>14</v>
      </c>
      <c r="I12" s="17" t="s">
        <v>16</v>
      </c>
      <c r="J12" s="17" t="s">
        <v>15</v>
      </c>
      <c r="K12" s="17" t="s">
        <v>74</v>
      </c>
      <c r="L12" s="17" t="s">
        <v>17</v>
      </c>
      <c r="M12" s="4" t="s">
        <v>18</v>
      </c>
      <c r="N12" s="4" t="s">
        <v>19</v>
      </c>
      <c r="O12" s="18" t="s">
        <v>20</v>
      </c>
      <c r="P12" s="18" t="s">
        <v>21</v>
      </c>
      <c r="Q12" s="4"/>
    </row>
    <row r="13" spans="1:17" s="21" customFormat="1">
      <c r="A13" s="24" t="s">
        <v>103</v>
      </c>
      <c r="B13" s="19">
        <v>-1.2</v>
      </c>
      <c r="C13" s="19">
        <v>-0.22237291775311899</v>
      </c>
      <c r="D13" s="19">
        <v>-0.324483066153058</v>
      </c>
      <c r="E13" s="19">
        <v>-0.34608603538550398</v>
      </c>
      <c r="F13" s="19">
        <v>2.0353833333333302</v>
      </c>
      <c r="G13" s="19">
        <v>2.5476057288494798</v>
      </c>
      <c r="H13" s="19">
        <v>0.66666666666666696</v>
      </c>
      <c r="I13" s="17">
        <v>1</v>
      </c>
      <c r="J13" s="17">
        <v>7</v>
      </c>
      <c r="K13" s="17">
        <v>4</v>
      </c>
      <c r="L13" s="17">
        <v>49</v>
      </c>
      <c r="M13" s="19">
        <v>0</v>
      </c>
      <c r="N13" s="19">
        <v>0</v>
      </c>
      <c r="O13" s="18">
        <v>42188</v>
      </c>
      <c r="P13" s="18">
        <v>42174</v>
      </c>
      <c r="Q13" s="19"/>
    </row>
    <row r="14" spans="1:17" s="21" customFormat="1">
      <c r="A14" s="19" t="s">
        <v>104</v>
      </c>
      <c r="B14" s="19">
        <v>-1.8</v>
      </c>
      <c r="C14" s="19">
        <v>-0.74914553026178399</v>
      </c>
      <c r="D14" s="19">
        <v>-1.2160603325585899</v>
      </c>
      <c r="E14" s="19">
        <v>-0.71464968108008298</v>
      </c>
      <c r="F14" s="19">
        <v>5.7561249999999999</v>
      </c>
      <c r="G14" s="19">
        <v>2.5304684498790602</v>
      </c>
      <c r="H14" s="19">
        <v>1</v>
      </c>
      <c r="I14" s="17">
        <v>1</v>
      </c>
      <c r="J14" s="17">
        <v>10</v>
      </c>
      <c r="K14" s="17">
        <v>4</v>
      </c>
      <c r="L14" s="17">
        <v>60</v>
      </c>
      <c r="M14" s="19">
        <v>0</v>
      </c>
      <c r="N14" s="19">
        <v>0</v>
      </c>
      <c r="O14" s="18">
        <v>42297</v>
      </c>
      <c r="P14" s="18">
        <v>42284</v>
      </c>
      <c r="Q14" s="19"/>
    </row>
    <row r="15" spans="1:17" s="21" customFormat="1">
      <c r="A15" s="19" t="s">
        <v>105</v>
      </c>
      <c r="B15" s="19">
        <v>-1.2</v>
      </c>
      <c r="C15" s="19">
        <v>-0.30885566008425702</v>
      </c>
      <c r="D15" s="19">
        <v>-2.13516461820773E-2</v>
      </c>
      <c r="E15" s="19">
        <v>-9.0044308737860304E-2</v>
      </c>
      <c r="F15" s="19">
        <v>3.5028000000000001</v>
      </c>
      <c r="G15" s="19">
        <v>4.3798026346151504</v>
      </c>
      <c r="H15" s="19">
        <v>0.75</v>
      </c>
      <c r="I15" s="17">
        <v>3</v>
      </c>
      <c r="J15" s="17">
        <v>8</v>
      </c>
      <c r="K15" s="17">
        <v>4</v>
      </c>
      <c r="L15" s="17">
        <v>51</v>
      </c>
      <c r="M15" s="19">
        <v>0</v>
      </c>
      <c r="N15" s="19">
        <v>0</v>
      </c>
      <c r="O15" s="18">
        <v>42474</v>
      </c>
      <c r="P15" s="18">
        <v>42468</v>
      </c>
      <c r="Q15" s="19"/>
    </row>
    <row r="16" spans="1:17" s="21" customFormat="1">
      <c r="A16" s="23" t="s">
        <v>106</v>
      </c>
      <c r="B16" s="19">
        <v>-0.9</v>
      </c>
      <c r="C16" s="19">
        <v>0.75285477905518505</v>
      </c>
      <c r="D16" s="19">
        <v>0.89653859841265204</v>
      </c>
      <c r="E16" s="19">
        <v>1.10618722431043</v>
      </c>
      <c r="F16" s="19">
        <v>3.8207166666666699</v>
      </c>
      <c r="G16" s="19">
        <v>3.6146454511997201</v>
      </c>
      <c r="H16" s="19">
        <v>0.91666666666666696</v>
      </c>
      <c r="I16" s="17">
        <v>3</v>
      </c>
      <c r="J16" s="17">
        <v>8</v>
      </c>
      <c r="K16" s="17">
        <v>4</v>
      </c>
      <c r="L16" s="17">
        <v>51</v>
      </c>
      <c r="M16" s="19">
        <v>0</v>
      </c>
      <c r="N16" s="19">
        <v>0</v>
      </c>
      <c r="O16" s="18">
        <v>42523</v>
      </c>
      <c r="P16" s="18">
        <v>42514</v>
      </c>
      <c r="Q16" s="19"/>
    </row>
    <row r="17" spans="1:17" s="21" customFormat="1">
      <c r="A17" s="23"/>
      <c r="B17" s="19"/>
      <c r="C17" s="19"/>
      <c r="D17" s="19"/>
      <c r="E17" s="19"/>
      <c r="F17" s="19"/>
      <c r="G17" s="19"/>
      <c r="H17" s="19"/>
      <c r="I17" s="17"/>
      <c r="J17" s="17"/>
      <c r="K17" s="17"/>
      <c r="L17" s="17"/>
      <c r="M17" s="19"/>
      <c r="N17" s="19"/>
      <c r="O17" s="18"/>
      <c r="P17" s="18"/>
      <c r="Q17" s="19"/>
    </row>
    <row r="18" spans="1:17" s="21" customFormat="1">
      <c r="A18" s="23"/>
      <c r="B18" s="19">
        <v>-0.9</v>
      </c>
      <c r="C18" s="19">
        <v>-0.596207363331693</v>
      </c>
      <c r="D18" s="19">
        <v>-0.66384533623771702</v>
      </c>
      <c r="E18" s="19">
        <v>-0.74422900549696303</v>
      </c>
      <c r="F18" s="19">
        <v>2.4953733333333301</v>
      </c>
      <c r="G18" s="19">
        <v>3.9377587458688601</v>
      </c>
      <c r="H18" s="19">
        <v>0.6</v>
      </c>
      <c r="I18" s="17">
        <v>3</v>
      </c>
      <c r="J18" s="17">
        <v>10</v>
      </c>
      <c r="K18" s="17">
        <v>4</v>
      </c>
      <c r="L18" s="17">
        <v>51</v>
      </c>
      <c r="M18" s="19">
        <v>0</v>
      </c>
      <c r="N18" s="19">
        <v>0</v>
      </c>
      <c r="O18" s="18">
        <v>42501</v>
      </c>
      <c r="P18" s="18">
        <v>42468</v>
      </c>
      <c r="Q18" s="19"/>
    </row>
    <row r="19" spans="1:17" s="21" customFormat="1">
      <c r="A19" s="23"/>
      <c r="B19" s="19">
        <v>-1.8</v>
      </c>
      <c r="C19" s="19">
        <v>-0.75662766270385595</v>
      </c>
      <c r="D19" s="19">
        <v>-1.1353753325347899</v>
      </c>
      <c r="E19" s="19">
        <v>-0.60369444671029804</v>
      </c>
      <c r="F19" s="19">
        <v>8.1469000000000005</v>
      </c>
      <c r="G19" s="19">
        <v>2.0168518140904599</v>
      </c>
      <c r="H19" s="19">
        <v>1</v>
      </c>
      <c r="I19" s="17">
        <v>1</v>
      </c>
      <c r="J19" s="17">
        <v>11</v>
      </c>
      <c r="K19" s="17">
        <v>4</v>
      </c>
      <c r="L19" s="17">
        <v>56</v>
      </c>
      <c r="M19" s="19">
        <v>0</v>
      </c>
      <c r="N19" s="19">
        <v>0</v>
      </c>
      <c r="O19" s="18">
        <v>42433</v>
      </c>
      <c r="P19" s="18">
        <v>42425</v>
      </c>
      <c r="Q19" s="19"/>
    </row>
    <row r="20" spans="1:17" s="21" customFormat="1">
      <c r="A20" s="23"/>
      <c r="B20" s="19">
        <v>-1.5</v>
      </c>
      <c r="C20" s="19">
        <v>4.73208784551475E-2</v>
      </c>
      <c r="D20" s="19">
        <v>-1.3694582153271099E-2</v>
      </c>
      <c r="E20" s="19">
        <v>-4.8392276521261803E-2</v>
      </c>
      <c r="F20" s="19">
        <v>5.4169875000000003</v>
      </c>
      <c r="G20" s="19">
        <v>4.3273581906079199</v>
      </c>
      <c r="H20" s="19">
        <v>0.875</v>
      </c>
      <c r="I20" s="17">
        <v>2</v>
      </c>
      <c r="J20" s="17">
        <v>9</v>
      </c>
      <c r="K20" s="17">
        <v>4</v>
      </c>
      <c r="L20" s="17">
        <v>55</v>
      </c>
      <c r="M20" s="19">
        <v>0</v>
      </c>
      <c r="N20" s="19">
        <v>0</v>
      </c>
      <c r="O20" s="18">
        <v>42474</v>
      </c>
      <c r="P20" s="18">
        <v>42466</v>
      </c>
      <c r="Q20" s="19"/>
    </row>
    <row r="21" spans="1:17" s="21" customFormat="1">
      <c r="A21" s="23"/>
      <c r="B21" s="19">
        <v>-2.2999999999999998</v>
      </c>
      <c r="C21" s="19">
        <v>0.29434470744618602</v>
      </c>
      <c r="D21" s="19">
        <v>0.39248507460100002</v>
      </c>
      <c r="E21" s="19">
        <v>0.65249643666018498</v>
      </c>
      <c r="F21" s="19">
        <v>3.8872249999999999</v>
      </c>
      <c r="G21" s="19">
        <v>3.5523098010308698</v>
      </c>
      <c r="H21" s="19">
        <v>0.75</v>
      </c>
      <c r="I21" s="17">
        <v>1</v>
      </c>
      <c r="J21" s="17">
        <v>10</v>
      </c>
      <c r="K21" s="17">
        <v>4</v>
      </c>
      <c r="L21" s="17">
        <v>54</v>
      </c>
      <c r="M21" s="19">
        <v>0</v>
      </c>
      <c r="N21" s="19">
        <v>0</v>
      </c>
      <c r="O21" s="18">
        <v>42338</v>
      </c>
      <c r="P21" s="18">
        <v>42307</v>
      </c>
      <c r="Q21" s="19"/>
    </row>
    <row r="22" spans="1:17" s="21" customFormat="1"/>
    <row r="23" spans="1:17" s="21" customFormat="1">
      <c r="A23" s="24" t="s">
        <v>77</v>
      </c>
      <c r="B23" s="4" t="s">
        <v>22</v>
      </c>
      <c r="C23" s="4" t="s">
        <v>11</v>
      </c>
      <c r="D23" s="4" t="s">
        <v>12</v>
      </c>
      <c r="E23" s="4" t="s">
        <v>13</v>
      </c>
      <c r="F23" s="4" t="s">
        <v>23</v>
      </c>
      <c r="G23" s="11" t="s">
        <v>24</v>
      </c>
      <c r="H23" s="4" t="s">
        <v>14</v>
      </c>
      <c r="I23" s="17" t="s">
        <v>16</v>
      </c>
      <c r="J23" s="17" t="s">
        <v>15</v>
      </c>
      <c r="K23" s="17" t="s">
        <v>74</v>
      </c>
      <c r="L23" s="17" t="s">
        <v>17</v>
      </c>
      <c r="M23" s="4" t="s">
        <v>18</v>
      </c>
      <c r="N23" s="4" t="s">
        <v>19</v>
      </c>
      <c r="O23" s="18" t="s">
        <v>20</v>
      </c>
      <c r="P23" s="18" t="s">
        <v>21</v>
      </c>
      <c r="Q23" s="4"/>
    </row>
    <row r="24" spans="1:17" s="21" customFormat="1">
      <c r="A24" s="24" t="s">
        <v>103</v>
      </c>
      <c r="B24" s="4">
        <v>1.3</v>
      </c>
      <c r="C24" s="4">
        <v>-0.22237291775311899</v>
      </c>
      <c r="D24" s="4">
        <v>-0.324483066153058</v>
      </c>
      <c r="E24" s="4">
        <v>-0.34608603538550398</v>
      </c>
      <c r="F24" s="4">
        <v>3.8159651101349601</v>
      </c>
      <c r="G24" s="4">
        <v>2.27632574516536</v>
      </c>
      <c r="H24" s="4">
        <v>0.94197012138188596</v>
      </c>
      <c r="I24" s="17">
        <v>1.8235294117647101</v>
      </c>
      <c r="J24" s="17">
        <v>12.823529411764699</v>
      </c>
      <c r="K24" s="17">
        <v>4</v>
      </c>
      <c r="L24" s="17">
        <v>49</v>
      </c>
      <c r="M24" s="4">
        <v>0</v>
      </c>
      <c r="N24" s="4">
        <v>0</v>
      </c>
      <c r="O24" s="18">
        <v>42261.529411764699</v>
      </c>
      <c r="P24" s="18">
        <v>42244.058823529398</v>
      </c>
      <c r="Q24" s="19"/>
    </row>
    <row r="25" spans="1:17" s="21" customFormat="1">
      <c r="A25" s="19" t="s">
        <v>104</v>
      </c>
      <c r="B25" s="19">
        <v>1.1000000000000001</v>
      </c>
      <c r="C25" s="19">
        <v>-0.74914553026178299</v>
      </c>
      <c r="D25" s="19">
        <v>-1.2160603325585899</v>
      </c>
      <c r="E25" s="19">
        <v>-0.71464968108008298</v>
      </c>
      <c r="F25" s="19">
        <v>2.7260560381453902</v>
      </c>
      <c r="G25" s="19">
        <v>2.4545611526977198</v>
      </c>
      <c r="H25" s="19">
        <v>0.86695247675242904</v>
      </c>
      <c r="I25" s="17">
        <v>2.3846153846153801</v>
      </c>
      <c r="J25" s="17">
        <v>8.6153846153846203</v>
      </c>
      <c r="K25" s="17">
        <v>4</v>
      </c>
      <c r="L25" s="17">
        <v>60</v>
      </c>
      <c r="M25" s="19">
        <v>0</v>
      </c>
      <c r="N25" s="19">
        <v>0</v>
      </c>
      <c r="O25" s="18">
        <v>42407.307692307702</v>
      </c>
      <c r="P25" s="18">
        <v>42390.8461538462</v>
      </c>
      <c r="Q25" s="19"/>
    </row>
    <row r="26" spans="1:17" s="21" customFormat="1">
      <c r="A26" s="19" t="s">
        <v>105</v>
      </c>
      <c r="B26" s="19">
        <v>1.5</v>
      </c>
      <c r="C26" s="19">
        <v>-0.30885566008425702</v>
      </c>
      <c r="D26" s="19">
        <v>-2.13516461820773E-2</v>
      </c>
      <c r="E26" s="19">
        <v>-9.0044308737860304E-2</v>
      </c>
      <c r="F26" s="19">
        <v>2.8126242365114602</v>
      </c>
      <c r="G26" s="19">
        <v>2.7091067197924401</v>
      </c>
      <c r="H26" s="19">
        <v>0.83146221806106801</v>
      </c>
      <c r="I26" s="17">
        <v>2.9523809523809499</v>
      </c>
      <c r="J26" s="17">
        <v>8.9523809523809508</v>
      </c>
      <c r="K26" s="17">
        <v>4</v>
      </c>
      <c r="L26" s="17">
        <v>51</v>
      </c>
      <c r="M26" s="19">
        <v>0</v>
      </c>
      <c r="N26" s="19">
        <v>0</v>
      </c>
      <c r="O26" s="18">
        <v>42366</v>
      </c>
      <c r="P26" s="18">
        <v>42351.857142857101</v>
      </c>
      <c r="Q26" s="19"/>
    </row>
    <row r="27" spans="1:17" s="21" customFormat="1">
      <c r="A27" s="23" t="s">
        <v>106</v>
      </c>
      <c r="B27" s="19">
        <v>1.1000000000000001</v>
      </c>
      <c r="C27" s="19">
        <v>0.75285477905518505</v>
      </c>
      <c r="D27" s="19">
        <v>0.89653859841265204</v>
      </c>
      <c r="E27" s="19">
        <v>1.10618722431044</v>
      </c>
      <c r="F27" s="19">
        <v>5.06620125215961</v>
      </c>
      <c r="G27" s="19">
        <v>4.31396218567268</v>
      </c>
      <c r="H27" s="19">
        <v>0.88686822980940605</v>
      </c>
      <c r="I27" s="17">
        <v>2.7692307692307701</v>
      </c>
      <c r="J27" s="17">
        <v>10.461538461538501</v>
      </c>
      <c r="K27" s="17">
        <v>4</v>
      </c>
      <c r="L27" s="17">
        <v>51</v>
      </c>
      <c r="M27" s="19">
        <v>0.15384615384615399</v>
      </c>
      <c r="N27" s="19">
        <v>-0.15384615384615399</v>
      </c>
      <c r="O27" s="18">
        <v>42416.0769230769</v>
      </c>
      <c r="P27" s="18">
        <v>42407</v>
      </c>
      <c r="Q27" s="19"/>
    </row>
    <row r="28" spans="1:17" s="21" customFormat="1">
      <c r="A28" s="23"/>
      <c r="B28" s="19"/>
      <c r="C28" s="19"/>
      <c r="D28" s="19"/>
      <c r="E28" s="19"/>
      <c r="F28" s="19"/>
      <c r="G28" s="19"/>
      <c r="H28" s="19"/>
      <c r="I28" s="17"/>
      <c r="J28" s="17"/>
      <c r="K28" s="17"/>
      <c r="L28" s="17"/>
      <c r="M28" s="19"/>
      <c r="N28" s="19"/>
      <c r="O28" s="18"/>
      <c r="P28" s="18"/>
      <c r="Q28" s="19"/>
    </row>
    <row r="29" spans="1:17" s="21" customFormat="1">
      <c r="A29" s="23"/>
      <c r="B29" s="19">
        <v>1.4</v>
      </c>
      <c r="C29" s="19">
        <v>-0.596207363331693</v>
      </c>
      <c r="D29" s="19">
        <v>-0.66384533623771702</v>
      </c>
      <c r="E29" s="19">
        <v>-0.74422900549696303</v>
      </c>
      <c r="F29" s="19">
        <v>2.74704437873616</v>
      </c>
      <c r="G29" s="19">
        <v>2.4688163867185202</v>
      </c>
      <c r="H29" s="19">
        <v>0.88090263709458805</v>
      </c>
      <c r="I29" s="17">
        <v>2.2631578947368398</v>
      </c>
      <c r="J29" s="17">
        <v>11.2631578947368</v>
      </c>
      <c r="K29" s="17">
        <v>4</v>
      </c>
      <c r="L29" s="17">
        <v>51</v>
      </c>
      <c r="M29" s="19">
        <v>0</v>
      </c>
      <c r="N29" s="19">
        <v>0</v>
      </c>
      <c r="O29" s="18">
        <v>42412.8947368421</v>
      </c>
      <c r="P29" s="18">
        <v>42397.736842105303</v>
      </c>
      <c r="Q29" s="19"/>
    </row>
    <row r="30" spans="1:17" s="21" customFormat="1">
      <c r="A30" s="23"/>
      <c r="B30" s="19">
        <v>1.3</v>
      </c>
      <c r="C30" s="19">
        <v>-0.75662766270385595</v>
      </c>
      <c r="D30" s="19">
        <v>-1.1353753325347899</v>
      </c>
      <c r="E30" s="19">
        <v>-0.60369444671029804</v>
      </c>
      <c r="F30" s="19">
        <v>2.5254716793731098</v>
      </c>
      <c r="G30" s="19">
        <v>2.65757663244454</v>
      </c>
      <c r="H30" s="19">
        <v>0.88685025086409197</v>
      </c>
      <c r="I30" s="17">
        <v>2.47058823529412</v>
      </c>
      <c r="J30" s="17">
        <v>8.5294117647058805</v>
      </c>
      <c r="K30" s="17">
        <v>4</v>
      </c>
      <c r="L30" s="17">
        <v>56</v>
      </c>
      <c r="M30" s="19">
        <v>0</v>
      </c>
      <c r="N30" s="19">
        <v>0</v>
      </c>
      <c r="O30" s="18">
        <v>42458.235294117701</v>
      </c>
      <c r="P30" s="18">
        <v>42444.294117647099</v>
      </c>
      <c r="Q30" s="19"/>
    </row>
    <row r="31" spans="1:17" s="21" customFormat="1">
      <c r="A31" s="23"/>
      <c r="B31" s="19">
        <v>1.5</v>
      </c>
      <c r="C31" s="19">
        <v>4.7320878455147403E-2</v>
      </c>
      <c r="D31" s="19">
        <v>-1.3694582153271099E-2</v>
      </c>
      <c r="E31" s="19">
        <v>-4.8392276521261803E-2</v>
      </c>
      <c r="F31" s="19">
        <v>3.2632064547952102</v>
      </c>
      <c r="G31" s="19">
        <v>2.62124950863143</v>
      </c>
      <c r="H31" s="19">
        <v>0.88332362082362104</v>
      </c>
      <c r="I31" s="17">
        <v>2.2380952380952399</v>
      </c>
      <c r="J31" s="17">
        <v>9.1904761904761898</v>
      </c>
      <c r="K31" s="17">
        <v>4</v>
      </c>
      <c r="L31" s="17">
        <v>55</v>
      </c>
      <c r="M31" s="19">
        <v>0</v>
      </c>
      <c r="N31" s="19">
        <v>0</v>
      </c>
      <c r="O31" s="18">
        <v>42411.142857142899</v>
      </c>
      <c r="P31" s="18">
        <v>42399.380952380998</v>
      </c>
      <c r="Q31" s="19"/>
    </row>
    <row r="32" spans="1:17" s="21" customFormat="1">
      <c r="A32" s="23"/>
      <c r="B32" s="19">
        <v>1.2</v>
      </c>
      <c r="C32" s="19">
        <v>0.29434470744618602</v>
      </c>
      <c r="D32" s="19">
        <v>0.39248507460100002</v>
      </c>
      <c r="E32" s="19">
        <v>0.65249643666018498</v>
      </c>
      <c r="F32" s="19">
        <v>4.8901078024012996</v>
      </c>
      <c r="G32" s="19">
        <v>3.88816117825785</v>
      </c>
      <c r="H32" s="19">
        <v>0.92557692307692296</v>
      </c>
      <c r="I32" s="17">
        <v>2.6666666666666701</v>
      </c>
      <c r="J32" s="17">
        <v>10.0666666666667</v>
      </c>
      <c r="K32" s="17">
        <v>4</v>
      </c>
      <c r="L32" s="17">
        <v>54</v>
      </c>
      <c r="M32" s="19">
        <v>0</v>
      </c>
      <c r="N32" s="19">
        <v>0</v>
      </c>
      <c r="O32" s="18">
        <v>42391.533333333296</v>
      </c>
      <c r="P32" s="18">
        <v>42380.866666666698</v>
      </c>
      <c r="Q32" s="19"/>
    </row>
    <row r="33" spans="1:23" s="21" customFormat="1">
      <c r="A33" s="17"/>
      <c r="B33" s="19"/>
      <c r="C33" s="19"/>
      <c r="D33" s="19"/>
      <c r="E33" s="19"/>
      <c r="F33" s="19"/>
      <c r="G33" s="19"/>
      <c r="H33" s="19"/>
      <c r="I33" s="17"/>
      <c r="J33" s="17"/>
      <c r="K33" s="17"/>
      <c r="L33" s="17"/>
      <c r="M33" s="19"/>
      <c r="N33" s="19"/>
      <c r="O33" s="18"/>
      <c r="P33" s="18"/>
      <c r="Q33" s="19"/>
    </row>
    <row r="34" spans="1:23" s="21" customFormat="1">
      <c r="A34" s="24" t="s">
        <v>78</v>
      </c>
      <c r="B34" s="4" t="s">
        <v>22</v>
      </c>
      <c r="C34" s="4" t="s">
        <v>11</v>
      </c>
      <c r="D34" s="4" t="s">
        <v>12</v>
      </c>
      <c r="E34" s="4" t="s">
        <v>13</v>
      </c>
      <c r="F34" s="4" t="s">
        <v>23</v>
      </c>
      <c r="G34" s="11" t="s">
        <v>24</v>
      </c>
      <c r="H34" s="4" t="s">
        <v>14</v>
      </c>
      <c r="I34" s="17" t="s">
        <v>16</v>
      </c>
      <c r="J34" s="17" t="s">
        <v>15</v>
      </c>
      <c r="K34" s="17" t="s">
        <v>74</v>
      </c>
      <c r="L34" s="17" t="s">
        <v>17</v>
      </c>
      <c r="M34" s="4" t="s">
        <v>18</v>
      </c>
      <c r="N34" s="4" t="s">
        <v>19</v>
      </c>
      <c r="O34" s="18" t="s">
        <v>20</v>
      </c>
      <c r="P34" s="18" t="s">
        <v>21</v>
      </c>
      <c r="Q34" s="4"/>
    </row>
    <row r="35" spans="1:23" s="21" customFormat="1">
      <c r="A35" s="24" t="s">
        <v>103</v>
      </c>
      <c r="B35" s="19">
        <v>1.6</v>
      </c>
      <c r="C35" s="19">
        <v>-0.22237291775311899</v>
      </c>
      <c r="D35" s="19">
        <v>-0.324483066153058</v>
      </c>
      <c r="E35" s="19">
        <v>-0.34608603538550398</v>
      </c>
      <c r="F35" s="19">
        <v>4.9867749999999997</v>
      </c>
      <c r="G35" s="19">
        <v>0.98110113095779605</v>
      </c>
      <c r="H35" s="19">
        <v>1</v>
      </c>
      <c r="I35" s="17">
        <v>1</v>
      </c>
      <c r="J35" s="17">
        <v>17</v>
      </c>
      <c r="K35" s="17">
        <v>4</v>
      </c>
      <c r="L35" s="17">
        <v>49</v>
      </c>
      <c r="M35" s="19">
        <v>0</v>
      </c>
      <c r="N35" s="19">
        <v>0</v>
      </c>
      <c r="O35" s="18">
        <v>42026</v>
      </c>
      <c r="P35" s="18">
        <v>41991</v>
      </c>
      <c r="Q35" s="19"/>
    </row>
    <row r="36" spans="1:23" s="21" customFormat="1">
      <c r="A36" s="19" t="s">
        <v>104</v>
      </c>
      <c r="B36" s="19">
        <v>1.7</v>
      </c>
      <c r="C36" s="19">
        <v>-0.74914553026178399</v>
      </c>
      <c r="D36" s="19">
        <v>-1.2160603325585899</v>
      </c>
      <c r="E36" s="19">
        <v>-0.71464968108008298</v>
      </c>
      <c r="F36" s="19">
        <v>4.2752749999999997</v>
      </c>
      <c r="G36" s="19">
        <v>1.5784865544248401</v>
      </c>
      <c r="H36" s="19">
        <v>1</v>
      </c>
      <c r="I36" s="17">
        <v>1</v>
      </c>
      <c r="J36" s="17">
        <v>8</v>
      </c>
      <c r="K36" s="17">
        <v>4</v>
      </c>
      <c r="L36" s="17">
        <v>60</v>
      </c>
      <c r="M36" s="19">
        <v>0</v>
      </c>
      <c r="N36" s="19">
        <v>0</v>
      </c>
      <c r="O36" s="18">
        <v>42376</v>
      </c>
      <c r="P36" s="18">
        <v>42362</v>
      </c>
      <c r="Q36" s="19"/>
    </row>
    <row r="37" spans="1:23" s="21" customFormat="1">
      <c r="A37" s="19" t="s">
        <v>105</v>
      </c>
      <c r="B37" s="19">
        <v>2</v>
      </c>
      <c r="C37" s="19">
        <v>-0.30885566008425702</v>
      </c>
      <c r="D37" s="19">
        <v>-2.13516461820773E-2</v>
      </c>
      <c r="E37" s="19">
        <v>-9.0044308737860304E-2</v>
      </c>
      <c r="F37" s="19">
        <v>4.1668500000000002</v>
      </c>
      <c r="G37" s="19">
        <v>1.84660332270593</v>
      </c>
      <c r="H37" s="19">
        <v>1</v>
      </c>
      <c r="I37" s="17">
        <v>2</v>
      </c>
      <c r="J37" s="17">
        <v>12</v>
      </c>
      <c r="K37" s="17">
        <v>4</v>
      </c>
      <c r="L37" s="17">
        <v>51</v>
      </c>
      <c r="M37" s="19">
        <v>0</v>
      </c>
      <c r="N37" s="19">
        <v>0</v>
      </c>
      <c r="O37" s="18">
        <v>42389</v>
      </c>
      <c r="P37" s="18">
        <v>42362</v>
      </c>
      <c r="Q37" s="19"/>
    </row>
    <row r="38" spans="1:23" s="21" customFormat="1">
      <c r="A38" s="23" t="s">
        <v>106</v>
      </c>
      <c r="B38" s="19">
        <v>1.3</v>
      </c>
      <c r="C38" s="19">
        <v>0.75285477905518505</v>
      </c>
      <c r="D38" s="19">
        <v>0.89653859841265204</v>
      </c>
      <c r="E38" s="19">
        <v>1.10618722431043</v>
      </c>
      <c r="F38" s="19">
        <v>7.0914000000000001</v>
      </c>
      <c r="G38" s="19">
        <v>4.2849847707680704</v>
      </c>
      <c r="H38" s="19">
        <v>1</v>
      </c>
      <c r="I38" s="17">
        <v>2</v>
      </c>
      <c r="J38" s="17">
        <v>12</v>
      </c>
      <c r="K38" s="17">
        <v>4</v>
      </c>
      <c r="L38" s="17">
        <v>51</v>
      </c>
      <c r="M38" s="19">
        <v>0</v>
      </c>
      <c r="N38" s="19">
        <v>0</v>
      </c>
      <c r="O38" s="18">
        <v>42459</v>
      </c>
      <c r="P38" s="18">
        <v>42436</v>
      </c>
      <c r="Q38" s="19"/>
    </row>
    <row r="39" spans="1:23" s="21" customFormat="1">
      <c r="A39" s="23"/>
      <c r="B39" s="19"/>
      <c r="C39" s="19"/>
      <c r="D39" s="19"/>
      <c r="E39" s="19"/>
      <c r="F39" s="19"/>
      <c r="G39" s="19"/>
      <c r="H39" s="19"/>
      <c r="I39" s="17"/>
      <c r="J39" s="17"/>
      <c r="K39" s="17"/>
      <c r="L39" s="17"/>
      <c r="M39" s="19"/>
      <c r="N39" s="19"/>
      <c r="O39" s="18"/>
      <c r="P39" s="18"/>
      <c r="Q39" s="19"/>
    </row>
    <row r="40" spans="1:23" s="21" customFormat="1">
      <c r="A40" s="23"/>
      <c r="B40" s="19">
        <v>1.5</v>
      </c>
      <c r="C40" s="19">
        <v>-0.596207363331693</v>
      </c>
      <c r="D40" s="19">
        <v>-0.66384533623771702</v>
      </c>
      <c r="E40" s="19">
        <v>-0.74422900549696303</v>
      </c>
      <c r="F40" s="19">
        <v>4.5095777777777801</v>
      </c>
      <c r="G40" s="19">
        <v>1.7650136527643201</v>
      </c>
      <c r="H40" s="19">
        <v>1</v>
      </c>
      <c r="I40" s="17">
        <v>2</v>
      </c>
      <c r="J40" s="17">
        <v>11</v>
      </c>
      <c r="K40" s="17">
        <v>4</v>
      </c>
      <c r="L40" s="17">
        <v>51</v>
      </c>
      <c r="M40" s="19">
        <v>0</v>
      </c>
      <c r="N40" s="19">
        <v>0</v>
      </c>
      <c r="O40" s="18">
        <v>42465</v>
      </c>
      <c r="P40" s="18">
        <v>42458</v>
      </c>
      <c r="Q40" s="19"/>
    </row>
    <row r="41" spans="1:23" s="21" customFormat="1">
      <c r="A41" s="23"/>
      <c r="B41" s="19">
        <v>1.9</v>
      </c>
      <c r="C41" s="19">
        <v>-0.75662766270385595</v>
      </c>
      <c r="D41" s="19">
        <v>-1.1353753325347899</v>
      </c>
      <c r="E41" s="19">
        <v>-0.60369444671029804</v>
      </c>
      <c r="F41" s="19">
        <v>3.8972199999999999</v>
      </c>
      <c r="G41" s="19">
        <v>2.5783077836053598</v>
      </c>
      <c r="H41" s="19">
        <v>1</v>
      </c>
      <c r="I41" s="17">
        <v>1</v>
      </c>
      <c r="J41" s="17">
        <v>6</v>
      </c>
      <c r="K41" s="17">
        <v>4</v>
      </c>
      <c r="L41" s="17">
        <v>56</v>
      </c>
      <c r="M41" s="19">
        <v>0</v>
      </c>
      <c r="N41" s="19">
        <v>0</v>
      </c>
      <c r="O41" s="18">
        <v>42326</v>
      </c>
      <c r="P41" s="18">
        <v>42314</v>
      </c>
      <c r="Q41" s="19"/>
    </row>
    <row r="42" spans="1:23" s="21" customFormat="1">
      <c r="A42" s="23"/>
      <c r="B42" s="19">
        <v>2.5</v>
      </c>
      <c r="C42" s="19">
        <v>4.73208784551475E-2</v>
      </c>
      <c r="D42" s="19">
        <v>-1.3694582153271099E-2</v>
      </c>
      <c r="E42" s="19">
        <v>-4.8392276521261803E-2</v>
      </c>
      <c r="F42" s="19">
        <v>7.3595333333333297</v>
      </c>
      <c r="G42" s="19">
        <v>3.5172679174798902</v>
      </c>
      <c r="H42" s="19">
        <v>1</v>
      </c>
      <c r="I42" s="17">
        <v>1</v>
      </c>
      <c r="J42" s="17">
        <v>13</v>
      </c>
      <c r="K42" s="17">
        <v>4</v>
      </c>
      <c r="L42" s="17">
        <v>55</v>
      </c>
      <c r="M42" s="19">
        <v>0</v>
      </c>
      <c r="N42" s="19">
        <v>0</v>
      </c>
      <c r="O42" s="18">
        <v>42272</v>
      </c>
      <c r="P42" s="18">
        <v>42244</v>
      </c>
      <c r="Q42" s="19"/>
    </row>
    <row r="43" spans="1:23" s="21" customFormat="1">
      <c r="A43" s="23"/>
      <c r="B43" s="19">
        <v>1.8</v>
      </c>
      <c r="C43" s="19">
        <v>0.29434470744618602</v>
      </c>
      <c r="D43" s="19">
        <v>0.39248507460100002</v>
      </c>
      <c r="E43" s="19">
        <v>0.65249643666018498</v>
      </c>
      <c r="F43" s="19">
        <v>6.6382250000000003</v>
      </c>
      <c r="G43" s="19">
        <v>3.2520729064962102</v>
      </c>
      <c r="H43" s="19">
        <v>1</v>
      </c>
      <c r="I43" s="17">
        <v>1</v>
      </c>
      <c r="J43" s="17">
        <v>12</v>
      </c>
      <c r="K43" s="17">
        <v>4</v>
      </c>
      <c r="L43" s="17">
        <v>54</v>
      </c>
      <c r="M43" s="19">
        <v>0</v>
      </c>
      <c r="N43" s="19">
        <v>0</v>
      </c>
      <c r="O43" s="18">
        <v>42303</v>
      </c>
      <c r="P43" s="18">
        <v>42286</v>
      </c>
      <c r="Q43" s="19"/>
    </row>
    <row r="44" spans="1:23" s="21" customFormat="1"/>
    <row r="45" spans="1:23" s="21" customFormat="1">
      <c r="A45" s="24" t="s">
        <v>72</v>
      </c>
      <c r="B45" s="4" t="s">
        <v>22</v>
      </c>
      <c r="C45" s="4" t="s">
        <v>90</v>
      </c>
      <c r="D45" s="4" t="s">
        <v>89</v>
      </c>
      <c r="E45" s="4" t="s">
        <v>88</v>
      </c>
      <c r="F45" s="4" t="s">
        <v>83</v>
      </c>
      <c r="G45" s="4" t="s">
        <v>11</v>
      </c>
      <c r="H45" s="4" t="s">
        <v>12</v>
      </c>
      <c r="I45" s="4" t="s">
        <v>13</v>
      </c>
      <c r="J45" s="4" t="s">
        <v>23</v>
      </c>
      <c r="K45" s="11" t="s">
        <v>24</v>
      </c>
      <c r="L45" s="4" t="s">
        <v>14</v>
      </c>
      <c r="M45" s="17" t="s">
        <v>16</v>
      </c>
      <c r="N45" s="17" t="s">
        <v>15</v>
      </c>
      <c r="O45" s="17" t="s">
        <v>74</v>
      </c>
      <c r="P45" s="17" t="s">
        <v>17</v>
      </c>
      <c r="Q45" s="4" t="s">
        <v>18</v>
      </c>
      <c r="R45" s="4" t="s">
        <v>19</v>
      </c>
      <c r="S45" s="18" t="s">
        <v>20</v>
      </c>
      <c r="T45" s="18" t="s">
        <v>21</v>
      </c>
      <c r="U45" s="4" t="s">
        <v>73</v>
      </c>
      <c r="V45" s="4" t="s">
        <v>87</v>
      </c>
      <c r="W45" s="111" t="s">
        <v>122</v>
      </c>
    </row>
    <row r="46" spans="1:23" s="21" customFormat="1">
      <c r="A46" s="24" t="s">
        <v>103</v>
      </c>
      <c r="B46" s="4">
        <v>-0.34608603538550398</v>
      </c>
      <c r="C46" s="4">
        <v>0.16051067504848901</v>
      </c>
      <c r="D46" s="4">
        <v>0.73118237764171001</v>
      </c>
      <c r="E46" s="4">
        <v>-0.180330332667928</v>
      </c>
      <c r="F46" s="4">
        <v>-0.16101648585423101</v>
      </c>
      <c r="G46" s="4">
        <v>-0.22237291775311899</v>
      </c>
      <c r="H46" s="4">
        <v>-0.324483066153058</v>
      </c>
      <c r="I46" s="4">
        <v>-0.34608603538550398</v>
      </c>
      <c r="J46" s="4">
        <v>0</v>
      </c>
      <c r="K46" s="11">
        <v>0</v>
      </c>
      <c r="L46" s="4">
        <v>0.5</v>
      </c>
      <c r="M46" s="17">
        <v>0</v>
      </c>
      <c r="N46" s="17">
        <v>5</v>
      </c>
      <c r="O46" s="17">
        <v>4</v>
      </c>
      <c r="P46" s="17">
        <v>49</v>
      </c>
      <c r="Q46" s="4">
        <v>0</v>
      </c>
      <c r="R46" s="4">
        <v>0</v>
      </c>
      <c r="S46" s="18">
        <v>6040</v>
      </c>
      <c r="T46" s="18">
        <v>6040</v>
      </c>
      <c r="U46" s="4">
        <v>0.46980093534096001</v>
      </c>
      <c r="V46" s="4">
        <v>4.7269902313740397E-2</v>
      </c>
    </row>
    <row r="47" spans="1:23" s="21" customFormat="1">
      <c r="A47" s="19" t="s">
        <v>104</v>
      </c>
      <c r="B47" s="19">
        <v>-0.71464968108008298</v>
      </c>
      <c r="C47" s="19">
        <v>-0.57425871985949795</v>
      </c>
      <c r="D47" s="19">
        <v>0.57165606537681801</v>
      </c>
      <c r="E47" s="19">
        <v>0.48264950197047901</v>
      </c>
      <c r="F47" s="19">
        <v>-3.1356673706856901E-2</v>
      </c>
      <c r="G47" s="19">
        <v>-0.74914553026178399</v>
      </c>
      <c r="H47" s="19">
        <v>-1.2160603325585899</v>
      </c>
      <c r="I47" s="19">
        <v>-0.71464968108008298</v>
      </c>
      <c r="J47" s="19">
        <v>2.17166666666667</v>
      </c>
      <c r="K47" s="19">
        <v>3.14777365618753</v>
      </c>
      <c r="L47" s="19">
        <v>0.77777777777777801</v>
      </c>
      <c r="M47" s="17">
        <v>4</v>
      </c>
      <c r="N47" s="17">
        <v>7</v>
      </c>
      <c r="O47" s="17">
        <v>4</v>
      </c>
      <c r="P47" s="17">
        <v>60</v>
      </c>
      <c r="Q47" s="19">
        <v>1</v>
      </c>
      <c r="R47" s="19">
        <v>1</v>
      </c>
      <c r="S47" s="18">
        <v>42501</v>
      </c>
      <c r="T47" s="18">
        <v>42536</v>
      </c>
      <c r="U47" s="19">
        <v>0.42830614297282998</v>
      </c>
      <c r="V47" s="19">
        <v>2.5289792480483402E-2</v>
      </c>
    </row>
    <row r="48" spans="1:23" s="21" customFormat="1">
      <c r="A48" s="19" t="s">
        <v>105</v>
      </c>
      <c r="B48" s="19">
        <v>-0.88</v>
      </c>
      <c r="C48" s="19">
        <v>-1.16877271424049</v>
      </c>
      <c r="D48" s="19">
        <v>0.128256454932791</v>
      </c>
      <c r="E48" s="19">
        <v>0.24081113211292701</v>
      </c>
      <c r="F48" s="19">
        <v>0.55018418298926997</v>
      </c>
      <c r="G48" s="19">
        <v>-0.30885566008425702</v>
      </c>
      <c r="H48" s="19">
        <v>-2.13516461820773E-2</v>
      </c>
      <c r="I48" s="19">
        <v>-9.0044308737860304E-2</v>
      </c>
      <c r="J48" s="19">
        <v>1.34908823529412</v>
      </c>
      <c r="K48" s="19">
        <v>3.5801761244878598</v>
      </c>
      <c r="L48" s="19">
        <v>0.64705882352941202</v>
      </c>
      <c r="M48" s="17">
        <v>4</v>
      </c>
      <c r="N48" s="17">
        <v>8</v>
      </c>
      <c r="O48" s="17">
        <v>4</v>
      </c>
      <c r="P48" s="17">
        <v>51</v>
      </c>
      <c r="Q48" s="19">
        <v>0</v>
      </c>
      <c r="R48" s="19">
        <v>0</v>
      </c>
      <c r="S48" s="18">
        <v>42530</v>
      </c>
      <c r="T48" s="18">
        <v>42506</v>
      </c>
      <c r="U48" s="19">
        <v>0.51807622994925995</v>
      </c>
      <c r="V48" s="19">
        <v>8.1529306863036999E-2</v>
      </c>
    </row>
    <row r="49" spans="1:23" s="21" customFormat="1">
      <c r="A49" s="23" t="s">
        <v>106</v>
      </c>
      <c r="B49" s="19">
        <v>1.10618722431043</v>
      </c>
      <c r="C49" s="19">
        <v>0.52408782985220304</v>
      </c>
      <c r="D49" s="19">
        <v>0.66906188126377097</v>
      </c>
      <c r="E49" s="19">
        <v>0.69537059284263403</v>
      </c>
      <c r="F49" s="19">
        <v>0.78203680570042999</v>
      </c>
      <c r="G49" s="19">
        <v>0.75285477905518505</v>
      </c>
      <c r="H49" s="19">
        <v>0.89653859841265204</v>
      </c>
      <c r="I49" s="19">
        <v>1.10618722431043</v>
      </c>
      <c r="J49" s="19">
        <v>3.8225333333333298</v>
      </c>
      <c r="K49" s="19">
        <v>4.9924839879259499</v>
      </c>
      <c r="L49" s="19">
        <v>0.75</v>
      </c>
      <c r="M49" s="17">
        <v>3</v>
      </c>
      <c r="N49" s="17">
        <v>11</v>
      </c>
      <c r="O49" s="17">
        <v>4</v>
      </c>
      <c r="P49" s="17">
        <v>51</v>
      </c>
      <c r="Q49" s="19">
        <v>0</v>
      </c>
      <c r="R49" s="19">
        <v>0</v>
      </c>
      <c r="S49" s="18">
        <v>42459</v>
      </c>
      <c r="T49" s="18">
        <v>42436</v>
      </c>
      <c r="U49" s="19">
        <v>0.22808085771308201</v>
      </c>
      <c r="V49" s="19">
        <v>0.29193725521340003</v>
      </c>
    </row>
    <row r="50" spans="1:23" s="21" customForma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7"/>
      <c r="N50" s="17"/>
      <c r="O50" s="17"/>
      <c r="P50" s="17"/>
      <c r="Q50" s="19"/>
      <c r="R50" s="19"/>
      <c r="S50" s="18"/>
      <c r="T50" s="18"/>
      <c r="U50" s="19"/>
      <c r="V50" s="19"/>
    </row>
    <row r="51" spans="1:23" s="21" customFormat="1">
      <c r="A51" s="23"/>
      <c r="B51" s="19">
        <v>-0.74422900549696303</v>
      </c>
      <c r="C51" s="19">
        <v>1.25551688897048E-2</v>
      </c>
      <c r="D51" s="19">
        <v>1.0726486715993799</v>
      </c>
      <c r="E51" s="19">
        <v>-0.223526515415229</v>
      </c>
      <c r="F51" s="19">
        <v>-0.22745179522287501</v>
      </c>
      <c r="G51" s="19">
        <v>-0.596207363331693</v>
      </c>
      <c r="H51" s="19">
        <v>-0.66384533623771702</v>
      </c>
      <c r="I51" s="19">
        <v>-0.74422900549696303</v>
      </c>
      <c r="J51" s="19">
        <v>1.56768421052632</v>
      </c>
      <c r="K51" s="19">
        <v>3.7940126789548501</v>
      </c>
      <c r="L51" s="19">
        <v>0.52631578947368396</v>
      </c>
      <c r="M51" s="17">
        <v>4</v>
      </c>
      <c r="N51" s="17">
        <v>9</v>
      </c>
      <c r="O51" s="17">
        <v>4</v>
      </c>
      <c r="P51" s="17">
        <v>51</v>
      </c>
      <c r="Q51" s="19">
        <v>1</v>
      </c>
      <c r="R51" s="19">
        <v>1</v>
      </c>
      <c r="S51" s="18">
        <v>42501</v>
      </c>
      <c r="T51" s="18">
        <v>42527</v>
      </c>
      <c r="U51" s="19">
        <v>0.46065885181937799</v>
      </c>
      <c r="V51" s="19">
        <v>4.1475767225537002E-2</v>
      </c>
      <c r="W51" s="21" t="s">
        <v>123</v>
      </c>
    </row>
    <row r="52" spans="1:23" s="21" customFormat="1">
      <c r="A52" s="23"/>
      <c r="B52" s="19">
        <v>-0.60369444671029804</v>
      </c>
      <c r="C52" s="19">
        <v>-0.45367989109885798</v>
      </c>
      <c r="D52" s="19">
        <v>0.88608110965567199</v>
      </c>
      <c r="E52" s="19">
        <v>0.25116606721898299</v>
      </c>
      <c r="F52" s="19">
        <v>9.1126761732861897E-2</v>
      </c>
      <c r="G52" s="19">
        <v>-0.75662766270385595</v>
      </c>
      <c r="H52" s="19">
        <v>-1.1353753325347899</v>
      </c>
      <c r="I52" s="19">
        <v>-0.60369444671029804</v>
      </c>
      <c r="J52" s="19">
        <v>2.3746999999999998</v>
      </c>
      <c r="K52" s="19">
        <v>3.4524599583485398</v>
      </c>
      <c r="L52" s="19">
        <v>0.75</v>
      </c>
      <c r="M52" s="17">
        <v>4</v>
      </c>
      <c r="N52" s="17">
        <v>6</v>
      </c>
      <c r="O52" s="17">
        <v>4</v>
      </c>
      <c r="P52" s="17">
        <v>56</v>
      </c>
      <c r="Q52" s="19">
        <v>1</v>
      </c>
      <c r="R52" s="19">
        <v>1</v>
      </c>
      <c r="S52" s="18">
        <v>42501</v>
      </c>
      <c r="T52" s="18">
        <v>42536</v>
      </c>
      <c r="U52" s="19">
        <v>0.41441963797497899</v>
      </c>
      <c r="V52" s="19">
        <v>2.4535653836388002E-2</v>
      </c>
    </row>
    <row r="53" spans="1:23" s="21" customFormat="1">
      <c r="A53" s="23"/>
      <c r="B53" s="19">
        <v>-0.88</v>
      </c>
      <c r="C53" s="19">
        <v>-1.0052568712944301</v>
      </c>
      <c r="D53" s="19">
        <v>0.265740698563599</v>
      </c>
      <c r="E53" s="19">
        <v>0.18927596872004099</v>
      </c>
      <c r="F53" s="19">
        <v>0.53384834318649999</v>
      </c>
      <c r="G53" s="19">
        <v>4.73208784551475E-2</v>
      </c>
      <c r="H53" s="19">
        <v>-1.3694582153271099E-2</v>
      </c>
      <c r="I53" s="19">
        <v>-4.8392276521261803E-2</v>
      </c>
      <c r="J53" s="19">
        <v>2.450215</v>
      </c>
      <c r="K53" s="19">
        <v>4.9433200443974998</v>
      </c>
      <c r="L53" s="19">
        <v>0.8</v>
      </c>
      <c r="M53" s="17">
        <v>4</v>
      </c>
      <c r="N53" s="17">
        <v>10</v>
      </c>
      <c r="O53" s="17">
        <v>4</v>
      </c>
      <c r="P53" s="17">
        <v>55</v>
      </c>
      <c r="Q53" s="19">
        <v>0</v>
      </c>
      <c r="R53" s="19">
        <v>0</v>
      </c>
      <c r="S53" s="18">
        <v>42508</v>
      </c>
      <c r="T53" s="18">
        <v>42493</v>
      </c>
      <c r="U53" s="19">
        <v>0.50112695280993802</v>
      </c>
      <c r="V53" s="19">
        <v>1.3017910285794999E-2</v>
      </c>
    </row>
    <row r="54" spans="1:23" s="21" customFormat="1">
      <c r="A54" s="24"/>
      <c r="B54" s="4">
        <v>0.65249643666018498</v>
      </c>
      <c r="C54" s="4">
        <v>0.38911719134066802</v>
      </c>
      <c r="D54" s="4">
        <v>1.01358791065373</v>
      </c>
      <c r="E54" s="4">
        <v>1.0309280637816101</v>
      </c>
      <c r="F54" s="4">
        <v>0.55311438074956099</v>
      </c>
      <c r="G54" s="4">
        <v>0.29434470744618602</v>
      </c>
      <c r="H54" s="4">
        <v>0.39248507460100002</v>
      </c>
      <c r="I54" s="4">
        <v>0.65249643666018498</v>
      </c>
      <c r="J54" s="4">
        <v>3.6678625</v>
      </c>
      <c r="K54" s="11">
        <v>4.3545618716590901</v>
      </c>
      <c r="L54" s="4">
        <v>0.875</v>
      </c>
      <c r="M54" s="17">
        <v>2</v>
      </c>
      <c r="N54" s="17">
        <v>9</v>
      </c>
      <c r="O54" s="17">
        <v>4</v>
      </c>
      <c r="P54" s="17">
        <v>54</v>
      </c>
      <c r="Q54" s="4">
        <v>0</v>
      </c>
      <c r="R54" s="4">
        <v>0</v>
      </c>
      <c r="S54" s="18">
        <v>42303</v>
      </c>
      <c r="T54" s="18">
        <v>42293</v>
      </c>
      <c r="U54" s="4">
        <v>0.22278790930192999</v>
      </c>
      <c r="V54" s="4">
        <v>0.16904228274437999</v>
      </c>
    </row>
    <row r="55" spans="1:23" s="21" customForma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7"/>
      <c r="N55" s="17"/>
      <c r="O55" s="17"/>
      <c r="P55" s="17"/>
      <c r="Q55" s="19"/>
      <c r="R55" s="19"/>
      <c r="S55" s="18"/>
      <c r="T55" s="18"/>
      <c r="U55" s="19"/>
      <c r="V55" s="19"/>
    </row>
    <row r="56" spans="1:23" s="21" customForma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7"/>
      <c r="N56" s="17"/>
      <c r="O56" s="17"/>
      <c r="P56" s="17"/>
      <c r="Q56" s="19"/>
      <c r="R56" s="19"/>
      <c r="S56" s="18"/>
      <c r="T56" s="18"/>
      <c r="U56" s="19"/>
      <c r="V56" s="19"/>
    </row>
    <row r="57" spans="1:23" s="21" customForma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7"/>
      <c r="N57" s="17"/>
      <c r="O57" s="17"/>
      <c r="P57" s="17"/>
      <c r="Q57" s="19"/>
      <c r="R57" s="19"/>
      <c r="S57" s="18"/>
      <c r="T57" s="18"/>
      <c r="U57" s="19"/>
      <c r="V57" s="19"/>
    </row>
    <row r="58" spans="1:2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7"/>
      <c r="N58" s="17"/>
      <c r="O58" s="17"/>
      <c r="P58" s="17"/>
      <c r="Q58" s="19"/>
      <c r="R58" s="19"/>
      <c r="S58" s="18"/>
      <c r="T58" s="18"/>
      <c r="U58" s="19"/>
      <c r="V58" s="19"/>
    </row>
    <row r="59" spans="1:23">
      <c r="A59" s="41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38"/>
      <c r="N59" s="38"/>
      <c r="O59" s="38"/>
      <c r="P59" s="38"/>
      <c r="Q59" s="28"/>
      <c r="R59" s="28"/>
      <c r="S59" s="39"/>
      <c r="T59" s="39"/>
      <c r="U59" s="28"/>
      <c r="V59" s="28"/>
    </row>
    <row r="60" spans="1:23">
      <c r="A6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38"/>
      <c r="N60" s="38"/>
      <c r="O60" s="38"/>
      <c r="P60" s="38"/>
      <c r="Q60" s="28"/>
      <c r="R60" s="28"/>
      <c r="S60" s="39"/>
      <c r="T60" s="39"/>
      <c r="U60" s="28"/>
      <c r="V60" s="28"/>
    </row>
    <row r="61" spans="1:23">
      <c r="A61"/>
    </row>
    <row r="62" spans="1:23">
      <c r="A62" s="24"/>
      <c r="B62" s="4"/>
      <c r="C62" s="4"/>
      <c r="D62" s="4"/>
      <c r="E62" s="4"/>
      <c r="F62" s="4"/>
      <c r="G62" s="4"/>
      <c r="H62" s="4"/>
      <c r="I62" s="4"/>
      <c r="J62" s="4"/>
      <c r="K62" s="11"/>
      <c r="L62" s="4"/>
      <c r="M62" s="17"/>
      <c r="N62" s="17"/>
      <c r="O62" s="17"/>
      <c r="P62" s="17"/>
      <c r="Q62" s="4"/>
      <c r="R62" s="4"/>
      <c r="S62" s="18"/>
      <c r="T62" s="18"/>
      <c r="U62" s="4"/>
      <c r="V62" s="4"/>
    </row>
    <row r="63" spans="1:23">
      <c r="A63" s="24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7"/>
      <c r="N63" s="17"/>
      <c r="O63" s="17"/>
      <c r="P63" s="17"/>
      <c r="Q63" s="19"/>
      <c r="R63" s="19"/>
      <c r="S63" s="18"/>
      <c r="T63" s="18"/>
      <c r="U63" s="19"/>
      <c r="V63" s="19"/>
    </row>
    <row r="64" spans="1:2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7"/>
      <c r="N64" s="17"/>
      <c r="O64" s="17"/>
      <c r="P64" s="17"/>
      <c r="Q64" s="19"/>
      <c r="R64" s="19"/>
      <c r="S64" s="18"/>
      <c r="T64" s="18"/>
      <c r="U64" s="19"/>
      <c r="V64" s="19"/>
    </row>
    <row r="65" spans="1:2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7"/>
      <c r="N65" s="17"/>
      <c r="O65" s="17"/>
      <c r="P65" s="17"/>
      <c r="Q65" s="19"/>
      <c r="R65" s="19"/>
      <c r="S65" s="18"/>
      <c r="T65" s="18"/>
      <c r="U65" s="19"/>
      <c r="V65" s="19"/>
    </row>
    <row r="66" spans="1:22">
      <c r="A66" s="2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7"/>
      <c r="N66" s="17"/>
      <c r="O66" s="17"/>
      <c r="P66" s="17"/>
      <c r="Q66" s="19"/>
      <c r="R66" s="19"/>
      <c r="S66" s="18"/>
      <c r="T66" s="18"/>
      <c r="U66" s="19"/>
      <c r="V66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64"/>
  <sheetViews>
    <sheetView workbookViewId="0">
      <selection sqref="A1:W16"/>
    </sheetView>
  </sheetViews>
  <sheetFormatPr defaultRowHeight="15"/>
  <cols>
    <col min="1" max="1" width="17.5703125" style="1" bestFit="1" customWidth="1"/>
    <col min="2" max="2" width="12.85546875" bestFit="1" customWidth="1"/>
    <col min="3" max="10" width="5.5703125" bestFit="1" customWidth="1"/>
    <col min="11" max="11" width="6.5703125" bestFit="1" customWidth="1"/>
    <col min="12" max="12" width="6" bestFit="1" customWidth="1"/>
    <col min="13" max="13" width="5" bestFit="1" customWidth="1"/>
    <col min="14" max="14" width="8.42578125" bestFit="1" customWidth="1"/>
    <col min="15" max="15" width="3" bestFit="1" customWidth="1"/>
    <col min="16" max="16" width="0" hidden="1" customWidth="1"/>
    <col min="17" max="17" width="7.7109375" bestFit="1" customWidth="1"/>
    <col min="18" max="18" width="7.140625" hidden="1" customWidth="1"/>
    <col min="19" max="19" width="8.140625" bestFit="1" customWidth="1"/>
    <col min="20" max="21" width="10.42578125" bestFit="1" customWidth="1"/>
    <col min="22" max="23" width="5" bestFit="1" customWidth="1"/>
  </cols>
  <sheetData>
    <row r="1" spans="1:23">
      <c r="A1" s="2" t="s">
        <v>152</v>
      </c>
      <c r="B1" s="24" t="s">
        <v>153</v>
      </c>
      <c r="C1" s="4" t="s">
        <v>22</v>
      </c>
      <c r="D1" s="4" t="s">
        <v>90</v>
      </c>
      <c r="E1" s="4" t="s">
        <v>89</v>
      </c>
      <c r="F1" s="4" t="s">
        <v>88</v>
      </c>
      <c r="G1" s="4" t="s">
        <v>83</v>
      </c>
      <c r="H1" s="4" t="s">
        <v>11</v>
      </c>
      <c r="I1" s="4" t="s">
        <v>12</v>
      </c>
      <c r="J1" s="4" t="s">
        <v>13</v>
      </c>
      <c r="K1" s="4" t="s">
        <v>23</v>
      </c>
      <c r="L1" s="11" t="s">
        <v>24</v>
      </c>
      <c r="M1" s="4" t="s">
        <v>14</v>
      </c>
      <c r="N1" s="17" t="s">
        <v>16</v>
      </c>
      <c r="O1" s="17" t="s">
        <v>15</v>
      </c>
      <c r="P1" s="17" t="s">
        <v>74</v>
      </c>
      <c r="Q1" s="17" t="s">
        <v>17</v>
      </c>
      <c r="R1" s="4" t="s">
        <v>18</v>
      </c>
      <c r="S1" s="4" t="s">
        <v>19</v>
      </c>
      <c r="T1" s="18" t="s">
        <v>20</v>
      </c>
      <c r="U1" s="18" t="s">
        <v>21</v>
      </c>
      <c r="V1" s="4" t="s">
        <v>73</v>
      </c>
      <c r="W1" s="4" t="s">
        <v>87</v>
      </c>
    </row>
    <row r="2" spans="1:23">
      <c r="A2" s="142" t="str">
        <f>_xll.BDP(B2,"short name")</f>
        <v>CHINA PETRO-ADR</v>
      </c>
      <c r="B2" s="19" t="s">
        <v>104</v>
      </c>
      <c r="C2" s="19">
        <v>1.2057992794136088</v>
      </c>
      <c r="D2" s="19">
        <v>4.2258539312349505E-2</v>
      </c>
      <c r="E2" s="19">
        <v>1.0404842600442219</v>
      </c>
      <c r="F2" s="19">
        <v>-0.21266012125618866</v>
      </c>
      <c r="G2" s="19">
        <v>2.0349434283494472</v>
      </c>
      <c r="H2" s="19">
        <v>1.4794261134655471</v>
      </c>
      <c r="I2" s="19">
        <v>1.3832838220257941</v>
      </c>
      <c r="J2" s="19">
        <v>1.1623329541555185</v>
      </c>
      <c r="K2" s="29">
        <v>2.1075380952380955</v>
      </c>
      <c r="L2" s="29">
        <v>2.6263358735082214</v>
      </c>
      <c r="M2" s="29">
        <v>0.8571428571428571</v>
      </c>
      <c r="N2" s="17">
        <v>4</v>
      </c>
      <c r="O2" s="17">
        <v>9</v>
      </c>
      <c r="P2" s="17">
        <v>4</v>
      </c>
      <c r="Q2" s="17">
        <v>50</v>
      </c>
      <c r="R2" s="29">
        <v>1</v>
      </c>
      <c r="S2" s="29">
        <v>-1</v>
      </c>
      <c r="T2" s="18">
        <v>42859</v>
      </c>
      <c r="U2" s="31">
        <v>42929</v>
      </c>
      <c r="V2" s="19">
        <v>0.51885727071149446</v>
      </c>
      <c r="W2" s="19">
        <v>3.6164411843830097E-2</v>
      </c>
    </row>
    <row r="3" spans="1:23" s="21" customFormat="1">
      <c r="A3" s="142" t="str">
        <f>_xll.BDP(B3,"short name")</f>
        <v>COSCO SHIP HOL-H</v>
      </c>
      <c r="B3" s="19" t="s">
        <v>5</v>
      </c>
      <c r="C3" s="19">
        <v>3.5837713527844373</v>
      </c>
      <c r="D3" s="19">
        <v>0.34692543604297904</v>
      </c>
      <c r="E3" s="19">
        <v>-1.3038929084844655</v>
      </c>
      <c r="F3" s="19">
        <v>-1.4364950937660104</v>
      </c>
      <c r="G3" s="19">
        <v>-0.30692989393559289</v>
      </c>
      <c r="H3" s="19">
        <v>2.4683041117778131</v>
      </c>
      <c r="I3" s="19">
        <v>1.7559165190693682</v>
      </c>
      <c r="J3" s="19">
        <v>1.4685348344026929</v>
      </c>
      <c r="K3" s="29">
        <v>9.6494625000000021</v>
      </c>
      <c r="L3" s="29">
        <v>10.080292470663098</v>
      </c>
      <c r="M3" s="29">
        <v>0.875</v>
      </c>
      <c r="N3" s="17">
        <v>1</v>
      </c>
      <c r="O3" s="17">
        <v>10</v>
      </c>
      <c r="P3" s="17">
        <v>5</v>
      </c>
      <c r="Q3" s="17">
        <v>43</v>
      </c>
      <c r="R3" s="29">
        <v>1</v>
      </c>
      <c r="S3" s="29">
        <v>-1</v>
      </c>
      <c r="T3" s="18">
        <v>42817</v>
      </c>
      <c r="U3" s="31">
        <v>42929</v>
      </c>
      <c r="V3" s="19">
        <v>0.50532394462698815</v>
      </c>
      <c r="W3" s="19">
        <v>0.31919279226523012</v>
      </c>
    </row>
    <row r="4" spans="1:23">
      <c r="A4" s="142" t="str">
        <f>_xll.BDP(B4,"short name")</f>
        <v>ORIENT OVERSEAS</v>
      </c>
      <c r="B4" s="19" t="s">
        <v>7</v>
      </c>
      <c r="C4" s="19">
        <v>4.5896079847598221</v>
      </c>
      <c r="D4" s="19">
        <v>0.25925437122731348</v>
      </c>
      <c r="E4" s="19">
        <v>0.16501756653158331</v>
      </c>
      <c r="F4" s="19">
        <v>3.099585837812854</v>
      </c>
      <c r="G4" s="19">
        <v>5.4136757060212188</v>
      </c>
      <c r="H4" s="19">
        <v>7.7304969811315019</v>
      </c>
      <c r="I4" s="19">
        <v>6.875787818895251</v>
      </c>
      <c r="J4" s="19">
        <v>6.8923465810919868</v>
      </c>
      <c r="K4" s="29">
        <v>1.9054999999999984</v>
      </c>
      <c r="L4" s="29">
        <v>0</v>
      </c>
      <c r="M4" s="29">
        <v>1</v>
      </c>
      <c r="N4" s="17">
        <v>0</v>
      </c>
      <c r="O4" s="17">
        <v>11</v>
      </c>
      <c r="P4" s="17">
        <v>4</v>
      </c>
      <c r="Q4" s="17">
        <v>54</v>
      </c>
      <c r="R4" s="29">
        <v>1</v>
      </c>
      <c r="S4" s="29">
        <v>-1</v>
      </c>
      <c r="T4" s="18">
        <v>42390</v>
      </c>
      <c r="U4" s="31">
        <v>42922</v>
      </c>
      <c r="V4" s="19">
        <v>0.36975692930452614</v>
      </c>
      <c r="W4" s="19">
        <v>0.46833828325655136</v>
      </c>
    </row>
    <row r="5" spans="1:23" s="21" customFormat="1">
      <c r="A5" s="142" t="str">
        <f>_xll.BDP(B5,"short name")</f>
        <v>JFE HOLDINGS INC</v>
      </c>
      <c r="B5" s="19" t="s">
        <v>31</v>
      </c>
      <c r="C5" s="19">
        <v>0.90043256072957578</v>
      </c>
      <c r="D5" s="19">
        <v>-1.2325666093985879</v>
      </c>
      <c r="E5" s="19">
        <v>-0.35618616654468011</v>
      </c>
      <c r="F5" s="19">
        <v>-9.321732445714935E-2</v>
      </c>
      <c r="G5" s="19">
        <v>0.96868760724808123</v>
      </c>
      <c r="H5" s="19">
        <v>0.70021709373927854</v>
      </c>
      <c r="I5" s="19">
        <v>0.75710264385226755</v>
      </c>
      <c r="J5" s="19">
        <v>0.90043256072957578</v>
      </c>
      <c r="K5" s="29">
        <v>2.4726000000000004</v>
      </c>
      <c r="L5" s="29">
        <v>4.0808248724982059</v>
      </c>
      <c r="M5" s="29">
        <v>0.66666666666666663</v>
      </c>
      <c r="N5" s="17">
        <v>3</v>
      </c>
      <c r="O5" s="17">
        <v>11</v>
      </c>
      <c r="P5" s="17">
        <v>5</v>
      </c>
      <c r="Q5" s="17">
        <v>47</v>
      </c>
      <c r="R5" s="29">
        <v>1</v>
      </c>
      <c r="S5" s="29">
        <v>-1</v>
      </c>
      <c r="T5" s="18">
        <v>42873</v>
      </c>
      <c r="U5" s="31">
        <v>42927</v>
      </c>
      <c r="V5" s="19">
        <v>0.58792072130996431</v>
      </c>
      <c r="W5" s="19">
        <v>3.7660776115963746E-2</v>
      </c>
    </row>
    <row r="6" spans="1:23" s="126" customFormat="1">
      <c r="A6" s="142" t="str">
        <f>_xll.BDP(B6,"short name")</f>
        <v>ANGANG STEEL-H</v>
      </c>
      <c r="B6" s="19" t="s">
        <v>34</v>
      </c>
      <c r="C6" s="19">
        <v>-0.72428817944585033</v>
      </c>
      <c r="D6" s="19">
        <v>-0.48771218988930909</v>
      </c>
      <c r="E6" s="19">
        <v>0.24416176572538481</v>
      </c>
      <c r="F6" s="19">
        <v>0.34861141964956432</v>
      </c>
      <c r="G6" s="19">
        <v>0.44227229336481927</v>
      </c>
      <c r="H6" s="19">
        <v>-1.0744550874900198</v>
      </c>
      <c r="I6" s="19">
        <v>-0.77533381176400784</v>
      </c>
      <c r="J6" s="19">
        <v>-0.73173709798252662</v>
      </c>
      <c r="K6" s="29">
        <v>2.6871800000000001</v>
      </c>
      <c r="L6" s="29">
        <v>5.8554902866455176</v>
      </c>
      <c r="M6" s="29">
        <v>0.8</v>
      </c>
      <c r="N6" s="17">
        <v>5</v>
      </c>
      <c r="O6" s="17">
        <v>5</v>
      </c>
      <c r="P6" s="17">
        <v>4</v>
      </c>
      <c r="Q6" s="17">
        <v>52</v>
      </c>
      <c r="R6" s="29">
        <v>1</v>
      </c>
      <c r="S6" s="29">
        <v>1</v>
      </c>
      <c r="T6" s="18">
        <v>42901</v>
      </c>
      <c r="U6" s="31">
        <v>42929</v>
      </c>
      <c r="V6" s="19">
        <v>0.40897146794009986</v>
      </c>
      <c r="W6" s="19">
        <v>1.2504800426636025E-2</v>
      </c>
    </row>
    <row r="7" spans="1:23">
      <c r="A7" s="142" t="str">
        <f>_xll.BDP(B7,"short name")</f>
        <v>MAANSHAN IRON-H</v>
      </c>
      <c r="B7" s="19" t="s">
        <v>35</v>
      </c>
      <c r="C7" s="19">
        <v>1.6882396420085237</v>
      </c>
      <c r="D7" s="19">
        <v>-0.76973732646909765</v>
      </c>
      <c r="E7" s="19">
        <v>-0.12930623281736373</v>
      </c>
      <c r="F7" s="19">
        <v>0.90632692762352096</v>
      </c>
      <c r="G7" s="19">
        <v>1.8546536328510392</v>
      </c>
      <c r="H7" s="19">
        <v>1.5767801534843044</v>
      </c>
      <c r="I7" s="19">
        <v>1.5027082453419018</v>
      </c>
      <c r="J7" s="19">
        <v>1.6882396420085237</v>
      </c>
      <c r="K7" s="29">
        <v>4.6027500000000003</v>
      </c>
      <c r="L7" s="29">
        <v>0.9287847570885307</v>
      </c>
      <c r="M7" s="29">
        <v>1</v>
      </c>
      <c r="N7" s="17">
        <v>2</v>
      </c>
      <c r="O7" s="17">
        <v>8</v>
      </c>
      <c r="P7" s="17">
        <v>4</v>
      </c>
      <c r="Q7" s="17">
        <v>53</v>
      </c>
      <c r="R7" s="29">
        <v>1</v>
      </c>
      <c r="S7" s="29">
        <v>-1</v>
      </c>
      <c r="T7" s="18">
        <v>42733</v>
      </c>
      <c r="U7" s="31">
        <v>42927</v>
      </c>
      <c r="V7" s="19">
        <v>0.38363672888694117</v>
      </c>
      <c r="W7" s="19">
        <v>2.1286523341733981E-3</v>
      </c>
    </row>
    <row r="8" spans="1:23" s="21" customFormat="1">
      <c r="A8" s="142" t="str">
        <f>_xll.BDP(B8,"short name")</f>
        <v>PANASONIC CORP</v>
      </c>
      <c r="B8" s="19" t="s">
        <v>39</v>
      </c>
      <c r="C8" s="19">
        <v>1.4224858113156746</v>
      </c>
      <c r="D8" s="19">
        <v>8.2491356508550481E-2</v>
      </c>
      <c r="E8" s="19">
        <v>0.69277025129038206</v>
      </c>
      <c r="F8" s="19">
        <v>2.6117665203453635</v>
      </c>
      <c r="G8" s="19">
        <v>1.4567946487210242</v>
      </c>
      <c r="H8" s="19">
        <v>1.9462090667386871</v>
      </c>
      <c r="I8" s="19">
        <v>1.6503032506408357</v>
      </c>
      <c r="J8" s="19">
        <v>1.779542050465222</v>
      </c>
      <c r="K8" s="29">
        <v>4.71699</v>
      </c>
      <c r="L8" s="29">
        <v>3.4434803951977293</v>
      </c>
      <c r="M8" s="29">
        <v>0.9</v>
      </c>
      <c r="N8" s="17">
        <v>2</v>
      </c>
      <c r="O8" s="17">
        <v>10</v>
      </c>
      <c r="P8" s="17">
        <v>5</v>
      </c>
      <c r="Q8" s="17">
        <v>48</v>
      </c>
      <c r="R8" s="29">
        <v>1</v>
      </c>
      <c r="S8" s="29">
        <v>-1</v>
      </c>
      <c r="T8" s="18">
        <v>42725</v>
      </c>
      <c r="U8" s="31">
        <v>42923</v>
      </c>
      <c r="V8" s="19">
        <v>0.58949007974763612</v>
      </c>
      <c r="W8" s="19">
        <v>1.431759575437825E-2</v>
      </c>
    </row>
    <row r="9" spans="1:23" s="21" customFormat="1">
      <c r="A9" s="142" t="str">
        <f>_xll.BDP(B9,"short name")</f>
        <v>MITSUBISHI UFJ F</v>
      </c>
      <c r="B9" s="19" t="s">
        <v>51</v>
      </c>
      <c r="C9" s="19">
        <v>-2.0832711265977966</v>
      </c>
      <c r="D9" s="19">
        <v>-0.41836837135645349</v>
      </c>
      <c r="E9" s="19">
        <v>0.93933207047489953</v>
      </c>
      <c r="F9" s="19">
        <v>0.42781460635490481</v>
      </c>
      <c r="G9" s="19">
        <v>-0.73472508482690135</v>
      </c>
      <c r="H9" s="19">
        <v>-2.1762743018923412</v>
      </c>
      <c r="I9" s="19">
        <v>-2.7807949413068802</v>
      </c>
      <c r="J9" s="19">
        <v>-2.0832711265977966</v>
      </c>
      <c r="K9" s="29">
        <v>3.6899181818181819</v>
      </c>
      <c r="L9" s="29">
        <v>4.4453596022860014</v>
      </c>
      <c r="M9" s="29">
        <v>0.81818181818181823</v>
      </c>
      <c r="N9" s="17">
        <v>2</v>
      </c>
      <c r="O9" s="17">
        <v>10</v>
      </c>
      <c r="P9" s="17">
        <v>4</v>
      </c>
      <c r="Q9" s="17">
        <v>51</v>
      </c>
      <c r="R9" s="29">
        <v>1</v>
      </c>
      <c r="S9" s="29">
        <v>1</v>
      </c>
      <c r="T9" s="18">
        <v>42895</v>
      </c>
      <c r="U9" s="31">
        <v>42930</v>
      </c>
      <c r="V9" s="19">
        <v>0.67029190134106165</v>
      </c>
      <c r="W9" s="19">
        <v>0.33352902988401123</v>
      </c>
    </row>
    <row r="10" spans="1:23">
      <c r="A10" s="142" t="str">
        <f>_xll.BDP(B10,"short name")</f>
        <v>NOMURA HOLDINGS</v>
      </c>
      <c r="B10" s="19" t="s">
        <v>53</v>
      </c>
      <c r="C10" s="19">
        <v>-3.2494621643845116</v>
      </c>
      <c r="D10" s="19">
        <v>-0.19350777838206953</v>
      </c>
      <c r="E10" s="19">
        <v>2.2062536625385851</v>
      </c>
      <c r="F10" s="19">
        <v>-1.2559840541950615</v>
      </c>
      <c r="G10" s="19">
        <v>-3.3370568951800168</v>
      </c>
      <c r="H10" s="19">
        <v>-3.451746815678105</v>
      </c>
      <c r="I10" s="19">
        <v>-3.0949754828375182</v>
      </c>
      <c r="J10" s="19">
        <v>-3.4317849933987072</v>
      </c>
      <c r="K10" s="29">
        <v>21.435500000000005</v>
      </c>
      <c r="L10" s="29">
        <v>0</v>
      </c>
      <c r="M10" s="29">
        <v>1</v>
      </c>
      <c r="N10" s="17">
        <v>0</v>
      </c>
      <c r="O10" s="17">
        <v>10</v>
      </c>
      <c r="P10" s="17">
        <v>4</v>
      </c>
      <c r="Q10" s="17">
        <v>50</v>
      </c>
      <c r="R10" s="29">
        <v>1</v>
      </c>
      <c r="S10" s="29">
        <v>1</v>
      </c>
      <c r="T10" s="18">
        <v>42713</v>
      </c>
      <c r="U10" s="31">
        <v>42929</v>
      </c>
      <c r="V10" s="19">
        <v>0.69897248862133554</v>
      </c>
      <c r="W10" s="19">
        <v>0.58436491474290364</v>
      </c>
    </row>
    <row r="11" spans="1:23" s="21" customFormat="1">
      <c r="A11" s="142" t="str">
        <f>_xll.BDP(B11,"short name")</f>
        <v>MS&amp;AD INSURANCE</v>
      </c>
      <c r="B11" s="19" t="s">
        <v>63</v>
      </c>
      <c r="C11" s="19">
        <v>-0.91239635267369112</v>
      </c>
      <c r="D11" s="19">
        <v>0.83730414067862735</v>
      </c>
      <c r="E11" s="19">
        <v>1.4597302766521323</v>
      </c>
      <c r="F11" s="19">
        <v>-1.3487431434025574</v>
      </c>
      <c r="G11" s="19">
        <v>9.86916752987997E-2</v>
      </c>
      <c r="H11" s="19">
        <v>-0.5338985258836908</v>
      </c>
      <c r="I11" s="19">
        <v>-0.91872557061051419</v>
      </c>
      <c r="J11" s="19">
        <v>-1.660777102009914</v>
      </c>
      <c r="K11" s="29">
        <v>2.1499333333333341</v>
      </c>
      <c r="L11" s="29">
        <v>3.4385360447455677</v>
      </c>
      <c r="M11" s="29">
        <v>0.79166666666666663</v>
      </c>
      <c r="N11" s="17">
        <v>4</v>
      </c>
      <c r="O11" s="17">
        <v>8</v>
      </c>
      <c r="P11" s="17">
        <v>4</v>
      </c>
      <c r="Q11" s="17">
        <v>51</v>
      </c>
      <c r="R11" s="29">
        <v>1</v>
      </c>
      <c r="S11" s="29">
        <v>1</v>
      </c>
      <c r="T11" s="18">
        <v>42752</v>
      </c>
      <c r="U11" s="31">
        <v>42920</v>
      </c>
      <c r="V11" s="19">
        <v>0.66531970082229053</v>
      </c>
      <c r="W11" s="19">
        <v>4.4531746018879589E-2</v>
      </c>
    </row>
    <row r="12" spans="1:23">
      <c r="A12" s="142" t="str">
        <f>_xll.BDP(B12,"short name")</f>
        <v>KT CORP-ADR</v>
      </c>
      <c r="B12" s="19" t="s">
        <v>65</v>
      </c>
      <c r="C12" s="19">
        <v>1.5079613243495233</v>
      </c>
      <c r="D12" s="19">
        <v>-0.19737699078380372</v>
      </c>
      <c r="E12" s="19">
        <v>-0.82349660975115813</v>
      </c>
      <c r="F12" s="19">
        <v>0.28875855147118534</v>
      </c>
      <c r="G12" s="19">
        <v>1.1871184893815396</v>
      </c>
      <c r="H12" s="19">
        <v>0.6309909087703679</v>
      </c>
      <c r="I12" s="19">
        <v>0.97322326606955056</v>
      </c>
      <c r="J12" s="19">
        <v>1.5079613243495233</v>
      </c>
      <c r="K12" s="29">
        <v>1.5700499999999999</v>
      </c>
      <c r="L12" s="29">
        <v>2.7901772700093668</v>
      </c>
      <c r="M12" s="29">
        <v>0.7142857142857143</v>
      </c>
      <c r="N12" s="17">
        <v>2</v>
      </c>
      <c r="O12" s="17">
        <v>8</v>
      </c>
      <c r="P12" s="17">
        <v>4</v>
      </c>
      <c r="Q12" s="17">
        <v>55</v>
      </c>
      <c r="R12" s="29">
        <v>1</v>
      </c>
      <c r="S12" s="29">
        <v>-1</v>
      </c>
      <c r="T12" s="18">
        <v>42746</v>
      </c>
      <c r="U12" s="31">
        <v>42922</v>
      </c>
      <c r="V12" s="19">
        <v>0.35892544252148606</v>
      </c>
      <c r="W12" s="19">
        <v>0.11878749897381857</v>
      </c>
    </row>
    <row r="13" spans="1:23">
      <c r="A13" s="142" t="str">
        <f>_xll.BDP(B13,"short name")</f>
        <v>NISSAN MOTOR CO</v>
      </c>
      <c r="B13" s="19" t="s">
        <v>42</v>
      </c>
      <c r="C13" s="19">
        <v>2.0643719705940025</v>
      </c>
      <c r="D13" s="19">
        <v>-0.35181495855689382</v>
      </c>
      <c r="E13" s="19">
        <v>-1.3725652922071885</v>
      </c>
      <c r="F13" s="19">
        <v>1.2768641044207658</v>
      </c>
      <c r="G13" s="19">
        <v>2.3317054413077809</v>
      </c>
      <c r="H13" s="19">
        <v>2.2292362611043517</v>
      </c>
      <c r="I13" s="19">
        <v>2.2745819801060869</v>
      </c>
      <c r="J13" s="19">
        <v>2.0643719705940025</v>
      </c>
      <c r="K13" s="29">
        <v>3.8503000000000003</v>
      </c>
      <c r="L13" s="29">
        <v>1.3720307102976963</v>
      </c>
      <c r="M13" s="29">
        <v>1</v>
      </c>
      <c r="N13" s="17">
        <v>1</v>
      </c>
      <c r="O13" s="17">
        <v>9</v>
      </c>
      <c r="P13" s="17">
        <v>5</v>
      </c>
      <c r="Q13" s="17">
        <v>44</v>
      </c>
      <c r="R13" s="29">
        <v>1</v>
      </c>
      <c r="S13" s="29">
        <v>-1</v>
      </c>
      <c r="T13" s="18">
        <v>42744</v>
      </c>
      <c r="U13" s="31">
        <v>42930</v>
      </c>
      <c r="V13" s="19">
        <v>0.60469127973690051</v>
      </c>
      <c r="W13" s="19">
        <v>5.7117055321110333E-2</v>
      </c>
    </row>
    <row r="14" spans="1:23" s="21" customFormat="1">
      <c r="A14" s="142" t="str">
        <f>_xll.BDP(B14,"short name")</f>
        <v>TOYOTA MOTOR</v>
      </c>
      <c r="B14" s="19" t="s">
        <v>43</v>
      </c>
      <c r="C14" s="19">
        <v>2.601603877879874</v>
      </c>
      <c r="D14" s="19">
        <v>9.6423962866169416E-2</v>
      </c>
      <c r="E14" s="19">
        <v>-2.3797832444638631</v>
      </c>
      <c r="F14" s="19">
        <v>0.31685532571164599</v>
      </c>
      <c r="G14" s="19">
        <v>1.7025200394827491</v>
      </c>
      <c r="H14" s="19">
        <v>2.5343518126464355</v>
      </c>
      <c r="I14" s="19">
        <v>2.748788466037321</v>
      </c>
      <c r="J14" s="19">
        <v>2.601603877879874</v>
      </c>
      <c r="K14" s="29">
        <v>1.0784999999999991</v>
      </c>
      <c r="L14" s="29">
        <v>0</v>
      </c>
      <c r="M14" s="29">
        <v>1</v>
      </c>
      <c r="N14" s="17">
        <v>0</v>
      </c>
      <c r="O14" s="17">
        <v>7</v>
      </c>
      <c r="P14" s="17">
        <v>5</v>
      </c>
      <c r="Q14" s="17">
        <v>49</v>
      </c>
      <c r="R14" s="29">
        <v>1</v>
      </c>
      <c r="S14" s="29">
        <v>-1</v>
      </c>
      <c r="T14" s="18">
        <v>42412</v>
      </c>
      <c r="U14" s="31">
        <v>42928</v>
      </c>
      <c r="V14" s="19">
        <v>0.71923763454440348</v>
      </c>
      <c r="W14" s="19">
        <v>5.2042199997491087E-2</v>
      </c>
    </row>
    <row r="15" spans="1:23">
      <c r="A15" s="142" t="str">
        <f>_xll.BDP(B15,"short name")</f>
        <v>HONDA MOTOR CO</v>
      </c>
      <c r="B15" s="19" t="s">
        <v>44</v>
      </c>
      <c r="C15" s="19">
        <v>0.62026195248095317</v>
      </c>
      <c r="D15" s="19">
        <v>0.49976945109570498</v>
      </c>
      <c r="E15" s="19">
        <v>-0.32630931473627717</v>
      </c>
      <c r="F15" s="19">
        <v>0.31302779767881062</v>
      </c>
      <c r="G15" s="19">
        <v>0.78744182537480234</v>
      </c>
      <c r="H15" s="19">
        <v>0.30072166919487658</v>
      </c>
      <c r="I15" s="19">
        <v>0.50471566512964727</v>
      </c>
      <c r="J15" s="19">
        <v>0.62026195248095317</v>
      </c>
      <c r="K15" s="29">
        <v>2.7145736842105266</v>
      </c>
      <c r="L15" s="29">
        <v>1.694737213599175</v>
      </c>
      <c r="M15" s="29">
        <v>0.94736842105263153</v>
      </c>
      <c r="N15" s="17">
        <v>3</v>
      </c>
      <c r="O15" s="17">
        <v>9</v>
      </c>
      <c r="P15" s="17">
        <v>5</v>
      </c>
      <c r="Q15" s="17">
        <v>48</v>
      </c>
      <c r="R15" s="29">
        <v>1</v>
      </c>
      <c r="S15" s="29">
        <v>-1</v>
      </c>
      <c r="T15" s="18">
        <v>42808</v>
      </c>
      <c r="U15" s="31">
        <v>42926</v>
      </c>
      <c r="V15" s="19">
        <v>0.66874933964139638</v>
      </c>
      <c r="W15" s="19">
        <v>0.14991262902840413</v>
      </c>
    </row>
    <row r="16" spans="1:23" s="21" customFormat="1">
      <c r="A16" s="142" t="str">
        <f>_xll.BDP(B16,"short name")</f>
        <v>SOFTBANK GROUP C</v>
      </c>
      <c r="B16" s="19" t="s">
        <v>127</v>
      </c>
      <c r="C16" s="19">
        <v>-0.82136680703979636</v>
      </c>
      <c r="D16" s="4">
        <v>-0.49362541620675326</v>
      </c>
      <c r="E16" s="4">
        <v>0.63330726345373556</v>
      </c>
      <c r="F16" s="4">
        <v>-0.46112504508934365</v>
      </c>
      <c r="G16" s="4">
        <v>-0.82552397670623656</v>
      </c>
      <c r="H16" s="19">
        <v>-1.1465165724164774</v>
      </c>
      <c r="I16" s="19">
        <v>-1.0556190744183747</v>
      </c>
      <c r="J16" s="19">
        <v>-1.0090140158146461</v>
      </c>
      <c r="K16" s="29">
        <v>3.713257142857143</v>
      </c>
      <c r="L16" s="29">
        <v>3.3277304983312295</v>
      </c>
      <c r="M16" s="29">
        <v>0.8571428571428571</v>
      </c>
      <c r="N16" s="17">
        <v>3</v>
      </c>
      <c r="O16" s="17">
        <v>5</v>
      </c>
      <c r="P16" s="17">
        <v>4</v>
      </c>
      <c r="Q16" s="17">
        <v>60</v>
      </c>
      <c r="R16" s="29">
        <v>1</v>
      </c>
      <c r="S16" s="29">
        <v>1</v>
      </c>
      <c r="T16" s="18">
        <v>42797</v>
      </c>
      <c r="U16" s="31">
        <v>42922</v>
      </c>
      <c r="V16" s="4">
        <v>0.47817627327312207</v>
      </c>
      <c r="W16" s="4">
        <v>2.5769939222911847E-2</v>
      </c>
    </row>
    <row r="17" spans="1:23">
      <c r="A17" s="24" t="str">
        <f>_xll.BDP(B17,"short name")</f>
        <v>NIPPON YUSEN KK</v>
      </c>
      <c r="B17" s="19" t="s">
        <v>0</v>
      </c>
      <c r="C17" s="19">
        <v>0.80231098668117362</v>
      </c>
      <c r="D17" s="19">
        <v>-0.34694814826498954</v>
      </c>
      <c r="E17" s="19">
        <v>0.38576313073064122</v>
      </c>
      <c r="F17" s="19">
        <v>-1.511627560868513</v>
      </c>
      <c r="G17" s="19">
        <v>-0.35876694550796645</v>
      </c>
      <c r="H17" s="19">
        <v>0.31510714318910271</v>
      </c>
      <c r="I17" s="19">
        <v>7.2665255023750375E-2</v>
      </c>
      <c r="J17" s="19">
        <v>-0.80651258329858466</v>
      </c>
      <c r="K17" s="19">
        <v>2.8369631578947376</v>
      </c>
      <c r="L17" s="19">
        <v>4.0718071092180139</v>
      </c>
      <c r="M17" s="19">
        <v>0.78947368421052633</v>
      </c>
      <c r="N17" s="17">
        <v>3</v>
      </c>
      <c r="O17" s="17">
        <v>8</v>
      </c>
      <c r="P17" s="17">
        <v>6</v>
      </c>
      <c r="Q17" s="17">
        <v>40</v>
      </c>
      <c r="R17" s="19">
        <v>1</v>
      </c>
      <c r="S17" s="19">
        <v>-1</v>
      </c>
      <c r="T17" s="18">
        <v>42864</v>
      </c>
      <c r="U17" s="18">
        <v>42921</v>
      </c>
      <c r="V17" s="19">
        <v>0.59951160528610503</v>
      </c>
      <c r="W17" s="19">
        <v>0.18226967062091193</v>
      </c>
    </row>
    <row r="18" spans="1:23">
      <c r="A18" s="24" t="str">
        <f>_xll.BDP(B18,"short name")</f>
        <v>INPEX CORP-ADR</v>
      </c>
      <c r="B18" s="19" t="s">
        <v>106</v>
      </c>
      <c r="C18" s="19">
        <v>1.3436128404934335</v>
      </c>
      <c r="D18" s="19">
        <v>-0.47487296167547433</v>
      </c>
      <c r="E18" s="19">
        <v>-0.49948652488253997</v>
      </c>
      <c r="F18" s="19">
        <v>0.36321759185979108</v>
      </c>
      <c r="G18" s="19">
        <v>-9.0307308970506255E-3</v>
      </c>
      <c r="H18" s="19">
        <v>-0.16128638869276882</v>
      </c>
      <c r="I18" s="19">
        <v>0.75487685052406328</v>
      </c>
      <c r="J18" s="19">
        <v>0.24694376089237371</v>
      </c>
      <c r="K18" s="19">
        <v>1.7305833333333336</v>
      </c>
      <c r="L18" s="19">
        <v>4.6097301865102951</v>
      </c>
      <c r="M18" s="19">
        <v>0.41666666666666669</v>
      </c>
      <c r="N18" s="17">
        <v>2</v>
      </c>
      <c r="O18" s="17">
        <v>11</v>
      </c>
      <c r="P18" s="17">
        <v>4</v>
      </c>
      <c r="Q18" s="17">
        <v>51</v>
      </c>
      <c r="R18" s="19">
        <v>1</v>
      </c>
      <c r="S18" s="19">
        <v>-1</v>
      </c>
      <c r="T18" s="18">
        <v>42682</v>
      </c>
      <c r="U18" s="18">
        <v>42921</v>
      </c>
      <c r="V18" s="19">
        <v>0.3486555360535506</v>
      </c>
      <c r="W18" s="19">
        <v>1.1377443145548904E-2</v>
      </c>
    </row>
    <row r="19" spans="1:23">
      <c r="A19" s="24" t="str">
        <f>_xll.BDP(B19,"short name")</f>
        <v>KAWASAKI KISEN</v>
      </c>
      <c r="B19" s="19" t="s">
        <v>2</v>
      </c>
      <c r="C19" s="19">
        <v>-3.7792104255239982</v>
      </c>
      <c r="D19" s="19">
        <v>0.17331144640641261</v>
      </c>
      <c r="E19" s="19">
        <v>-1.2408847373147671</v>
      </c>
      <c r="F19" s="19">
        <v>-4.06611196773797</v>
      </c>
      <c r="G19" s="19">
        <v>-4.2795664563279621</v>
      </c>
      <c r="H19" s="19">
        <v>-3.7760055386889464</v>
      </c>
      <c r="I19" s="19">
        <v>-3.6680224014593779</v>
      </c>
      <c r="J19" s="19">
        <v>-3.6508575418145712</v>
      </c>
      <c r="K19" s="19">
        <v>0</v>
      </c>
      <c r="L19" s="19">
        <v>0</v>
      </c>
      <c r="M19" s="19">
        <v>0.5</v>
      </c>
      <c r="N19" s="17">
        <v>0</v>
      </c>
      <c r="O19" s="17">
        <v>5</v>
      </c>
      <c r="P19" s="17">
        <v>6</v>
      </c>
      <c r="Q19" s="17">
        <v>40</v>
      </c>
      <c r="R19" s="19">
        <v>1</v>
      </c>
      <c r="S19" s="19">
        <v>1</v>
      </c>
      <c r="T19" s="18">
        <v>6040</v>
      </c>
      <c r="U19" s="18">
        <v>42923</v>
      </c>
      <c r="V19" s="19">
        <v>0.564107692816606</v>
      </c>
      <c r="W19" s="19">
        <v>0.59144806080864798</v>
      </c>
    </row>
    <row r="20" spans="1:23">
      <c r="A20" s="24" t="str">
        <f>_xll.BDP(B20,"short name")</f>
        <v>SINOTRANS LTD-H</v>
      </c>
      <c r="B20" s="19" t="s">
        <v>9</v>
      </c>
      <c r="C20" s="19">
        <v>5.0262610587085979</v>
      </c>
      <c r="D20" s="19">
        <v>0.90786536251806604</v>
      </c>
      <c r="E20" s="19">
        <v>-0.82954008121423295</v>
      </c>
      <c r="F20" s="19">
        <v>2.3165427100012663</v>
      </c>
      <c r="G20" s="19">
        <v>5.0487371877864744</v>
      </c>
      <c r="H20" s="19">
        <v>2.5524301768951085</v>
      </c>
      <c r="I20" s="19">
        <v>0.76221567429206261</v>
      </c>
      <c r="J20" s="19">
        <v>-0.18563813266237972</v>
      </c>
      <c r="K20" s="19">
        <v>0</v>
      </c>
      <c r="L20" s="19">
        <v>0</v>
      </c>
      <c r="M20" s="19">
        <v>0.5</v>
      </c>
      <c r="N20" s="17">
        <v>0</v>
      </c>
      <c r="O20" s="17">
        <v>5</v>
      </c>
      <c r="P20" s="17">
        <v>5</v>
      </c>
      <c r="Q20" s="17">
        <v>49</v>
      </c>
      <c r="R20" s="19">
        <v>1</v>
      </c>
      <c r="S20" s="19">
        <v>-1</v>
      </c>
      <c r="T20" s="18">
        <v>6040</v>
      </c>
      <c r="U20" s="18">
        <v>42923</v>
      </c>
      <c r="V20" s="19">
        <v>0.26764906326495508</v>
      </c>
      <c r="W20" s="19">
        <v>0.10719373316805952</v>
      </c>
    </row>
    <row r="21" spans="1:23">
      <c r="A21" s="24" t="str">
        <f>_xll.BDP(B21,"short name")</f>
        <v>POSCO-SPON ADR</v>
      </c>
      <c r="B21" s="19" t="s">
        <v>30</v>
      </c>
      <c r="C21" s="19">
        <v>1.9905575913484375</v>
      </c>
      <c r="D21" s="19">
        <v>0.14649377348362219</v>
      </c>
      <c r="E21" s="19">
        <v>0.10409878840034559</v>
      </c>
      <c r="F21" s="19">
        <v>-0.38708682937511968</v>
      </c>
      <c r="G21" s="19">
        <v>1.1237966340730576</v>
      </c>
      <c r="H21" s="19">
        <v>2.0924153714610165</v>
      </c>
      <c r="I21" s="19">
        <v>1.7104943304458891</v>
      </c>
      <c r="J21" s="19">
        <v>2.219174556183896</v>
      </c>
      <c r="K21" s="19">
        <v>0</v>
      </c>
      <c r="L21" s="19">
        <v>0</v>
      </c>
      <c r="M21" s="19">
        <v>0.5</v>
      </c>
      <c r="N21" s="17">
        <v>0</v>
      </c>
      <c r="O21" s="17">
        <v>5</v>
      </c>
      <c r="P21" s="17">
        <v>4</v>
      </c>
      <c r="Q21" s="17">
        <v>61</v>
      </c>
      <c r="R21" s="19">
        <v>1</v>
      </c>
      <c r="S21" s="19">
        <v>-1</v>
      </c>
      <c r="T21" s="18">
        <v>6040</v>
      </c>
      <c r="U21" s="18">
        <v>42928</v>
      </c>
      <c r="V21" s="19">
        <v>0.46642822442245074</v>
      </c>
      <c r="W21" s="19">
        <v>0.33577766230343925</v>
      </c>
    </row>
    <row r="22" spans="1:23">
      <c r="A22" s="24" t="str">
        <f>_xll.BDP(B22,"short name")</f>
        <v>NSSMC</v>
      </c>
      <c r="B22" s="19" t="s">
        <v>33</v>
      </c>
      <c r="C22" s="19">
        <v>1.5825439620655475</v>
      </c>
      <c r="D22" s="19">
        <v>-1.7439177585120083</v>
      </c>
      <c r="E22" s="19">
        <v>-0.81711021718028365</v>
      </c>
      <c r="F22" s="19">
        <v>0.73301895603110689</v>
      </c>
      <c r="G22" s="19">
        <v>1.8396803604265777</v>
      </c>
      <c r="H22" s="19">
        <v>1.4921182627903005</v>
      </c>
      <c r="I22" s="19">
        <v>1.6609833479619269</v>
      </c>
      <c r="J22" s="19">
        <v>1.5938029284377098</v>
      </c>
      <c r="K22" s="19">
        <v>-2.1774999999999998</v>
      </c>
      <c r="L22" s="19">
        <v>0</v>
      </c>
      <c r="M22" s="19">
        <v>0</v>
      </c>
      <c r="N22" s="17">
        <v>1</v>
      </c>
      <c r="O22" s="17">
        <v>9</v>
      </c>
      <c r="P22" s="17">
        <v>5</v>
      </c>
      <c r="Q22" s="17">
        <v>41</v>
      </c>
      <c r="R22" s="19">
        <v>1</v>
      </c>
      <c r="S22" s="19">
        <v>-1</v>
      </c>
      <c r="T22" s="18">
        <v>42705</v>
      </c>
      <c r="U22" s="18">
        <v>42927</v>
      </c>
      <c r="V22" s="19">
        <v>0.59612162160527704</v>
      </c>
      <c r="W22" s="19">
        <v>1.148720866922825E-3</v>
      </c>
    </row>
    <row r="23" spans="1:23">
      <c r="A23" s="24" t="str">
        <f>_xll.BDP(B23,"short name")</f>
        <v>YANZHOU COAL-H</v>
      </c>
      <c r="B23" s="19" t="s">
        <v>36</v>
      </c>
      <c r="C23" s="19">
        <v>3.3980006284402524</v>
      </c>
      <c r="D23" s="19">
        <v>-6.8725707819778131E-2</v>
      </c>
      <c r="E23" s="19">
        <v>-1.1934113377857818</v>
      </c>
      <c r="F23" s="19">
        <v>0.35606042735023702</v>
      </c>
      <c r="G23" s="19">
        <v>1.5163309383917702</v>
      </c>
      <c r="H23" s="19">
        <v>0.24818361082619078</v>
      </c>
      <c r="I23" s="19">
        <v>0.65900763013491437</v>
      </c>
      <c r="J23" s="19">
        <v>0.78414169442852877</v>
      </c>
      <c r="K23" s="19">
        <v>0</v>
      </c>
      <c r="L23" s="19">
        <v>0</v>
      </c>
      <c r="M23" s="19">
        <v>0.5</v>
      </c>
      <c r="N23" s="17">
        <v>0</v>
      </c>
      <c r="O23" s="17">
        <v>5</v>
      </c>
      <c r="P23" s="17">
        <v>4</v>
      </c>
      <c r="Q23" s="17">
        <v>56</v>
      </c>
      <c r="R23" s="19">
        <v>1</v>
      </c>
      <c r="S23" s="19">
        <v>-1</v>
      </c>
      <c r="T23" s="18">
        <v>6040</v>
      </c>
      <c r="U23" s="18">
        <v>42923</v>
      </c>
      <c r="V23" s="19">
        <v>0.55797408320540531</v>
      </c>
      <c r="W23" s="19">
        <v>1E-3</v>
      </c>
    </row>
    <row r="24" spans="1:23">
      <c r="A24" s="24" t="str">
        <f>_xll.BDP(B24,"short name")</f>
        <v>SONY CORP</v>
      </c>
      <c r="B24" s="19" t="s">
        <v>46</v>
      </c>
      <c r="C24" s="19">
        <v>4.1421081459632862</v>
      </c>
      <c r="D24" s="19">
        <v>1.2477237691433405</v>
      </c>
      <c r="E24" s="19">
        <v>0.89358320607900188</v>
      </c>
      <c r="F24" s="19">
        <v>4.2791930518712658</v>
      </c>
      <c r="G24" s="19">
        <v>4.1549845694554985</v>
      </c>
      <c r="H24" s="19">
        <v>7.4021314304150527</v>
      </c>
      <c r="I24" s="19">
        <v>6.5206006783976731</v>
      </c>
      <c r="J24" s="19">
        <v>6.7953116992411173</v>
      </c>
      <c r="K24" s="19">
        <v>0</v>
      </c>
      <c r="L24" s="19">
        <v>0</v>
      </c>
      <c r="M24" s="19">
        <v>0.5</v>
      </c>
      <c r="N24" s="17">
        <v>0</v>
      </c>
      <c r="O24" s="17">
        <v>5</v>
      </c>
      <c r="P24" s="17">
        <v>4</v>
      </c>
      <c r="Q24" s="17">
        <v>50</v>
      </c>
      <c r="R24" s="19">
        <v>1</v>
      </c>
      <c r="S24" s="19">
        <v>-1</v>
      </c>
      <c r="T24" s="18">
        <v>6040</v>
      </c>
      <c r="U24" s="18">
        <v>42923</v>
      </c>
      <c r="V24" s="19">
        <v>0.50050594808278659</v>
      </c>
      <c r="W24" s="19">
        <v>0.11984335966754331</v>
      </c>
    </row>
    <row r="25" spans="1:23" s="21" customFormat="1">
      <c r="A25" s="24" t="str">
        <f>_xll.BDP(B25,"short name")</f>
        <v>SUBARU CORP</v>
      </c>
      <c r="B25" s="19" t="s">
        <v>45</v>
      </c>
      <c r="C25" s="19">
        <v>3.0895482184723733</v>
      </c>
      <c r="D25" s="19">
        <v>0.4891071638021664</v>
      </c>
      <c r="E25" s="19">
        <v>-1.201708604859868</v>
      </c>
      <c r="F25" s="19">
        <v>0.24958579805523415</v>
      </c>
      <c r="G25" s="19">
        <v>2.4151725887083946</v>
      </c>
      <c r="H25" s="19">
        <v>3.3170020585990114</v>
      </c>
      <c r="I25" s="19">
        <v>3.3661412906576818</v>
      </c>
      <c r="J25" s="19">
        <v>3.2879890002359891</v>
      </c>
      <c r="K25" s="19">
        <v>-15.298500000000001</v>
      </c>
      <c r="L25" s="19">
        <v>0</v>
      </c>
      <c r="M25" s="19">
        <v>0</v>
      </c>
      <c r="N25" s="17">
        <v>0</v>
      </c>
      <c r="O25" s="17">
        <v>27</v>
      </c>
      <c r="P25" s="17">
        <v>5</v>
      </c>
      <c r="Q25" s="17">
        <v>47</v>
      </c>
      <c r="R25" s="19">
        <v>1</v>
      </c>
      <c r="S25" s="19">
        <v>-1</v>
      </c>
      <c r="T25" s="18">
        <v>41950</v>
      </c>
      <c r="U25" s="18">
        <v>42922</v>
      </c>
      <c r="V25" s="19">
        <v>0.65425464664738653</v>
      </c>
      <c r="W25" s="19">
        <v>0.39380857437431538</v>
      </c>
    </row>
    <row r="26" spans="1:23">
      <c r="A26" s="2" t="str">
        <f>_xll.BDP(B26,"short name")</f>
        <v>PETROCHINA  -ADR</v>
      </c>
      <c r="B26" s="19" t="s">
        <v>103</v>
      </c>
      <c r="C26" s="19">
        <v>-1.7618642479096784</v>
      </c>
      <c r="D26" s="19">
        <v>0.10270373402482436</v>
      </c>
      <c r="E26" s="19">
        <v>0.7725244830734167</v>
      </c>
      <c r="F26" s="19">
        <v>-0.60123485691507228</v>
      </c>
      <c r="G26" s="19">
        <v>-1.2665231144224687</v>
      </c>
      <c r="H26" s="19">
        <v>-1.3882286078721366</v>
      </c>
      <c r="I26" s="19">
        <v>-1.4429292758138825</v>
      </c>
      <c r="J26" s="19">
        <v>-1.7618642479096784</v>
      </c>
      <c r="K26" s="19">
        <v>0.78435454545454553</v>
      </c>
      <c r="L26" s="19">
        <v>4.121552839977582</v>
      </c>
      <c r="M26" s="19">
        <v>0.72727272727272729</v>
      </c>
      <c r="N26" s="17">
        <v>2</v>
      </c>
      <c r="O26" s="17">
        <v>8</v>
      </c>
      <c r="P26" s="17">
        <v>5</v>
      </c>
      <c r="Q26" s="17">
        <v>47</v>
      </c>
      <c r="R26" s="19">
        <v>0</v>
      </c>
      <c r="S26" s="19">
        <v>0</v>
      </c>
      <c r="T26" s="18">
        <v>42418</v>
      </c>
      <c r="U26" s="18">
        <v>42408</v>
      </c>
      <c r="V26" s="19">
        <v>0.55271276040178463</v>
      </c>
      <c r="W26" s="19">
        <v>0.10444961167421411</v>
      </c>
    </row>
    <row r="27" spans="1:23">
      <c r="A27" s="2" t="str">
        <f>_xll.BDP(B27,"short name")</f>
        <v>CNOOC LTD-ADR</v>
      </c>
      <c r="B27" s="19" t="s">
        <v>105</v>
      </c>
      <c r="C27" s="19">
        <v>-0.51912362773558274</v>
      </c>
      <c r="D27" s="19">
        <v>2.1189464600804776E-2</v>
      </c>
      <c r="E27" s="19">
        <v>0.71505816087490215</v>
      </c>
      <c r="F27" s="19">
        <v>-0.82048569180573339</v>
      </c>
      <c r="G27" s="19">
        <v>-0.15721134439522261</v>
      </c>
      <c r="H27" s="19">
        <v>-0.6476890571582542</v>
      </c>
      <c r="I27" s="19">
        <v>-9.3006175519839529E-2</v>
      </c>
      <c r="J27" s="19">
        <v>-0.51912362773558274</v>
      </c>
      <c r="K27" s="19">
        <v>0.9800555555555559</v>
      </c>
      <c r="L27" s="19">
        <v>2.6093833863064329</v>
      </c>
      <c r="M27" s="19">
        <v>0.77777777777777779</v>
      </c>
      <c r="N27" s="17">
        <v>3</v>
      </c>
      <c r="O27" s="17">
        <v>6</v>
      </c>
      <c r="P27" s="17">
        <v>4</v>
      </c>
      <c r="Q27" s="17">
        <v>53</v>
      </c>
      <c r="R27" s="19">
        <v>0</v>
      </c>
      <c r="S27" s="19">
        <v>0</v>
      </c>
      <c r="T27" s="18">
        <v>42860</v>
      </c>
      <c r="U27" s="18">
        <v>42844</v>
      </c>
      <c r="V27" s="19">
        <v>0.59834927620260525</v>
      </c>
      <c r="W27" s="19">
        <v>0.47920669445738723</v>
      </c>
    </row>
    <row r="28" spans="1:23">
      <c r="A28" s="2" t="str">
        <f>_xll.BDP(B28,"short name")</f>
        <v>MITSUI OSK LINES</v>
      </c>
      <c r="B28" s="19" t="s">
        <v>1</v>
      </c>
      <c r="C28" s="19">
        <v>0.4946190110336951</v>
      </c>
      <c r="D28" s="19">
        <v>-0.26485422802441444</v>
      </c>
      <c r="E28" s="19">
        <v>0.83141651345030976</v>
      </c>
      <c r="F28" s="19">
        <v>-1.1265477577023442</v>
      </c>
      <c r="G28" s="19">
        <v>0.30299997199794221</v>
      </c>
      <c r="H28" s="19">
        <v>1.5248072673059772</v>
      </c>
      <c r="I28" s="19">
        <v>1.3331196833353021</v>
      </c>
      <c r="J28" s="19">
        <v>0.4946190110336951</v>
      </c>
      <c r="K28" s="19">
        <v>0</v>
      </c>
      <c r="L28" s="22">
        <v>0</v>
      </c>
      <c r="M28" s="19">
        <v>0.5</v>
      </c>
      <c r="N28" s="17">
        <v>0</v>
      </c>
      <c r="O28" s="17">
        <v>5</v>
      </c>
      <c r="P28" s="17">
        <v>6</v>
      </c>
      <c r="Q28" s="17">
        <v>38</v>
      </c>
      <c r="R28" s="19">
        <v>0</v>
      </c>
      <c r="S28" s="19">
        <v>0</v>
      </c>
      <c r="T28" s="18">
        <v>6040</v>
      </c>
      <c r="U28" s="18">
        <v>6040</v>
      </c>
      <c r="V28" s="19">
        <v>0.62329712072422461</v>
      </c>
      <c r="W28" s="19">
        <v>0.56115160920883789</v>
      </c>
    </row>
    <row r="29" spans="1:23">
      <c r="A29" s="2" t="str">
        <f>_xll.BDP(B29,"short name")</f>
        <v>COSCO SHIP ENG-H</v>
      </c>
      <c r="B29" s="19" t="s">
        <v>3</v>
      </c>
      <c r="C29" s="19">
        <v>1.1891371674390554</v>
      </c>
      <c r="D29" s="19">
        <v>0.41927427393053918</v>
      </c>
      <c r="E29" s="19">
        <v>0.48493320271841156</v>
      </c>
      <c r="F29" s="19">
        <v>-0.1567218629825993</v>
      </c>
      <c r="G29" s="19">
        <v>1.3677847747947371</v>
      </c>
      <c r="H29" s="19">
        <v>1.786475273284392</v>
      </c>
      <c r="I29" s="19">
        <v>0.79213106506160724</v>
      </c>
      <c r="J29" s="19">
        <v>0.75699667435652429</v>
      </c>
      <c r="K29" s="19">
        <v>7.7399416666666676</v>
      </c>
      <c r="L29" s="22">
        <v>5.8408582475614033</v>
      </c>
      <c r="M29" s="19">
        <v>1</v>
      </c>
      <c r="N29" s="17">
        <v>2</v>
      </c>
      <c r="O29" s="17">
        <v>11</v>
      </c>
      <c r="P29" s="17">
        <v>5</v>
      </c>
      <c r="Q29" s="17">
        <v>47</v>
      </c>
      <c r="R29" s="19">
        <v>1</v>
      </c>
      <c r="S29" s="19">
        <v>-1</v>
      </c>
      <c r="T29" s="18">
        <v>42810</v>
      </c>
      <c r="U29" s="18">
        <v>42905</v>
      </c>
      <c r="V29" s="19">
        <v>0.46776731011994521</v>
      </c>
      <c r="W29" s="19">
        <v>3.8594960766555372E-2</v>
      </c>
    </row>
    <row r="30" spans="1:23">
      <c r="A30" s="2" t="str">
        <f>_xll.BDP(B30,"short name")</f>
        <v>COSCO SHIP DEV-H</v>
      </c>
      <c r="B30" s="23" t="s">
        <v>4</v>
      </c>
      <c r="C30" s="19">
        <v>-0.29276353938427691</v>
      </c>
      <c r="D30" s="19">
        <v>5.1287167410378207E-3</v>
      </c>
      <c r="E30" s="19">
        <v>-0.48410554799928557</v>
      </c>
      <c r="F30" s="19">
        <v>-1.3619610327235143</v>
      </c>
      <c r="G30" s="19">
        <v>-0.78654754131902405</v>
      </c>
      <c r="H30" s="19">
        <v>-8.7410342243751285E-2</v>
      </c>
      <c r="I30" s="19">
        <v>-0.61085381690069906</v>
      </c>
      <c r="J30" s="19">
        <v>-0.29276353938427691</v>
      </c>
      <c r="K30" s="19">
        <v>0</v>
      </c>
      <c r="L30" s="22">
        <v>0</v>
      </c>
      <c r="M30" s="19">
        <v>0.5</v>
      </c>
      <c r="N30" s="17">
        <v>0</v>
      </c>
      <c r="O30" s="17">
        <v>5</v>
      </c>
      <c r="P30" s="17">
        <v>5</v>
      </c>
      <c r="Q30" s="17">
        <v>45</v>
      </c>
      <c r="R30" s="19">
        <v>0</v>
      </c>
      <c r="S30" s="19">
        <v>0</v>
      </c>
      <c r="T30" s="18">
        <v>6040</v>
      </c>
      <c r="U30" s="18">
        <v>6040</v>
      </c>
      <c r="V30" s="19">
        <v>0.51136603805443914</v>
      </c>
      <c r="W30" s="19">
        <v>0.22516120319219188</v>
      </c>
    </row>
    <row r="31" spans="1:23">
      <c r="A31" s="2" t="str">
        <f>_xll.BDP(B31,"short name")</f>
        <v>COSCO SHIPPING P</v>
      </c>
      <c r="B31" s="17" t="s">
        <v>8</v>
      </c>
      <c r="C31" s="19">
        <v>0.82436209059288146</v>
      </c>
      <c r="D31" s="19">
        <v>-5.4923798158579224E-3</v>
      </c>
      <c r="E31" s="19">
        <v>-0.81405189470532902</v>
      </c>
      <c r="F31" s="19">
        <v>0.66130384005179732</v>
      </c>
      <c r="G31" s="19">
        <v>0.7152805608345465</v>
      </c>
      <c r="H31" s="19">
        <v>1.2138453918532894</v>
      </c>
      <c r="I31" s="19">
        <v>0.10553946127267551</v>
      </c>
      <c r="J31" s="19">
        <v>0.44319312406556494</v>
      </c>
      <c r="K31" s="19">
        <v>2.7294450000000001</v>
      </c>
      <c r="L31" s="22">
        <v>3.1035207408556258</v>
      </c>
      <c r="M31" s="19">
        <v>0.85</v>
      </c>
      <c r="N31" s="17">
        <v>4</v>
      </c>
      <c r="O31" s="17">
        <v>8</v>
      </c>
      <c r="P31" s="17">
        <v>5</v>
      </c>
      <c r="Q31" s="17">
        <v>48</v>
      </c>
      <c r="R31" s="19">
        <v>1</v>
      </c>
      <c r="S31" s="19">
        <v>-1</v>
      </c>
      <c r="T31" s="18">
        <v>42891</v>
      </c>
      <c r="U31" s="18">
        <v>42915</v>
      </c>
      <c r="V31" s="19">
        <v>0.41857989370245346</v>
      </c>
      <c r="W31" s="19">
        <v>1.6996425831072655E-3</v>
      </c>
    </row>
    <row r="32" spans="1:23">
      <c r="A32" s="2" t="str">
        <f>_xll.BDP(B32,"short name")</f>
        <v>PACIFIC BASIN</v>
      </c>
      <c r="B32" s="19" t="s">
        <v>6</v>
      </c>
      <c r="C32" s="19">
        <v>0.19184065324876273</v>
      </c>
      <c r="D32" s="4">
        <v>-0.48799003666356944</v>
      </c>
      <c r="E32" s="4">
        <v>1.3500033159770899</v>
      </c>
      <c r="F32" s="4">
        <v>0.60445456673772002</v>
      </c>
      <c r="G32" s="4">
        <v>1.9723152904080739</v>
      </c>
      <c r="H32" s="19">
        <v>1.8574044033207697</v>
      </c>
      <c r="I32" s="19">
        <v>0.88867220518334444</v>
      </c>
      <c r="J32" s="19">
        <v>0.19184065324876273</v>
      </c>
      <c r="K32" s="19">
        <v>0</v>
      </c>
      <c r="L32" s="22">
        <v>0</v>
      </c>
      <c r="M32" s="19">
        <v>0.5</v>
      </c>
      <c r="N32" s="17">
        <v>0</v>
      </c>
      <c r="O32" s="17">
        <v>5</v>
      </c>
      <c r="P32" s="17">
        <v>5</v>
      </c>
      <c r="Q32" s="17">
        <v>44</v>
      </c>
      <c r="R32" s="19">
        <v>0</v>
      </c>
      <c r="S32" s="19">
        <v>0</v>
      </c>
      <c r="T32" s="18">
        <v>6040</v>
      </c>
      <c r="U32" s="18">
        <v>6040</v>
      </c>
      <c r="V32" s="4">
        <v>0.23886842961530672</v>
      </c>
      <c r="W32" s="4">
        <v>9.6149177535427732E-2</v>
      </c>
    </row>
    <row r="33" spans="1:23">
      <c r="A33" s="2" t="str">
        <f>_xll.BDP(B33,"short name")</f>
        <v>SINOTRANS SHIPPI</v>
      </c>
      <c r="B33" s="17" t="s">
        <v>10</v>
      </c>
      <c r="C33" s="19">
        <v>1.659575007550802</v>
      </c>
      <c r="D33" s="19">
        <v>0.75527022280840872</v>
      </c>
      <c r="E33" s="19">
        <v>0.61900645732089121</v>
      </c>
      <c r="F33" s="19">
        <v>2.5446181238456762</v>
      </c>
      <c r="G33" s="19">
        <v>2.2233489900690255</v>
      </c>
      <c r="H33" s="19">
        <v>4.644509414844519</v>
      </c>
      <c r="I33" s="19">
        <v>3.9063585882077065</v>
      </c>
      <c r="J33" s="19">
        <v>3.029658106200555</v>
      </c>
      <c r="K33" s="19">
        <v>7.021477777777779</v>
      </c>
      <c r="L33" s="22">
        <v>3.9719055095689835</v>
      </c>
      <c r="M33" s="19">
        <v>1</v>
      </c>
      <c r="N33" s="17">
        <v>2</v>
      </c>
      <c r="O33" s="17">
        <v>9</v>
      </c>
      <c r="P33" s="17">
        <v>5</v>
      </c>
      <c r="Q33" s="17">
        <v>47</v>
      </c>
      <c r="R33" s="19">
        <v>1</v>
      </c>
      <c r="S33" s="19">
        <v>-1</v>
      </c>
      <c r="T33" s="18">
        <v>42384</v>
      </c>
      <c r="U33" s="18">
        <v>42893</v>
      </c>
      <c r="V33" s="19">
        <v>0.31415298685684501</v>
      </c>
      <c r="W33" s="19">
        <v>0.28436251531033829</v>
      </c>
    </row>
    <row r="34" spans="1:23">
      <c r="A34" s="2" t="str">
        <f>_xll.BDP(B34,"short name")</f>
        <v>KOREA ELEC P-ADR</v>
      </c>
      <c r="B34" s="19" t="s">
        <v>25</v>
      </c>
      <c r="C34" s="19">
        <v>-1.2319866891104196</v>
      </c>
      <c r="D34" s="4">
        <v>-0.32032902720468831</v>
      </c>
      <c r="E34" s="4">
        <v>0.65720140765288582</v>
      </c>
      <c r="F34" s="4">
        <v>0.47476378392082652</v>
      </c>
      <c r="G34" s="4">
        <v>0.41491382459266385</v>
      </c>
      <c r="H34" s="19">
        <v>-3.5150654515416588E-2</v>
      </c>
      <c r="I34" s="19">
        <v>-0.75166113302636706</v>
      </c>
      <c r="J34" s="19">
        <v>-0.32905002098691899</v>
      </c>
      <c r="K34" s="19">
        <v>5.0841235294117642</v>
      </c>
      <c r="L34" s="19">
        <v>5.2772432451197249</v>
      </c>
      <c r="M34" s="19">
        <v>0.94117647058823528</v>
      </c>
      <c r="N34" s="17">
        <v>3</v>
      </c>
      <c r="O34" s="17">
        <v>9</v>
      </c>
      <c r="P34" s="17">
        <v>5</v>
      </c>
      <c r="Q34" s="17">
        <v>44</v>
      </c>
      <c r="R34" s="19">
        <v>1</v>
      </c>
      <c r="S34" s="19">
        <v>1</v>
      </c>
      <c r="T34" s="18">
        <v>42494</v>
      </c>
      <c r="U34" s="18">
        <v>42879</v>
      </c>
      <c r="V34" s="4">
        <v>0.22692334264345884</v>
      </c>
      <c r="W34" s="4">
        <v>0.56890181232564008</v>
      </c>
    </row>
    <row r="35" spans="1:23">
      <c r="A35" s="2" t="str">
        <f>_xll.BDP(B35,"short name")</f>
        <v>HUANENG POWER-H</v>
      </c>
      <c r="B35" s="19" t="s">
        <v>26</v>
      </c>
      <c r="C35" s="19">
        <v>6.048983358999223</v>
      </c>
      <c r="D35" s="19">
        <v>1.134012290322951</v>
      </c>
      <c r="E35" s="19">
        <v>-0.28325908095443814</v>
      </c>
      <c r="F35" s="19">
        <v>-0.10666299035348629</v>
      </c>
      <c r="G35" s="19">
        <v>0.31150635182028452</v>
      </c>
      <c r="H35" s="19">
        <v>-0.60891842632833704</v>
      </c>
      <c r="I35" s="19">
        <v>-0.84783480407812328</v>
      </c>
      <c r="J35" s="19">
        <v>-0.91772369872825232</v>
      </c>
      <c r="K35" s="19">
        <v>0</v>
      </c>
      <c r="L35" s="19">
        <v>0</v>
      </c>
      <c r="M35" s="19">
        <v>0.5</v>
      </c>
      <c r="N35" s="17">
        <v>0</v>
      </c>
      <c r="O35" s="17">
        <v>5</v>
      </c>
      <c r="P35" s="17">
        <v>5</v>
      </c>
      <c r="Q35" s="17">
        <v>47</v>
      </c>
      <c r="R35" s="19">
        <v>1</v>
      </c>
      <c r="S35" s="19">
        <v>-1</v>
      </c>
      <c r="T35" s="18">
        <v>6040</v>
      </c>
      <c r="U35" s="18">
        <v>42892</v>
      </c>
      <c r="V35" s="19">
        <v>0.22212921964737456</v>
      </c>
      <c r="W35" s="19">
        <v>0.73064985424108486</v>
      </c>
    </row>
    <row r="36" spans="1:23">
      <c r="A36" s="2" t="str">
        <f>_xll.BDP(B36,"short name")</f>
        <v>HUADIAN POWER-H</v>
      </c>
      <c r="B36" s="19" t="s">
        <v>27</v>
      </c>
      <c r="C36" s="19">
        <v>-1.0350186070380178</v>
      </c>
      <c r="D36" s="19">
        <v>-9.3253819714788355E-2</v>
      </c>
      <c r="E36" s="19">
        <v>-0.6955732258231625</v>
      </c>
      <c r="F36" s="19">
        <v>2.9663159989568522E-2</v>
      </c>
      <c r="G36" s="19">
        <v>0.49762573849207808</v>
      </c>
      <c r="H36" s="19">
        <v>-0.57932822376259108</v>
      </c>
      <c r="I36" s="19">
        <v>-0.49907878983408366</v>
      </c>
      <c r="J36" s="19">
        <v>-0.73058532299568657</v>
      </c>
      <c r="K36" s="19">
        <v>6.576649999999999</v>
      </c>
      <c r="L36" s="19">
        <v>7.3248166999060276</v>
      </c>
      <c r="M36" s="19">
        <v>0.8</v>
      </c>
      <c r="N36" s="17">
        <v>2</v>
      </c>
      <c r="O36" s="17">
        <v>10</v>
      </c>
      <c r="P36" s="17">
        <v>5</v>
      </c>
      <c r="Q36" s="17">
        <v>47</v>
      </c>
      <c r="R36" s="19">
        <v>1</v>
      </c>
      <c r="S36" s="19">
        <v>1</v>
      </c>
      <c r="T36" s="18">
        <v>42723</v>
      </c>
      <c r="U36" s="18">
        <v>42899</v>
      </c>
      <c r="V36" s="19">
        <v>0.2010792474401176</v>
      </c>
      <c r="W36" s="19">
        <v>0.20069188893065817</v>
      </c>
    </row>
    <row r="37" spans="1:23">
      <c r="A37" s="2" t="str">
        <f>_xll.BDP(B37,"short name")</f>
        <v>SHANGHAI ELECT-H</v>
      </c>
      <c r="B37" s="23" t="s">
        <v>28</v>
      </c>
      <c r="C37" s="19">
        <v>-7.9737734921838319E-2</v>
      </c>
      <c r="D37" s="19">
        <v>-0.37572545431203336</v>
      </c>
      <c r="E37" s="19">
        <v>-1.0220831422919592</v>
      </c>
      <c r="F37" s="19">
        <v>-0.10468912480617754</v>
      </c>
      <c r="G37" s="19">
        <v>0.11310901218579508</v>
      </c>
      <c r="H37" s="19">
        <v>-0.98872387191219635</v>
      </c>
      <c r="I37" s="19">
        <v>-9.4075965918667903E-2</v>
      </c>
      <c r="J37" s="19">
        <v>-7.9737734921838319E-2</v>
      </c>
      <c r="K37" s="19">
        <v>0</v>
      </c>
      <c r="L37" s="19">
        <v>0</v>
      </c>
      <c r="M37" s="19">
        <v>0.5</v>
      </c>
      <c r="N37" s="17">
        <v>0</v>
      </c>
      <c r="O37" s="17">
        <v>5</v>
      </c>
      <c r="P37" s="17">
        <v>4</v>
      </c>
      <c r="Q37" s="17">
        <v>52</v>
      </c>
      <c r="R37" s="19">
        <v>0</v>
      </c>
      <c r="S37" s="19">
        <v>0</v>
      </c>
      <c r="T37" s="18">
        <v>6040</v>
      </c>
      <c r="U37" s="18">
        <v>6040</v>
      </c>
      <c r="V37" s="19">
        <v>0.70917493487025118</v>
      </c>
      <c r="W37" s="19">
        <v>5.1225428645257948E-2</v>
      </c>
    </row>
    <row r="38" spans="1:23">
      <c r="A38" s="2" t="str">
        <f>_xll.BDP(B38,"short name")</f>
        <v>HARBIN ELECTRI-H</v>
      </c>
      <c r="B38" s="23" t="s">
        <v>29</v>
      </c>
      <c r="C38" s="19">
        <v>-3.1669017952935707</v>
      </c>
      <c r="D38" s="19">
        <v>-0.32395725789076824</v>
      </c>
      <c r="E38" s="19">
        <v>-0.50159675128669956</v>
      </c>
      <c r="F38" s="19">
        <v>0.27257352867309914</v>
      </c>
      <c r="G38" s="19">
        <v>0.52321467551049727</v>
      </c>
      <c r="H38" s="19">
        <v>8.5077822022683075E-2</v>
      </c>
      <c r="I38" s="19">
        <v>-0.61941432702158727</v>
      </c>
      <c r="J38" s="19">
        <v>-0.40411563309928661</v>
      </c>
      <c r="K38" s="19">
        <v>13.59695</v>
      </c>
      <c r="L38" s="19">
        <v>12.396501113015722</v>
      </c>
      <c r="M38" s="19">
        <v>1</v>
      </c>
      <c r="N38" s="17">
        <v>0</v>
      </c>
      <c r="O38" s="17">
        <v>18</v>
      </c>
      <c r="P38" s="17">
        <v>5</v>
      </c>
      <c r="Q38" s="17">
        <v>42</v>
      </c>
      <c r="R38" s="19">
        <v>1</v>
      </c>
      <c r="S38" s="19">
        <v>1</v>
      </c>
      <c r="T38" s="18">
        <v>42013</v>
      </c>
      <c r="U38" s="18">
        <v>42891</v>
      </c>
      <c r="V38" s="19">
        <v>0.46899669474512373</v>
      </c>
      <c r="W38" s="19">
        <v>2.008259695394967E-2</v>
      </c>
    </row>
    <row r="39" spans="1:23">
      <c r="A39" s="2" t="str">
        <f>_xll.BDP(B39,"short name")</f>
        <v>HITACHI LTD</v>
      </c>
      <c r="B39" s="25" t="s">
        <v>41</v>
      </c>
      <c r="C39" s="4">
        <v>1.1994764584936197</v>
      </c>
      <c r="D39" s="4">
        <v>-0.62244380857663817</v>
      </c>
      <c r="E39" s="4">
        <v>-0.68068822806237117</v>
      </c>
      <c r="F39" s="4">
        <v>-0.18179015302287807</v>
      </c>
      <c r="G39" s="4">
        <v>0.54674417136200693</v>
      </c>
      <c r="H39" s="4">
        <v>0.51197762571282535</v>
      </c>
      <c r="I39" s="4">
        <v>1.002594173988345</v>
      </c>
      <c r="J39" s="4">
        <v>1.1994764584936197</v>
      </c>
      <c r="K39" s="4">
        <v>2.68885</v>
      </c>
      <c r="L39" s="4">
        <v>2.4579753494153138</v>
      </c>
      <c r="M39" s="19">
        <v>0.8</v>
      </c>
      <c r="N39" s="17">
        <v>2</v>
      </c>
      <c r="O39" s="17">
        <v>8</v>
      </c>
      <c r="P39" s="17">
        <v>5</v>
      </c>
      <c r="Q39" s="51">
        <v>48</v>
      </c>
      <c r="R39" s="4">
        <v>0</v>
      </c>
      <c r="S39" s="19">
        <v>0</v>
      </c>
      <c r="T39" s="18">
        <v>42864</v>
      </c>
      <c r="U39" s="18">
        <v>42842</v>
      </c>
      <c r="V39" s="4">
        <v>0.65625287695345103</v>
      </c>
      <c r="W39" s="4">
        <v>0.97264758685079533</v>
      </c>
    </row>
    <row r="40" spans="1:23">
      <c r="A40" s="2" t="str">
        <f>_xll.BDP(B40,"short name")</f>
        <v>KOBE STEEL LTD</v>
      </c>
      <c r="B40" s="19" t="s">
        <v>32</v>
      </c>
      <c r="C40" s="19">
        <v>4.1808928182409133</v>
      </c>
      <c r="D40" s="19">
        <v>-3.0556327793035574</v>
      </c>
      <c r="E40" s="19">
        <v>-0.88937930177997437</v>
      </c>
      <c r="F40" s="19">
        <v>1.2070430979848492</v>
      </c>
      <c r="G40" s="19">
        <v>2.8966688746054929</v>
      </c>
      <c r="H40" s="19">
        <v>3.3520338951711763</v>
      </c>
      <c r="I40" s="19">
        <v>3.8702904798662456</v>
      </c>
      <c r="J40" s="19">
        <v>4.1808928182409133</v>
      </c>
      <c r="K40" s="19">
        <v>0</v>
      </c>
      <c r="L40" s="19">
        <v>0</v>
      </c>
      <c r="M40" s="19">
        <v>0.5</v>
      </c>
      <c r="N40" s="17">
        <v>0</v>
      </c>
      <c r="O40" s="17">
        <v>5</v>
      </c>
      <c r="P40" s="17">
        <v>5</v>
      </c>
      <c r="Q40" s="17">
        <v>41</v>
      </c>
      <c r="R40" s="19">
        <v>0</v>
      </c>
      <c r="S40" s="19">
        <v>0</v>
      </c>
      <c r="T40" s="18">
        <v>6040</v>
      </c>
      <c r="U40" s="18">
        <v>6040</v>
      </c>
      <c r="V40" s="19">
        <v>0.57801624124017104</v>
      </c>
      <c r="W40" s="19">
        <v>0.29019678969187335</v>
      </c>
    </row>
    <row r="41" spans="1:23">
      <c r="A41" s="2" t="str">
        <f>_xll.BDP(B41,"short name")</f>
        <v>CHINA COAL ENE-H</v>
      </c>
      <c r="B41" s="19" t="s">
        <v>37</v>
      </c>
      <c r="C41" s="19">
        <v>0.5999005211897509</v>
      </c>
      <c r="D41" s="19">
        <v>-0.38728298489349905</v>
      </c>
      <c r="E41" s="19">
        <v>-0.52998241600072582</v>
      </c>
      <c r="F41" s="19">
        <v>0.18527912792216195</v>
      </c>
      <c r="G41" s="19">
        <v>0.22944503286002579</v>
      </c>
      <c r="H41" s="19">
        <v>0.40436991539044165</v>
      </c>
      <c r="I41" s="19">
        <v>0.60888461211369216</v>
      </c>
      <c r="J41" s="19">
        <v>1.4794671077101282</v>
      </c>
      <c r="K41" s="19">
        <v>2.7101076923076923</v>
      </c>
      <c r="L41" s="19">
        <v>3.9704485123349182</v>
      </c>
      <c r="M41" s="19">
        <v>0.76923076923076927</v>
      </c>
      <c r="N41" s="17">
        <v>2</v>
      </c>
      <c r="O41" s="17">
        <v>7</v>
      </c>
      <c r="P41" s="17">
        <v>4</v>
      </c>
      <c r="Q41" s="17">
        <v>54</v>
      </c>
      <c r="R41" s="19">
        <v>1</v>
      </c>
      <c r="S41" s="19">
        <v>-1</v>
      </c>
      <c r="T41" s="18">
        <v>42703</v>
      </c>
      <c r="U41" s="18">
        <v>42901</v>
      </c>
      <c r="V41" s="19">
        <v>0.56047701244335479</v>
      </c>
      <c r="W41" s="19">
        <v>0.38912872125823972</v>
      </c>
    </row>
    <row r="42" spans="1:23">
      <c r="A42" s="2" t="str">
        <f>_xll.BDP(B42,"short name")</f>
        <v>CHINA SHENHUA-H</v>
      </c>
      <c r="B42" s="19" t="s">
        <v>38</v>
      </c>
      <c r="C42" s="19">
        <v>3.4220033653725035</v>
      </c>
      <c r="D42" s="19">
        <v>2.3390891990217919E-2</v>
      </c>
      <c r="E42" s="19">
        <v>-0.83765154154519339</v>
      </c>
      <c r="F42" s="19">
        <v>1.1241477331224747</v>
      </c>
      <c r="G42" s="19">
        <v>1.3521220319260288</v>
      </c>
      <c r="H42" s="19">
        <v>-1.0071334948577599</v>
      </c>
      <c r="I42" s="19">
        <v>-0.52974875930515997</v>
      </c>
      <c r="J42" s="19">
        <v>-0.2865026384367037</v>
      </c>
      <c r="K42" s="19">
        <v>5.063699999999999</v>
      </c>
      <c r="L42" s="19">
        <v>0</v>
      </c>
      <c r="M42" s="19">
        <v>1</v>
      </c>
      <c r="N42" s="17">
        <v>0</v>
      </c>
      <c r="O42" s="17">
        <v>24</v>
      </c>
      <c r="P42" s="17">
        <v>5</v>
      </c>
      <c r="Q42" s="17">
        <v>46</v>
      </c>
      <c r="R42" s="19">
        <v>1</v>
      </c>
      <c r="S42" s="19">
        <v>-1</v>
      </c>
      <c r="T42" s="18">
        <v>42849</v>
      </c>
      <c r="U42" s="18">
        <v>42892</v>
      </c>
      <c r="V42" s="19">
        <v>0.62537050161477714</v>
      </c>
      <c r="W42" s="19">
        <v>8.1529627791533249E-2</v>
      </c>
    </row>
    <row r="43" spans="1:23">
      <c r="A43" s="2" t="str">
        <f>_xll.BDP(B43,"short name")</f>
        <v>AU OPTR-SPON ADR</v>
      </c>
      <c r="B43" s="25" t="s">
        <v>111</v>
      </c>
      <c r="C43" s="19">
        <v>-0.37915803997357789</v>
      </c>
      <c r="D43" s="19">
        <v>0.39011764690604001</v>
      </c>
      <c r="E43" s="19">
        <v>7.2402635418467864E-2</v>
      </c>
      <c r="F43" s="19">
        <v>0.60040149262551012</v>
      </c>
      <c r="G43" s="19">
        <v>-0.95806471475358435</v>
      </c>
      <c r="H43" s="19">
        <v>-0.45058281161922947</v>
      </c>
      <c r="I43" s="19">
        <v>-0.77380460683013852</v>
      </c>
      <c r="J43" s="19">
        <v>-0.37915803997357789</v>
      </c>
      <c r="K43" s="19">
        <v>0</v>
      </c>
      <c r="L43" s="19">
        <v>0</v>
      </c>
      <c r="M43" s="19">
        <v>0.5</v>
      </c>
      <c r="N43" s="17">
        <v>0</v>
      </c>
      <c r="O43" s="17">
        <v>5</v>
      </c>
      <c r="P43" s="17">
        <v>4</v>
      </c>
      <c r="Q43" s="17">
        <v>52</v>
      </c>
      <c r="R43" s="19">
        <v>0</v>
      </c>
      <c r="S43" s="19">
        <v>0</v>
      </c>
      <c r="T43" s="18">
        <v>6040</v>
      </c>
      <c r="U43" s="18">
        <v>6040</v>
      </c>
      <c r="V43" s="19">
        <v>0.40548283002514246</v>
      </c>
      <c r="W43" s="19">
        <v>1E-3</v>
      </c>
    </row>
    <row r="44" spans="1:23">
      <c r="A44" s="2" t="str">
        <f>_xll.BDP(B44,"short name")</f>
        <v>LG DISPLAY-ADR</v>
      </c>
      <c r="B44" s="16" t="s">
        <v>40</v>
      </c>
      <c r="C44" s="19">
        <v>1.3469986261300426</v>
      </c>
      <c r="D44" s="19">
        <v>0.13313403953753078</v>
      </c>
      <c r="E44" s="19">
        <v>1.9238558444158451</v>
      </c>
      <c r="F44" s="19">
        <v>0.59681359227648101</v>
      </c>
      <c r="G44" s="19">
        <v>0.50179311262640769</v>
      </c>
      <c r="H44" s="19">
        <v>0.72693922712147052</v>
      </c>
      <c r="I44" s="19">
        <v>0.83911765032529539</v>
      </c>
      <c r="J44" s="19">
        <v>0.14458083036411049</v>
      </c>
      <c r="K44" s="19">
        <v>5.0060750000000009</v>
      </c>
      <c r="L44" s="19">
        <v>3.0874282808379823</v>
      </c>
      <c r="M44" s="19">
        <v>1</v>
      </c>
      <c r="N44" s="17">
        <v>3</v>
      </c>
      <c r="O44" s="17">
        <v>7</v>
      </c>
      <c r="P44" s="17">
        <v>4</v>
      </c>
      <c r="Q44" s="17">
        <v>54</v>
      </c>
      <c r="R44" s="19">
        <v>1</v>
      </c>
      <c r="S44" s="19">
        <v>-1</v>
      </c>
      <c r="T44" s="18">
        <v>42853</v>
      </c>
      <c r="U44" s="18">
        <v>42898</v>
      </c>
      <c r="V44" s="19">
        <v>0.36904907716076124</v>
      </c>
      <c r="W44" s="19">
        <v>0.60472090223680497</v>
      </c>
    </row>
    <row r="45" spans="1:23">
      <c r="A45" s="2" t="str">
        <f>_xll.BDP(B45,"short name")</f>
        <v>SAMSUN-GDR</v>
      </c>
      <c r="B45" s="16" t="s">
        <v>47</v>
      </c>
      <c r="C45" s="4">
        <v>1.4247183936242491</v>
      </c>
      <c r="D45" s="4">
        <v>-0.4425343247699437</v>
      </c>
      <c r="E45" s="4">
        <v>-0.52873951968700539</v>
      </c>
      <c r="F45" s="4">
        <v>0.36299560305046286</v>
      </c>
      <c r="G45" s="4">
        <v>1.3884086722911528</v>
      </c>
      <c r="H45" s="4">
        <v>2.2586605874028578</v>
      </c>
      <c r="I45" s="4">
        <v>2.241651596834366</v>
      </c>
      <c r="J45" s="4">
        <v>1.9713911231480108</v>
      </c>
      <c r="K45" s="4">
        <v>3.3840357142857145</v>
      </c>
      <c r="L45" s="4">
        <v>2.5592293962192079</v>
      </c>
      <c r="M45" s="4">
        <v>0.9285714285714286</v>
      </c>
      <c r="N45" s="17">
        <v>3</v>
      </c>
      <c r="O45" s="17">
        <v>10</v>
      </c>
      <c r="P45" s="17">
        <v>4</v>
      </c>
      <c r="Q45" s="17">
        <v>55</v>
      </c>
      <c r="R45" s="4">
        <v>1</v>
      </c>
      <c r="S45" s="4">
        <v>-1</v>
      </c>
      <c r="T45" s="18">
        <v>42846</v>
      </c>
      <c r="U45" s="18">
        <v>42907</v>
      </c>
      <c r="V45" s="4">
        <v>0.47954313806994248</v>
      </c>
      <c r="W45" s="4">
        <v>0.12673613125924729</v>
      </c>
    </row>
    <row r="46" spans="1:23">
      <c r="A46" s="2" t="str">
        <f>_xll.BDP(B46,"short name")</f>
        <v>GCL-POLY ENERGY</v>
      </c>
      <c r="B46" s="16" t="s">
        <v>67</v>
      </c>
      <c r="C46" s="4">
        <v>-0.14829336776779958</v>
      </c>
      <c r="D46" s="4">
        <v>-1.4877228194217198</v>
      </c>
      <c r="E46" s="4">
        <v>-0.67321533329577898</v>
      </c>
      <c r="F46" s="4">
        <v>0.85838571460959301</v>
      </c>
      <c r="G46" s="4">
        <v>1.3009183864569402</v>
      </c>
      <c r="H46" s="4">
        <v>-0.15106426500095735</v>
      </c>
      <c r="I46" s="4">
        <v>-0.44160661543806501</v>
      </c>
      <c r="J46" s="4">
        <v>-0.14829336776779958</v>
      </c>
      <c r="K46" s="4">
        <v>0</v>
      </c>
      <c r="L46" s="4">
        <v>0</v>
      </c>
      <c r="M46" s="4">
        <v>0.5</v>
      </c>
      <c r="N46" s="17">
        <v>0</v>
      </c>
      <c r="O46" s="17">
        <v>5</v>
      </c>
      <c r="P46" s="17">
        <v>5</v>
      </c>
      <c r="Q46" s="17">
        <v>48</v>
      </c>
      <c r="R46" s="4">
        <v>0</v>
      </c>
      <c r="S46" s="4">
        <v>0</v>
      </c>
      <c r="T46" s="18">
        <v>6040</v>
      </c>
      <c r="U46" s="18">
        <v>6040</v>
      </c>
      <c r="V46" s="4">
        <v>0.3974519412019652</v>
      </c>
      <c r="W46" s="4">
        <v>1.4289563111218695E-3</v>
      </c>
    </row>
    <row r="47" spans="1:23">
      <c r="A47" s="2" t="str">
        <f>_xll.BDP(B47,"short name")</f>
        <v>CHINA SINGYES SO</v>
      </c>
      <c r="B47" s="16" t="s">
        <v>68</v>
      </c>
      <c r="C47" s="19">
        <v>-1.7127990775403139</v>
      </c>
      <c r="D47" s="19">
        <v>-6.0546912759009537E-2</v>
      </c>
      <c r="E47" s="19">
        <v>1.4150594777309042</v>
      </c>
      <c r="F47" s="19">
        <v>-0.45253171115252278</v>
      </c>
      <c r="G47" s="19">
        <v>-1.8891403179859283</v>
      </c>
      <c r="H47" s="19">
        <v>-2.3201229000359493</v>
      </c>
      <c r="I47" s="19">
        <v>-1.7454794573025876</v>
      </c>
      <c r="J47" s="19">
        <v>-2.0328011786692688</v>
      </c>
      <c r="K47" s="19">
        <v>8.4870833333333326</v>
      </c>
      <c r="L47" s="19">
        <v>9.8684105669386639</v>
      </c>
      <c r="M47" s="4">
        <v>0.66666666666666663</v>
      </c>
      <c r="N47" s="17">
        <v>1</v>
      </c>
      <c r="O47" s="17">
        <v>7</v>
      </c>
      <c r="P47" s="17">
        <v>5</v>
      </c>
      <c r="Q47" s="17">
        <v>45</v>
      </c>
      <c r="R47" s="19">
        <v>1</v>
      </c>
      <c r="S47" s="19">
        <v>1</v>
      </c>
      <c r="T47" s="18">
        <v>42452</v>
      </c>
      <c r="U47" s="18">
        <v>42886</v>
      </c>
      <c r="V47" s="19">
        <v>0.29821015979895343</v>
      </c>
      <c r="W47" s="19">
        <v>0.78436122134375508</v>
      </c>
    </row>
    <row r="48" spans="1:23">
      <c r="A48" s="2" t="str">
        <f>_xll.BDP(B48,"short name")</f>
        <v>JINKOSOLAR-ADR</v>
      </c>
      <c r="B48" s="16" t="s">
        <v>69</v>
      </c>
      <c r="C48" s="19">
        <v>1.6992396933853091</v>
      </c>
      <c r="D48" s="19">
        <v>0.43140403078637712</v>
      </c>
      <c r="E48" s="19">
        <v>0.37188159248874891</v>
      </c>
      <c r="F48" s="19">
        <v>-0.21686920758830028</v>
      </c>
      <c r="G48" s="19">
        <v>1.8836182991947559E-2</v>
      </c>
      <c r="H48" s="19">
        <v>0.72322724042005793</v>
      </c>
      <c r="I48" s="19">
        <v>1.1710445795080757</v>
      </c>
      <c r="J48" s="19">
        <v>1.6992396933853091</v>
      </c>
      <c r="K48" s="19">
        <v>-4.4245647058823536</v>
      </c>
      <c r="L48" s="19">
        <v>10.432110000015648</v>
      </c>
      <c r="M48" s="19">
        <v>0.41176470588235292</v>
      </c>
      <c r="N48" s="17">
        <v>3</v>
      </c>
      <c r="O48" s="17">
        <v>8</v>
      </c>
      <c r="P48" s="17">
        <v>5</v>
      </c>
      <c r="Q48" s="17">
        <v>45</v>
      </c>
      <c r="R48" s="19">
        <v>0</v>
      </c>
      <c r="S48" s="19">
        <v>0</v>
      </c>
      <c r="T48" s="18">
        <v>42795</v>
      </c>
      <c r="U48" s="18">
        <v>42781</v>
      </c>
      <c r="V48" s="19">
        <v>0.65014013587930752</v>
      </c>
      <c r="W48" s="19">
        <v>7.966341002211208E-2</v>
      </c>
    </row>
    <row r="49" spans="1:23">
      <c r="A49" s="2" t="str">
        <f>_xll.BDP(B49,"short name")</f>
        <v>JA SOLAR HOL-ADR</v>
      </c>
      <c r="B49" s="16" t="s">
        <v>70</v>
      </c>
      <c r="C49" s="19">
        <v>-1.4470100018651548</v>
      </c>
      <c r="D49" s="19">
        <v>-0.10122154485833175</v>
      </c>
      <c r="E49" s="19">
        <v>-0.16631205973211521</v>
      </c>
      <c r="F49" s="19">
        <v>0.60132178788094759</v>
      </c>
      <c r="G49" s="19">
        <v>0.82992551120314939</v>
      </c>
      <c r="H49" s="19">
        <v>-6.3992519829139283E-2</v>
      </c>
      <c r="I49" s="19">
        <v>0.24319923987514147</v>
      </c>
      <c r="J49" s="19">
        <v>0.62652927716083506</v>
      </c>
      <c r="K49" s="19">
        <v>7.2670666666666683</v>
      </c>
      <c r="L49" s="19">
        <v>7.5476719031433799</v>
      </c>
      <c r="M49" s="19">
        <v>0.77777777777777779</v>
      </c>
      <c r="N49" s="17">
        <v>2</v>
      </c>
      <c r="O49" s="17">
        <v>10</v>
      </c>
      <c r="P49" s="17">
        <v>5</v>
      </c>
      <c r="Q49" s="17">
        <v>47</v>
      </c>
      <c r="R49" s="19">
        <v>1</v>
      </c>
      <c r="S49" s="19">
        <v>1</v>
      </c>
      <c r="T49" s="18">
        <v>42650</v>
      </c>
      <c r="U49" s="18">
        <v>42916</v>
      </c>
      <c r="V49" s="19">
        <v>0.60694642569328483</v>
      </c>
      <c r="W49" s="19">
        <v>1.183821785057511E-3</v>
      </c>
    </row>
    <row r="50" spans="1:23">
      <c r="A50" s="2" t="str">
        <f>_xll.BDP(B50,"short name")</f>
        <v>CANADIAN SOLAR I</v>
      </c>
      <c r="B50" s="16" t="s">
        <v>71</v>
      </c>
      <c r="C50" s="4">
        <v>1.3578423150803336</v>
      </c>
      <c r="D50" s="4">
        <v>-0.41875769663949425</v>
      </c>
      <c r="E50" s="4">
        <v>-1.7068779574749593</v>
      </c>
      <c r="F50" s="4">
        <v>1.3112404976415908</v>
      </c>
      <c r="G50" s="4">
        <v>1.5399916652399048</v>
      </c>
      <c r="H50" s="4">
        <v>1.97633223655001</v>
      </c>
      <c r="I50" s="4">
        <v>1.5334998680860583</v>
      </c>
      <c r="J50" s="4">
        <v>1.8561543673539316</v>
      </c>
      <c r="K50" s="4">
        <v>6.871006666666668</v>
      </c>
      <c r="L50" s="4">
        <v>9.1224749630057449</v>
      </c>
      <c r="M50" s="4">
        <v>0.8</v>
      </c>
      <c r="N50" s="17">
        <v>3</v>
      </c>
      <c r="O50" s="17">
        <v>9</v>
      </c>
      <c r="P50" s="17">
        <v>5</v>
      </c>
      <c r="Q50" s="17">
        <v>43</v>
      </c>
      <c r="R50" s="4">
        <v>1</v>
      </c>
      <c r="S50" s="4">
        <v>-1</v>
      </c>
      <c r="T50" s="18">
        <v>42859</v>
      </c>
      <c r="U50" s="18">
        <v>42885</v>
      </c>
      <c r="V50" s="4">
        <v>0.64320740786871478</v>
      </c>
      <c r="W50" s="4">
        <v>0.39281094278289841</v>
      </c>
    </row>
    <row r="51" spans="1:23">
      <c r="A51" s="2" t="str">
        <f>_xll.BDP(B51,"short name")</f>
        <v>MIZUHO FINANCIAL</v>
      </c>
      <c r="B51" s="16" t="s">
        <v>50</v>
      </c>
      <c r="C51" s="4">
        <v>-3.1743080502611303</v>
      </c>
      <c r="D51" s="4">
        <v>-0.490327650436642</v>
      </c>
      <c r="E51" s="4">
        <v>0.67198152705477987</v>
      </c>
      <c r="F51" s="4">
        <v>0.44610538350695467</v>
      </c>
      <c r="G51" s="4">
        <v>-0.51386822657130216</v>
      </c>
      <c r="H51" s="4">
        <v>-1.9255941237452094</v>
      </c>
      <c r="I51" s="4">
        <v>-2.207939303179991</v>
      </c>
      <c r="J51" s="4">
        <v>-2.207939303179991</v>
      </c>
      <c r="K51" s="4">
        <v>1.8975999999999997</v>
      </c>
      <c r="L51" s="4">
        <v>0</v>
      </c>
      <c r="M51" s="4">
        <v>1</v>
      </c>
      <c r="N51" s="17">
        <v>0</v>
      </c>
      <c r="O51" s="17">
        <v>3</v>
      </c>
      <c r="P51" s="17">
        <v>4</v>
      </c>
      <c r="Q51" s="17">
        <v>54</v>
      </c>
      <c r="R51" s="4">
        <v>1</v>
      </c>
      <c r="S51" s="4">
        <v>1</v>
      </c>
      <c r="T51" s="18">
        <v>42548</v>
      </c>
      <c r="U51" s="18">
        <v>42893</v>
      </c>
      <c r="V51" s="4">
        <v>0.66857950344812522</v>
      </c>
      <c r="W51" s="4">
        <v>0.62468952646351505</v>
      </c>
    </row>
    <row r="52" spans="1:23">
      <c r="A52" s="2" t="str">
        <f>_xll.BDP(B52,"short name")</f>
        <v>SMFG</v>
      </c>
      <c r="B52" s="19" t="s">
        <v>52</v>
      </c>
      <c r="C52" s="19">
        <v>-2.9303604670890366</v>
      </c>
      <c r="D52" s="4">
        <v>-0.95700103154630867</v>
      </c>
      <c r="E52" s="4">
        <v>1.034104386511453</v>
      </c>
      <c r="F52" s="4">
        <v>0.43704642663186122</v>
      </c>
      <c r="G52" s="4">
        <v>-0.80483412991768977</v>
      </c>
      <c r="H52" s="19">
        <v>-2.4049494623949959</v>
      </c>
      <c r="I52" s="19">
        <v>-2.7393019199275672</v>
      </c>
      <c r="J52" s="19">
        <v>-2.9303604670890366</v>
      </c>
      <c r="K52" s="19">
        <v>6.2252500000000008</v>
      </c>
      <c r="L52" s="19">
        <v>9.3974491219691078E-2</v>
      </c>
      <c r="M52" s="19">
        <v>1</v>
      </c>
      <c r="N52" s="17">
        <v>0</v>
      </c>
      <c r="O52" s="17">
        <v>8</v>
      </c>
      <c r="P52" s="17">
        <v>5</v>
      </c>
      <c r="Q52" s="17">
        <v>50</v>
      </c>
      <c r="R52" s="19">
        <v>0</v>
      </c>
      <c r="S52" s="19">
        <v>0</v>
      </c>
      <c r="T52" s="18">
        <v>41431</v>
      </c>
      <c r="U52" s="18">
        <v>41422</v>
      </c>
      <c r="V52" s="4">
        <v>0.71354483807718738</v>
      </c>
      <c r="W52" s="4">
        <v>0.28263685563467744</v>
      </c>
    </row>
    <row r="53" spans="1:23">
      <c r="A53" s="2" t="str">
        <f>_xll.BDP(B53,"short name")</f>
        <v>ORIX CORP</v>
      </c>
      <c r="B53" s="19" t="s">
        <v>54</v>
      </c>
      <c r="C53" s="19">
        <v>-1.676315150188378</v>
      </c>
      <c r="D53" s="4">
        <v>-0.14121730522059006</v>
      </c>
      <c r="E53" s="4">
        <v>0.76285420650024061</v>
      </c>
      <c r="F53" s="4">
        <v>-1.2223106174287641</v>
      </c>
      <c r="G53" s="4">
        <v>-0.77626095521850103</v>
      </c>
      <c r="H53" s="19">
        <v>-1.2032194549729296</v>
      </c>
      <c r="I53" s="19">
        <v>-1.2333328594145365</v>
      </c>
      <c r="J53" s="19">
        <v>-1.8208017882865735</v>
      </c>
      <c r="K53" s="19">
        <v>0.33086999999999989</v>
      </c>
      <c r="L53" s="19">
        <v>4.0294026177172553</v>
      </c>
      <c r="M53" s="19">
        <v>0.6</v>
      </c>
      <c r="N53" s="17">
        <v>2</v>
      </c>
      <c r="O53" s="17">
        <v>9</v>
      </c>
      <c r="P53" s="17">
        <v>5</v>
      </c>
      <c r="Q53" s="17">
        <v>47</v>
      </c>
      <c r="R53" s="19">
        <v>1</v>
      </c>
      <c r="S53" s="19">
        <v>1</v>
      </c>
      <c r="T53" s="18">
        <v>42832</v>
      </c>
      <c r="U53" s="18">
        <v>42872</v>
      </c>
      <c r="V53" s="4">
        <v>0.43003178405357168</v>
      </c>
      <c r="W53" s="4">
        <v>7.7312752772775595E-3</v>
      </c>
    </row>
    <row r="54" spans="1:23">
      <c r="A54" s="2" t="str">
        <f>_xll.BDP(B54,"short name")</f>
        <v>NIPPON TELEGRAPH</v>
      </c>
      <c r="B54" s="19" t="s">
        <v>57</v>
      </c>
      <c r="C54" s="19">
        <v>0.95739155984255297</v>
      </c>
      <c r="D54" s="4">
        <v>-0.55197335924703428</v>
      </c>
      <c r="E54" s="4">
        <v>-0.28338588297386963</v>
      </c>
      <c r="F54" s="4">
        <v>0.10759901238848343</v>
      </c>
      <c r="G54" s="4">
        <v>1.0314317188022877</v>
      </c>
      <c r="H54" s="19">
        <v>0.38532257298926059</v>
      </c>
      <c r="I54" s="19">
        <v>0.89868482339896349</v>
      </c>
      <c r="J54" s="19">
        <v>0.95739155984255297</v>
      </c>
      <c r="K54" s="19">
        <v>3.0565952380952384</v>
      </c>
      <c r="L54" s="19">
        <v>3.6033762718423108</v>
      </c>
      <c r="M54" s="19">
        <v>0.8571428571428571</v>
      </c>
      <c r="N54" s="17">
        <v>4</v>
      </c>
      <c r="O54" s="17">
        <v>9</v>
      </c>
      <c r="P54" s="17">
        <v>5</v>
      </c>
      <c r="Q54" s="17">
        <v>46</v>
      </c>
      <c r="R54" s="19">
        <v>0</v>
      </c>
      <c r="S54" s="19">
        <v>0</v>
      </c>
      <c r="T54" s="18">
        <v>42780</v>
      </c>
      <c r="U54" s="18">
        <v>42758</v>
      </c>
      <c r="V54" s="4">
        <v>0.46479735531262162</v>
      </c>
      <c r="W54" s="4">
        <v>4.3956916606279805E-3</v>
      </c>
    </row>
    <row r="55" spans="1:23">
      <c r="A55" s="2" t="str">
        <f>_xll.BDP(B55,"short name")</f>
        <v>NTT DOCOMO INC</v>
      </c>
      <c r="B55" s="19" t="s">
        <v>58</v>
      </c>
      <c r="C55" s="19">
        <v>-2.8116241030884872</v>
      </c>
      <c r="D55" s="4">
        <v>-0.68397121867076494</v>
      </c>
      <c r="E55" s="4">
        <v>0.81283754054785295</v>
      </c>
      <c r="F55" s="4">
        <v>-0.40948673327722634</v>
      </c>
      <c r="G55" s="4">
        <v>-0.62285735018745847</v>
      </c>
      <c r="H55" s="19">
        <v>-1.2841162280532554</v>
      </c>
      <c r="I55" s="19">
        <v>-0.97194166153682438</v>
      </c>
      <c r="J55" s="19">
        <v>-1.104067388942614</v>
      </c>
      <c r="K55" s="19">
        <v>9.4336999999999982</v>
      </c>
      <c r="L55" s="19">
        <v>6.8941500549378807</v>
      </c>
      <c r="M55" s="19">
        <v>1</v>
      </c>
      <c r="N55" s="17">
        <v>1</v>
      </c>
      <c r="O55" s="17">
        <v>12</v>
      </c>
      <c r="P55" s="17">
        <v>5</v>
      </c>
      <c r="Q55" s="17">
        <v>44</v>
      </c>
      <c r="R55" s="19">
        <v>1</v>
      </c>
      <c r="S55" s="19">
        <v>1</v>
      </c>
      <c r="T55" s="18">
        <v>42409</v>
      </c>
      <c r="U55" s="18">
        <v>42907</v>
      </c>
      <c r="V55" s="4">
        <v>0.42261501427622733</v>
      </c>
      <c r="W55" s="4">
        <v>9.0462294383179542E-2</v>
      </c>
    </row>
    <row r="56" spans="1:23">
      <c r="A56" s="2" t="str">
        <f>_xll.BDP(B56,"short name")</f>
        <v>DAI-ICHI LIFE HO</v>
      </c>
      <c r="B56" s="17" t="s">
        <v>60</v>
      </c>
      <c r="C56" s="19">
        <v>-2.4546620715622378</v>
      </c>
      <c r="D56" s="4">
        <v>-0.45327508405656414</v>
      </c>
      <c r="E56" s="4">
        <v>1.3496112496781307</v>
      </c>
      <c r="F56" s="4">
        <v>-0.46194747472204478</v>
      </c>
      <c r="G56" s="4">
        <v>-0.31702277677003071</v>
      </c>
      <c r="H56" s="19">
        <v>-1.6938074073141642</v>
      </c>
      <c r="I56" s="19">
        <v>-2.2735061991222203</v>
      </c>
      <c r="J56" s="19">
        <v>-2.4546620715622378</v>
      </c>
      <c r="K56" s="19">
        <v>3.3898999999999999</v>
      </c>
      <c r="L56" s="19">
        <v>1.6780418369834125</v>
      </c>
      <c r="M56" s="19">
        <v>1</v>
      </c>
      <c r="N56" s="17">
        <v>1</v>
      </c>
      <c r="O56" s="17">
        <v>11</v>
      </c>
      <c r="P56" s="17">
        <v>4</v>
      </c>
      <c r="Q56" s="17">
        <v>50</v>
      </c>
      <c r="R56" s="19">
        <v>0</v>
      </c>
      <c r="S56" s="19">
        <v>0</v>
      </c>
      <c r="T56" s="18">
        <v>42429</v>
      </c>
      <c r="U56" s="18">
        <v>42402</v>
      </c>
      <c r="V56" s="4">
        <v>0.64869132709694288</v>
      </c>
      <c r="W56" s="4">
        <v>0.22301675191604314</v>
      </c>
    </row>
    <row r="57" spans="1:23">
      <c r="A57" s="2" t="str">
        <f>_xll.BDP(B57,"short name")</f>
        <v>SONY FINANCIAL H</v>
      </c>
      <c r="B57" s="17" t="s">
        <v>61</v>
      </c>
      <c r="C57" s="19">
        <v>-0.48481922892023294</v>
      </c>
      <c r="D57" s="4">
        <v>-0.27928408852306347</v>
      </c>
      <c r="E57" s="4">
        <v>0.7181677612685784</v>
      </c>
      <c r="F57" s="4">
        <v>-0.19622342662527459</v>
      </c>
      <c r="G57" s="4">
        <v>1.0114325931335093</v>
      </c>
      <c r="H57" s="19">
        <v>-0.10865260538625647</v>
      </c>
      <c r="I57" s="19">
        <v>-0.60083025130160039</v>
      </c>
      <c r="J57" s="19">
        <v>-0.48481922892023294</v>
      </c>
      <c r="K57" s="19">
        <v>0</v>
      </c>
      <c r="L57" s="19">
        <v>0</v>
      </c>
      <c r="M57" s="19">
        <v>0.5</v>
      </c>
      <c r="N57" s="17">
        <v>0</v>
      </c>
      <c r="O57" s="17">
        <v>5</v>
      </c>
      <c r="P57" s="17">
        <v>6</v>
      </c>
      <c r="Q57" s="17">
        <v>41</v>
      </c>
      <c r="R57" s="19">
        <v>0</v>
      </c>
      <c r="S57" s="19">
        <v>0</v>
      </c>
      <c r="T57" s="18">
        <v>6040</v>
      </c>
      <c r="U57" s="18">
        <v>6040</v>
      </c>
      <c r="V57" s="4">
        <v>0.52765971235385356</v>
      </c>
      <c r="W57" s="4">
        <v>0.49823172619227563</v>
      </c>
    </row>
    <row r="58" spans="1:23">
      <c r="A58" s="2" t="str">
        <f>_xll.BDP(B58,"short name")</f>
        <v>T&amp;D HOLDING INC</v>
      </c>
      <c r="B58" s="17" t="s">
        <v>62</v>
      </c>
      <c r="C58" s="19">
        <v>-1.6035661502773126</v>
      </c>
      <c r="D58" s="4">
        <v>0.70940319433663657</v>
      </c>
      <c r="E58" s="4">
        <v>1.3449530166424508</v>
      </c>
      <c r="F58" s="4">
        <v>-0.77995744443380322</v>
      </c>
      <c r="G58" s="4">
        <v>-0.15401482799273616</v>
      </c>
      <c r="H58" s="19">
        <v>-1.2411783197061685</v>
      </c>
      <c r="I58" s="19">
        <v>-1.4223722349917405</v>
      </c>
      <c r="J58" s="19">
        <v>-1.6035661502773126</v>
      </c>
      <c r="K58" s="19">
        <v>4.2171874999999996</v>
      </c>
      <c r="L58" s="19">
        <v>1.9194135141737578</v>
      </c>
      <c r="M58" s="19">
        <v>1</v>
      </c>
      <c r="N58" s="17">
        <v>1</v>
      </c>
      <c r="O58" s="17">
        <v>7</v>
      </c>
      <c r="P58" s="17">
        <v>4</v>
      </c>
      <c r="Q58" s="17">
        <v>49</v>
      </c>
      <c r="R58" s="19">
        <v>0</v>
      </c>
      <c r="S58" s="19">
        <v>0</v>
      </c>
      <c r="T58" s="18">
        <v>42891</v>
      </c>
      <c r="U58" s="18">
        <v>42878</v>
      </c>
      <c r="V58" s="4">
        <v>0.64621474800493717</v>
      </c>
      <c r="W58" s="4">
        <v>5.3638890534521741E-2</v>
      </c>
    </row>
    <row r="59" spans="1:23">
      <c r="A59" s="2" t="str">
        <f>_xll.BDP(B59,"short name")</f>
        <v>AFLAC INC</v>
      </c>
      <c r="B59" s="19" t="s">
        <v>64</v>
      </c>
      <c r="C59" s="19">
        <v>-1.1874885476525157</v>
      </c>
      <c r="D59" s="4">
        <v>0.52688163746105898</v>
      </c>
      <c r="E59" s="4">
        <v>0.86150921716393347</v>
      </c>
      <c r="F59" s="4">
        <v>-0.19532540631786041</v>
      </c>
      <c r="G59" s="4">
        <v>0.18594778033573092</v>
      </c>
      <c r="H59" s="19">
        <v>-0.85592676589343097</v>
      </c>
      <c r="I59" s="19">
        <v>-0.74960956857456573</v>
      </c>
      <c r="J59" s="19">
        <v>-1.1874885476525157</v>
      </c>
      <c r="K59" s="19">
        <v>1.8116062500000001</v>
      </c>
      <c r="L59" s="19">
        <v>1.9929787824489416</v>
      </c>
      <c r="M59" s="19">
        <v>0.8125</v>
      </c>
      <c r="N59" s="17">
        <v>3</v>
      </c>
      <c r="O59" s="17">
        <v>8</v>
      </c>
      <c r="P59" s="17">
        <v>5</v>
      </c>
      <c r="Q59" s="17">
        <v>45</v>
      </c>
      <c r="R59" s="19">
        <v>0</v>
      </c>
      <c r="S59" s="19">
        <v>0</v>
      </c>
      <c r="T59" s="18">
        <v>42888</v>
      </c>
      <c r="U59" s="18">
        <v>42877</v>
      </c>
      <c r="V59" s="4">
        <v>0.58088647592879661</v>
      </c>
      <c r="W59" s="4">
        <v>0.74517661756230691</v>
      </c>
    </row>
    <row r="60" spans="1:23">
      <c r="A60" s="2" t="str">
        <f>_xll.BDP(B60,"short name")</f>
        <v>SHINHAN FINA-ADR</v>
      </c>
      <c r="B60" s="19" t="s">
        <v>55</v>
      </c>
      <c r="C60" s="19">
        <v>-2.3472077608465316</v>
      </c>
      <c r="D60" s="4">
        <v>-0.34960425958419666</v>
      </c>
      <c r="E60" s="4">
        <v>2.7608583686960722</v>
      </c>
      <c r="F60" s="4">
        <v>-0.51262262634347977</v>
      </c>
      <c r="G60" s="4">
        <v>-1.4338821677021252</v>
      </c>
      <c r="H60" s="19">
        <v>-1.3134771534237775</v>
      </c>
      <c r="I60" s="19">
        <v>-2.3001173360396741</v>
      </c>
      <c r="J60" s="19">
        <v>-2.3472077608465316</v>
      </c>
      <c r="K60" s="19">
        <v>5.8471250000000001</v>
      </c>
      <c r="L60" s="19">
        <v>2.0282299530625227</v>
      </c>
      <c r="M60" s="19">
        <v>1</v>
      </c>
      <c r="N60" s="17">
        <v>1</v>
      </c>
      <c r="O60" s="17">
        <v>11</v>
      </c>
      <c r="P60" s="17">
        <v>5</v>
      </c>
      <c r="Q60" s="17">
        <v>45</v>
      </c>
      <c r="R60" s="19">
        <v>0</v>
      </c>
      <c r="S60" s="19">
        <v>0</v>
      </c>
      <c r="T60" s="18">
        <v>42216</v>
      </c>
      <c r="U60" s="18">
        <v>42207</v>
      </c>
      <c r="V60" s="4">
        <v>0.52880960575089342</v>
      </c>
      <c r="W60" s="4">
        <v>0.32473930159230857</v>
      </c>
    </row>
    <row r="61" spans="1:23" s="126" customFormat="1">
      <c r="A61" s="2" t="str">
        <f>_xll.BDP(B61,"short name")</f>
        <v>KB FINANCIAL-ADR</v>
      </c>
      <c r="B61" s="19" t="s">
        <v>56</v>
      </c>
      <c r="C61" s="19">
        <v>-0.1145251687255202</v>
      </c>
      <c r="D61" s="4">
        <v>-0.58534586488521467</v>
      </c>
      <c r="E61" s="4">
        <v>-0.60851611365950165</v>
      </c>
      <c r="F61" s="4">
        <v>1.003025352297001</v>
      </c>
      <c r="G61" s="4">
        <v>0.48183167412803152</v>
      </c>
      <c r="H61" s="19">
        <v>0.43462696604499945</v>
      </c>
      <c r="I61" s="19">
        <v>-0.35082944088706869</v>
      </c>
      <c r="J61" s="19">
        <v>-0.1145251687255202</v>
      </c>
      <c r="K61" s="19">
        <v>0</v>
      </c>
      <c r="L61" s="19">
        <v>0</v>
      </c>
      <c r="M61" s="19">
        <v>0.5</v>
      </c>
      <c r="N61" s="17">
        <v>0</v>
      </c>
      <c r="O61" s="17">
        <v>5</v>
      </c>
      <c r="P61" s="17">
        <v>5</v>
      </c>
      <c r="Q61" s="17">
        <v>49</v>
      </c>
      <c r="R61" s="19">
        <v>0</v>
      </c>
      <c r="S61" s="19">
        <v>0</v>
      </c>
      <c r="T61" s="18">
        <v>6040</v>
      </c>
      <c r="U61" s="18">
        <v>6040</v>
      </c>
      <c r="V61" s="4">
        <v>0.52031569933742972</v>
      </c>
      <c r="W61" s="4">
        <v>3.8858363941744363E-2</v>
      </c>
    </row>
    <row r="62" spans="1:23">
      <c r="A62" s="2" t="str">
        <f>_xll.BDP(B62,"short name")</f>
        <v>SK TELEC-SPN ADR</v>
      </c>
      <c r="B62" s="18" t="s">
        <v>66</v>
      </c>
      <c r="C62" s="19">
        <v>3.8944379323016727</v>
      </c>
      <c r="D62" s="4">
        <v>-0.79749238606106021</v>
      </c>
      <c r="E62" s="4">
        <v>-2.8542607619534883</v>
      </c>
      <c r="F62" s="4">
        <v>1.6436170219791073</v>
      </c>
      <c r="G62" s="4">
        <v>1.2652908532371132</v>
      </c>
      <c r="H62" s="19">
        <v>1.3073270942084458</v>
      </c>
      <c r="I62" s="19">
        <v>1.7276895039217726</v>
      </c>
      <c r="J62" s="19">
        <v>2.4002693594630951</v>
      </c>
      <c r="K62" s="19">
        <v>0</v>
      </c>
      <c r="L62" s="19">
        <v>0</v>
      </c>
      <c r="M62" s="19">
        <v>0.5</v>
      </c>
      <c r="N62" s="17">
        <v>0</v>
      </c>
      <c r="O62" s="17">
        <v>5</v>
      </c>
      <c r="P62" s="17">
        <v>5</v>
      </c>
      <c r="Q62" s="17">
        <v>48</v>
      </c>
      <c r="R62" s="19">
        <v>1</v>
      </c>
      <c r="S62" s="19">
        <v>-1</v>
      </c>
      <c r="T62" s="18">
        <v>6040</v>
      </c>
      <c r="U62" s="18">
        <v>42915</v>
      </c>
      <c r="V62" s="4">
        <v>0.34388116961324711</v>
      </c>
      <c r="W62" s="4">
        <v>0.68424375090469802</v>
      </c>
    </row>
    <row r="63" spans="1:23">
      <c r="A63" s="2" t="str">
        <f>_xll.BDP(B63,"short name")</f>
        <v>ALUMINUM CORP-H</v>
      </c>
      <c r="B63" s="19" t="s">
        <v>48</v>
      </c>
      <c r="C63" s="19">
        <v>-2.1830918602130791</v>
      </c>
      <c r="D63" s="19">
        <v>-0.30587113112750558</v>
      </c>
      <c r="E63" s="19">
        <v>3.8223806478741393E-2</v>
      </c>
      <c r="F63" s="19">
        <v>-0.32492310201933311</v>
      </c>
      <c r="G63" s="19">
        <v>-0.29095547460894028</v>
      </c>
      <c r="H63" s="19">
        <v>-2.6415068337936995</v>
      </c>
      <c r="I63" s="19">
        <v>-2.9556742507614677</v>
      </c>
      <c r="J63" s="19">
        <v>-2.1830918602130791</v>
      </c>
      <c r="K63" s="19">
        <v>7.0216333333333338</v>
      </c>
      <c r="L63" s="19">
        <v>3.3442561165875637</v>
      </c>
      <c r="M63" s="19">
        <v>1</v>
      </c>
      <c r="N63" s="17">
        <v>1</v>
      </c>
      <c r="O63" s="17">
        <v>7</v>
      </c>
      <c r="P63" s="17">
        <v>5</v>
      </c>
      <c r="Q63" s="17">
        <v>45</v>
      </c>
      <c r="R63" s="19">
        <v>0</v>
      </c>
      <c r="S63" s="19">
        <v>0</v>
      </c>
      <c r="T63" s="18">
        <v>42930</v>
      </c>
      <c r="U63" s="18">
        <v>42901</v>
      </c>
      <c r="V63" s="19">
        <v>0.45102243415442322</v>
      </c>
      <c r="W63" s="19">
        <v>2.2022197942800632E-3</v>
      </c>
    </row>
    <row r="64" spans="1:23" s="126" customFormat="1">
      <c r="A64" s="2" t="str">
        <f>_xll.BDP(B64,"short name")</f>
        <v>CHINA HONGQIAO</v>
      </c>
      <c r="B64" s="19" t="s">
        <v>49</v>
      </c>
      <c r="C64" s="19">
        <v>-2.7578726379116407</v>
      </c>
      <c r="D64" s="19">
        <v>-0.66558375020674576</v>
      </c>
      <c r="E64" s="19">
        <v>0.72856463873700827</v>
      </c>
      <c r="F64" s="19">
        <v>-0.11182824977703137</v>
      </c>
      <c r="G64" s="19">
        <v>-0.96614841444629118</v>
      </c>
      <c r="H64" s="19">
        <v>-2.4091939582848028</v>
      </c>
      <c r="I64" s="19">
        <v>-2.3297203876925145</v>
      </c>
      <c r="J64" s="19">
        <v>-2.7578726379116407</v>
      </c>
      <c r="K64" s="19">
        <v>8.47879</v>
      </c>
      <c r="L64" s="19">
        <v>8.8187837370580784</v>
      </c>
      <c r="M64" s="19">
        <v>1</v>
      </c>
      <c r="N64" s="17">
        <v>2</v>
      </c>
      <c r="O64" s="17">
        <v>8</v>
      </c>
      <c r="P64" s="17">
        <v>5</v>
      </c>
      <c r="Q64" s="17">
        <v>46</v>
      </c>
      <c r="R64" s="19">
        <v>0</v>
      </c>
      <c r="S64" s="19">
        <v>0</v>
      </c>
      <c r="T64" s="18">
        <v>42719</v>
      </c>
      <c r="U64" s="18">
        <v>42704</v>
      </c>
      <c r="V64" s="19">
        <v>0.27538403170200138</v>
      </c>
      <c r="W64" s="19">
        <v>0.37621789938226996</v>
      </c>
    </row>
  </sheetData>
  <autoFilter ref="A1:W64">
    <sortState ref="A2:W64">
      <sortCondition sortBy="cellColor" ref="A1:A64" dxfId="26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W69"/>
  <sheetViews>
    <sheetView topLeftCell="A49" workbookViewId="0">
      <selection activeCell="T62" sqref="T62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6" style="7" bestFit="1" customWidth="1"/>
    <col min="8" max="8" width="7.5703125" style="7" bestFit="1" customWidth="1"/>
    <col min="9" max="9" width="8.42578125" style="5" bestFit="1" customWidth="1"/>
    <col min="10" max="10" width="6.5703125" style="5" bestFit="1" customWidth="1"/>
    <col min="11" max="11" width="8.42578125" style="5" customWidth="1"/>
    <col min="12" max="12" width="9.140625" style="5" customWidth="1"/>
    <col min="13" max="13" width="9.140625" style="7" customWidth="1"/>
    <col min="14" max="14" width="8.140625" style="7" bestFit="1" customWidth="1"/>
    <col min="15" max="16" width="10.42578125" style="6" hidden="1" customWidth="1"/>
    <col min="17" max="17" width="5" style="7" hidden="1" customWidth="1"/>
    <col min="18" max="18" width="8.140625" bestFit="1" customWidth="1"/>
    <col min="19" max="20" width="10.42578125" bestFit="1" customWidth="1"/>
    <col min="21" max="22" width="5.5703125" bestFit="1" customWidth="1"/>
  </cols>
  <sheetData>
    <row r="1" spans="1:17">
      <c r="A1" s="3" t="s">
        <v>75</v>
      </c>
      <c r="B1" s="4" t="s">
        <v>22</v>
      </c>
      <c r="C1" s="4" t="s">
        <v>11</v>
      </c>
      <c r="D1" s="4" t="s">
        <v>12</v>
      </c>
      <c r="E1" s="4" t="s">
        <v>13</v>
      </c>
      <c r="F1" s="4" t="s">
        <v>23</v>
      </c>
      <c r="G1" s="11" t="s">
        <v>24</v>
      </c>
      <c r="H1" s="4" t="s">
        <v>14</v>
      </c>
      <c r="I1" s="17" t="s">
        <v>16</v>
      </c>
      <c r="J1" s="17" t="s">
        <v>15</v>
      </c>
      <c r="K1" s="17" t="s">
        <v>74</v>
      </c>
      <c r="L1" s="17" t="s">
        <v>17</v>
      </c>
      <c r="M1" s="4" t="s">
        <v>18</v>
      </c>
      <c r="N1" s="4" t="s">
        <v>19</v>
      </c>
      <c r="O1" s="18" t="s">
        <v>20</v>
      </c>
      <c r="P1" s="18" t="s">
        <v>21</v>
      </c>
      <c r="Q1" s="4"/>
    </row>
    <row r="2" spans="1:17" s="21" customFormat="1">
      <c r="A2" s="24" t="s">
        <v>103</v>
      </c>
      <c r="B2" s="4">
        <v>-1.35</v>
      </c>
      <c r="C2" s="4">
        <v>-0.22237291775311899</v>
      </c>
      <c r="D2" s="4">
        <v>-0.324483066153058</v>
      </c>
      <c r="E2" s="4">
        <v>-0.34608603538550398</v>
      </c>
      <c r="F2" s="4">
        <v>1.6770298297381601</v>
      </c>
      <c r="G2" s="4">
        <v>4.7663846399602798</v>
      </c>
      <c r="H2" s="4">
        <v>0.53270433270433304</v>
      </c>
      <c r="I2" s="17">
        <v>1.5</v>
      </c>
      <c r="J2" s="17">
        <v>9.44444444444445</v>
      </c>
      <c r="K2" s="17">
        <v>4</v>
      </c>
      <c r="L2" s="17">
        <v>49</v>
      </c>
      <c r="M2" s="4">
        <v>5.5555555555555601E-2</v>
      </c>
      <c r="N2" s="4">
        <v>5.5555555555555601E-2</v>
      </c>
      <c r="O2" s="18">
        <v>42233.888888888898</v>
      </c>
      <c r="P2" s="18">
        <v>42222.111111111102</v>
      </c>
      <c r="Q2" s="4"/>
    </row>
    <row r="3" spans="1:17" s="21" customFormat="1">
      <c r="A3" s="19" t="s">
        <v>104</v>
      </c>
      <c r="B3" s="19">
        <v>-1.3</v>
      </c>
      <c r="C3" s="19">
        <v>-0.74914553026178299</v>
      </c>
      <c r="D3" s="19">
        <v>-1.2160603325585899</v>
      </c>
      <c r="E3" s="19">
        <v>-0.71464968108008298</v>
      </c>
      <c r="F3" s="19">
        <v>3.5999025781</v>
      </c>
      <c r="G3" s="19">
        <v>3.5565617549446902</v>
      </c>
      <c r="H3" s="19">
        <v>0.839990973079208</v>
      </c>
      <c r="I3" s="17">
        <v>2</v>
      </c>
      <c r="J3" s="17">
        <v>9.2941176470588207</v>
      </c>
      <c r="K3" s="17">
        <v>4</v>
      </c>
      <c r="L3" s="17">
        <v>60</v>
      </c>
      <c r="M3" s="19">
        <v>0.29411764705882398</v>
      </c>
      <c r="N3" s="19">
        <v>0.29411764705882398</v>
      </c>
      <c r="O3" s="18">
        <v>42401.882352941197</v>
      </c>
      <c r="P3" s="18">
        <v>42411.823529411799</v>
      </c>
      <c r="Q3" s="19"/>
    </row>
    <row r="4" spans="1:17" s="21" customFormat="1">
      <c r="A4" s="19" t="s">
        <v>105</v>
      </c>
      <c r="B4" s="19">
        <v>-1.35</v>
      </c>
      <c r="C4" s="19">
        <v>-0.30885566008425702</v>
      </c>
      <c r="D4" s="19">
        <v>-2.13516461820773E-2</v>
      </c>
      <c r="E4" s="19">
        <v>-9.0044308737860304E-2</v>
      </c>
      <c r="F4" s="19">
        <v>2.4308557300262699</v>
      </c>
      <c r="G4" s="19">
        <v>5.1900806845338296</v>
      </c>
      <c r="H4" s="19">
        <v>0.55430396630086998</v>
      </c>
      <c r="I4" s="17">
        <v>2.4444444444444402</v>
      </c>
      <c r="J4" s="17">
        <v>8.8333333333333304</v>
      </c>
      <c r="K4" s="17">
        <v>4</v>
      </c>
      <c r="L4" s="17">
        <v>51</v>
      </c>
      <c r="M4" s="19">
        <v>0.11111111111111099</v>
      </c>
      <c r="N4" s="19">
        <v>0.11111111111111099</v>
      </c>
      <c r="O4" s="18">
        <v>42434.888888888898</v>
      </c>
      <c r="P4" s="18">
        <v>42431.555555555598</v>
      </c>
      <c r="Q4" s="19"/>
    </row>
    <row r="5" spans="1:17" s="21" customFormat="1">
      <c r="A5" s="23" t="s">
        <v>106</v>
      </c>
      <c r="B5" s="19">
        <v>-1.45</v>
      </c>
      <c r="C5" s="19">
        <v>0.75285477905518505</v>
      </c>
      <c r="D5" s="19">
        <v>0.89653859841265204</v>
      </c>
      <c r="E5" s="19">
        <v>1.10618722431044</v>
      </c>
      <c r="F5" s="19">
        <v>2.1466446761086102</v>
      </c>
      <c r="G5" s="19">
        <v>3.9348179834662398</v>
      </c>
      <c r="H5" s="19">
        <v>0.69234175546675603</v>
      </c>
      <c r="I5" s="17">
        <v>1.8</v>
      </c>
      <c r="J5" s="17">
        <v>9.4</v>
      </c>
      <c r="K5" s="17">
        <v>4</v>
      </c>
      <c r="L5" s="17">
        <v>51</v>
      </c>
      <c r="M5" s="19">
        <v>0</v>
      </c>
      <c r="N5" s="19">
        <v>0</v>
      </c>
      <c r="O5" s="18">
        <v>42376.85</v>
      </c>
      <c r="P5" s="18">
        <v>42360.95</v>
      </c>
      <c r="Q5" s="19"/>
    </row>
    <row r="6" spans="1:17" s="21" customFormat="1">
      <c r="A6" s="23"/>
      <c r="B6" s="19"/>
      <c r="C6" s="19"/>
      <c r="D6" s="19"/>
      <c r="E6" s="19"/>
      <c r="F6" s="19"/>
      <c r="G6" s="19"/>
      <c r="H6" s="19"/>
      <c r="I6" s="17"/>
      <c r="J6" s="17"/>
      <c r="K6" s="17"/>
      <c r="L6" s="17"/>
      <c r="M6" s="19"/>
      <c r="N6" s="19"/>
      <c r="O6" s="18"/>
      <c r="P6" s="18"/>
      <c r="Q6" s="19"/>
    </row>
    <row r="7" spans="1:17" s="21" customFormat="1">
      <c r="A7" s="23"/>
      <c r="B7" s="19">
        <v>-1.3</v>
      </c>
      <c r="C7" s="19">
        <v>-5.9422956511723003E-2</v>
      </c>
      <c r="D7" s="19">
        <v>-0.22893294398095099</v>
      </c>
      <c r="E7" s="19">
        <v>-0.18619144266270199</v>
      </c>
      <c r="F7" s="19">
        <v>1.3115458597774801</v>
      </c>
      <c r="G7" s="19">
        <v>4.7732305302952502</v>
      </c>
      <c r="H7" s="19">
        <v>0.56078235490000194</v>
      </c>
      <c r="I7" s="17">
        <v>1.8823529411764699</v>
      </c>
      <c r="J7" s="17">
        <v>8.4705882352941195</v>
      </c>
      <c r="K7" s="17">
        <v>4</v>
      </c>
      <c r="L7" s="17">
        <v>49</v>
      </c>
      <c r="M7" s="19">
        <v>0</v>
      </c>
      <c r="N7" s="19">
        <v>0</v>
      </c>
      <c r="O7" s="18">
        <v>42387.352941176498</v>
      </c>
      <c r="P7" s="18">
        <v>42371.941176470602</v>
      </c>
      <c r="Q7" s="19"/>
    </row>
    <row r="8" spans="1:17" s="21" customFormat="1">
      <c r="A8" s="23"/>
      <c r="B8" s="19">
        <v>-1.3</v>
      </c>
      <c r="C8" s="19">
        <v>-0.56779326625299298</v>
      </c>
      <c r="D8" s="19">
        <v>-0.95503024080709398</v>
      </c>
      <c r="E8" s="19">
        <v>-0.579988452211182</v>
      </c>
      <c r="F8" s="19">
        <v>3.1424594332107798</v>
      </c>
      <c r="G8" s="19">
        <v>3.4993307240029501</v>
      </c>
      <c r="H8" s="19">
        <v>0.81525443510737605</v>
      </c>
      <c r="I8" s="17">
        <v>2.375</v>
      </c>
      <c r="J8" s="17">
        <v>8.5</v>
      </c>
      <c r="K8" s="17">
        <v>4</v>
      </c>
      <c r="L8" s="17">
        <v>56</v>
      </c>
      <c r="M8" s="19">
        <v>0.25</v>
      </c>
      <c r="N8" s="19">
        <v>0.25</v>
      </c>
      <c r="O8" s="18">
        <v>42431.75</v>
      </c>
      <c r="P8" s="18">
        <v>42433.5</v>
      </c>
      <c r="Q8" s="19"/>
    </row>
    <row r="9" spans="1:17" s="21" customFormat="1">
      <c r="A9" s="23"/>
      <c r="B9" s="19">
        <v>-1.1499999999999999</v>
      </c>
      <c r="C9" s="19">
        <v>-0.35749170801557401</v>
      </c>
      <c r="D9" s="19">
        <v>-0.245454798409553</v>
      </c>
      <c r="E9" s="19">
        <v>-0.36547250733958703</v>
      </c>
      <c r="F9" s="19">
        <v>3.0560095721621998</v>
      </c>
      <c r="G9" s="19">
        <v>4.0453685626591502</v>
      </c>
      <c r="H9" s="19">
        <v>0.76744364412431598</v>
      </c>
      <c r="I9" s="17">
        <v>2.71428571428571</v>
      </c>
      <c r="J9" s="17">
        <v>9.6428571428571406</v>
      </c>
      <c r="K9" s="17">
        <v>4</v>
      </c>
      <c r="L9" s="17">
        <v>55</v>
      </c>
      <c r="M9" s="19">
        <v>0.28571428571428598</v>
      </c>
      <c r="N9" s="19">
        <v>0.28571428571428598</v>
      </c>
      <c r="O9" s="18">
        <v>42422.142857142899</v>
      </c>
      <c r="P9" s="18">
        <v>42422.714285714297</v>
      </c>
      <c r="Q9" s="19"/>
    </row>
    <row r="10" spans="1:17" s="21" customFormat="1">
      <c r="A10" s="19"/>
      <c r="B10" s="19">
        <v>-1.6</v>
      </c>
      <c r="C10" s="19">
        <v>0.66260252736467296</v>
      </c>
      <c r="D10" s="19">
        <v>0.82026416941763003</v>
      </c>
      <c r="E10" s="19">
        <v>1.12153015668885</v>
      </c>
      <c r="F10" s="19">
        <v>2.49318601845015</v>
      </c>
      <c r="G10" s="19">
        <v>4.7585125133374104</v>
      </c>
      <c r="H10" s="19">
        <v>0.69671427606210201</v>
      </c>
      <c r="I10" s="17">
        <v>1.73913043478261</v>
      </c>
      <c r="J10" s="17">
        <v>8.0434782608695699</v>
      </c>
      <c r="K10" s="17">
        <v>5</v>
      </c>
      <c r="L10" s="17">
        <v>49</v>
      </c>
      <c r="M10" s="19">
        <v>0</v>
      </c>
      <c r="N10" s="19">
        <v>0</v>
      </c>
      <c r="O10" s="18">
        <v>42411.043478260901</v>
      </c>
      <c r="P10" s="18">
        <v>42397.608695652198</v>
      </c>
      <c r="Q10" s="19"/>
    </row>
    <row r="11" spans="1:17" s="21" customFormat="1">
      <c r="A11" s="19"/>
      <c r="B11" s="19"/>
      <c r="C11" s="19"/>
      <c r="D11" s="19"/>
      <c r="E11" s="19"/>
      <c r="F11" s="19"/>
      <c r="G11" s="19"/>
      <c r="H11" s="19"/>
      <c r="I11" s="17"/>
      <c r="J11" s="17"/>
      <c r="K11" s="17"/>
      <c r="L11" s="17"/>
      <c r="M11" s="19"/>
      <c r="N11" s="19"/>
      <c r="O11" s="18"/>
      <c r="P11" s="18"/>
      <c r="Q11" s="19"/>
    </row>
    <row r="12" spans="1:17" s="21" customFormat="1">
      <c r="A12" s="24" t="s">
        <v>76</v>
      </c>
      <c r="B12" s="4" t="s">
        <v>22</v>
      </c>
      <c r="C12" s="4" t="s">
        <v>11</v>
      </c>
      <c r="D12" s="4" t="s">
        <v>12</v>
      </c>
      <c r="E12" s="4" t="s">
        <v>13</v>
      </c>
      <c r="F12" s="4" t="s">
        <v>23</v>
      </c>
      <c r="G12" s="11" t="s">
        <v>24</v>
      </c>
      <c r="H12" s="4" t="s">
        <v>14</v>
      </c>
      <c r="I12" s="17" t="s">
        <v>16</v>
      </c>
      <c r="J12" s="17" t="s">
        <v>15</v>
      </c>
      <c r="K12" s="17" t="s">
        <v>74</v>
      </c>
      <c r="L12" s="17" t="s">
        <v>17</v>
      </c>
      <c r="M12" s="4" t="s">
        <v>18</v>
      </c>
      <c r="N12" s="4" t="s">
        <v>19</v>
      </c>
      <c r="O12" s="18" t="s">
        <v>20</v>
      </c>
      <c r="P12" s="18" t="s">
        <v>21</v>
      </c>
      <c r="Q12" s="4"/>
    </row>
    <row r="13" spans="1:17" s="21" customFormat="1">
      <c r="A13" s="24" t="s">
        <v>103</v>
      </c>
      <c r="B13" s="19">
        <v>-1.2</v>
      </c>
      <c r="C13" s="19">
        <v>-0.22237291775311899</v>
      </c>
      <c r="D13" s="19">
        <v>-0.324483066153058</v>
      </c>
      <c r="E13" s="19">
        <v>-0.34608603538550398</v>
      </c>
      <c r="F13" s="19">
        <v>2.0353833333333302</v>
      </c>
      <c r="G13" s="19">
        <v>2.5476057288494798</v>
      </c>
      <c r="H13" s="19">
        <v>0.66666666666666696</v>
      </c>
      <c r="I13" s="17">
        <v>1</v>
      </c>
      <c r="J13" s="17">
        <v>7</v>
      </c>
      <c r="K13" s="17">
        <v>4</v>
      </c>
      <c r="L13" s="17">
        <v>49</v>
      </c>
      <c r="M13" s="19">
        <v>0</v>
      </c>
      <c r="N13" s="19">
        <v>0</v>
      </c>
      <c r="O13" s="18">
        <v>42188</v>
      </c>
      <c r="P13" s="18">
        <v>42174</v>
      </c>
      <c r="Q13" s="19"/>
    </row>
    <row r="14" spans="1:17" s="21" customFormat="1">
      <c r="A14" s="19" t="s">
        <v>104</v>
      </c>
      <c r="B14" s="19">
        <v>-1.8</v>
      </c>
      <c r="C14" s="19">
        <v>-0.74914553026178399</v>
      </c>
      <c r="D14" s="19">
        <v>-1.2160603325585899</v>
      </c>
      <c r="E14" s="19">
        <v>-0.71464968108008298</v>
      </c>
      <c r="F14" s="19">
        <v>5.7561249999999999</v>
      </c>
      <c r="G14" s="19">
        <v>2.5304684498790602</v>
      </c>
      <c r="H14" s="19">
        <v>1</v>
      </c>
      <c r="I14" s="17">
        <v>1</v>
      </c>
      <c r="J14" s="17">
        <v>10</v>
      </c>
      <c r="K14" s="17">
        <v>4</v>
      </c>
      <c r="L14" s="17">
        <v>60</v>
      </c>
      <c r="M14" s="19">
        <v>0</v>
      </c>
      <c r="N14" s="19">
        <v>0</v>
      </c>
      <c r="O14" s="18">
        <v>42297</v>
      </c>
      <c r="P14" s="18">
        <v>42284</v>
      </c>
      <c r="Q14" s="19"/>
    </row>
    <row r="15" spans="1:17" s="21" customFormat="1">
      <c r="A15" s="19" t="s">
        <v>105</v>
      </c>
      <c r="B15" s="19">
        <v>-1.2</v>
      </c>
      <c r="C15" s="19">
        <v>-0.30885566008425702</v>
      </c>
      <c r="D15" s="19">
        <v>-2.13516461820773E-2</v>
      </c>
      <c r="E15" s="19">
        <v>-9.0044308737860304E-2</v>
      </c>
      <c r="F15" s="19">
        <v>3.5028000000000001</v>
      </c>
      <c r="G15" s="19">
        <v>4.3798026346151504</v>
      </c>
      <c r="H15" s="19">
        <v>0.75</v>
      </c>
      <c r="I15" s="17">
        <v>3</v>
      </c>
      <c r="J15" s="17">
        <v>8</v>
      </c>
      <c r="K15" s="17">
        <v>4</v>
      </c>
      <c r="L15" s="17">
        <v>51</v>
      </c>
      <c r="M15" s="19">
        <v>0</v>
      </c>
      <c r="N15" s="19">
        <v>0</v>
      </c>
      <c r="O15" s="18">
        <v>42474</v>
      </c>
      <c r="P15" s="18">
        <v>42468</v>
      </c>
      <c r="Q15" s="19"/>
    </row>
    <row r="16" spans="1:17" s="21" customFormat="1">
      <c r="A16" s="23" t="s">
        <v>106</v>
      </c>
      <c r="B16" s="19">
        <v>-0.9</v>
      </c>
      <c r="C16" s="19">
        <v>0.75285477905518505</v>
      </c>
      <c r="D16" s="19">
        <v>0.89653859841265204</v>
      </c>
      <c r="E16" s="19">
        <v>1.10618722431043</v>
      </c>
      <c r="F16" s="19">
        <v>3.8207166666666699</v>
      </c>
      <c r="G16" s="19">
        <v>3.6146454511997201</v>
      </c>
      <c r="H16" s="19">
        <v>0.91666666666666696</v>
      </c>
      <c r="I16" s="17">
        <v>3</v>
      </c>
      <c r="J16" s="17">
        <v>8</v>
      </c>
      <c r="K16" s="17">
        <v>4</v>
      </c>
      <c r="L16" s="17">
        <v>51</v>
      </c>
      <c r="M16" s="19">
        <v>0</v>
      </c>
      <c r="N16" s="19">
        <v>0</v>
      </c>
      <c r="O16" s="18">
        <v>42523</v>
      </c>
      <c r="P16" s="18">
        <v>42514</v>
      </c>
      <c r="Q16" s="19"/>
    </row>
    <row r="17" spans="1:17" s="21" customFormat="1">
      <c r="A17" s="23"/>
      <c r="B17" s="19"/>
      <c r="C17" s="19"/>
      <c r="D17" s="19"/>
      <c r="E17" s="19"/>
      <c r="F17" s="19"/>
      <c r="G17" s="19"/>
      <c r="H17" s="19"/>
      <c r="I17" s="17"/>
      <c r="J17" s="17"/>
      <c r="K17" s="17"/>
      <c r="L17" s="17"/>
      <c r="M17" s="19"/>
      <c r="N17" s="19"/>
      <c r="O17" s="18"/>
      <c r="P17" s="18"/>
      <c r="Q17" s="19"/>
    </row>
    <row r="18" spans="1:17" s="21" customFormat="1">
      <c r="A18" s="23"/>
      <c r="B18" s="19">
        <v>-0.6</v>
      </c>
      <c r="C18" s="19">
        <v>-5.9422956511723003E-2</v>
      </c>
      <c r="D18" s="19">
        <v>-0.22893294398095099</v>
      </c>
      <c r="E18" s="19">
        <v>-0.18619144266270199</v>
      </c>
      <c r="F18" s="19">
        <v>2.5688153846153798</v>
      </c>
      <c r="G18" s="19">
        <v>3.5830205662369501</v>
      </c>
      <c r="H18" s="19">
        <v>0.76923076923076905</v>
      </c>
      <c r="I18" s="17">
        <v>3</v>
      </c>
      <c r="J18" s="17">
        <v>9</v>
      </c>
      <c r="K18" s="17">
        <v>4</v>
      </c>
      <c r="L18" s="17">
        <v>49</v>
      </c>
      <c r="M18" s="19">
        <v>0</v>
      </c>
      <c r="N18" s="19">
        <v>0</v>
      </c>
      <c r="O18" s="18">
        <v>42496</v>
      </c>
      <c r="P18" s="18">
        <v>42474</v>
      </c>
      <c r="Q18" s="19"/>
    </row>
    <row r="19" spans="1:17" s="21" customFormat="1">
      <c r="A19" s="23"/>
      <c r="B19" s="19">
        <v>-1.8</v>
      </c>
      <c r="C19" s="19">
        <v>-0.56779326625299298</v>
      </c>
      <c r="D19" s="19">
        <v>-0.95503024080709398</v>
      </c>
      <c r="E19" s="19">
        <v>-0.579988452211182</v>
      </c>
      <c r="F19" s="19">
        <v>7.4919500000000001</v>
      </c>
      <c r="G19" s="19">
        <v>2.0692013668724099</v>
      </c>
      <c r="H19" s="19">
        <v>1</v>
      </c>
      <c r="I19" s="17">
        <v>1</v>
      </c>
      <c r="J19" s="17">
        <v>11</v>
      </c>
      <c r="K19" s="17">
        <v>4</v>
      </c>
      <c r="L19" s="17">
        <v>56</v>
      </c>
      <c r="M19" s="19">
        <v>0</v>
      </c>
      <c r="N19" s="19">
        <v>0</v>
      </c>
      <c r="O19" s="18">
        <v>42473</v>
      </c>
      <c r="P19" s="18">
        <v>42451</v>
      </c>
      <c r="Q19" s="19"/>
    </row>
    <row r="20" spans="1:17" s="21" customFormat="1">
      <c r="A20" s="23"/>
      <c r="B20" s="19">
        <v>-1.3</v>
      </c>
      <c r="C20" s="19">
        <v>-0.35749170801557401</v>
      </c>
      <c r="D20" s="19">
        <v>-0.245454798409553</v>
      </c>
      <c r="E20" s="19">
        <v>-0.36547250733958703</v>
      </c>
      <c r="F20" s="19">
        <v>3.1455833333333301</v>
      </c>
      <c r="G20" s="19">
        <v>3.1381071752464602</v>
      </c>
      <c r="H20" s="19">
        <v>0.91666666666666696</v>
      </c>
      <c r="I20" s="17">
        <v>3</v>
      </c>
      <c r="J20" s="17">
        <v>9</v>
      </c>
      <c r="K20" s="17">
        <v>4</v>
      </c>
      <c r="L20" s="17">
        <v>55</v>
      </c>
      <c r="M20" s="19">
        <v>1</v>
      </c>
      <c r="N20" s="19">
        <v>1</v>
      </c>
      <c r="O20" s="18">
        <v>42474</v>
      </c>
      <c r="P20" s="18">
        <v>42493</v>
      </c>
      <c r="Q20" s="19"/>
    </row>
    <row r="21" spans="1:17" s="21" customFormat="1">
      <c r="A21" s="23"/>
      <c r="B21" s="19">
        <v>-1.4</v>
      </c>
      <c r="C21" s="19">
        <v>0.66260252736467296</v>
      </c>
      <c r="D21" s="19">
        <v>0.82026416941762903</v>
      </c>
      <c r="E21" s="19">
        <v>1.12153015668885</v>
      </c>
      <c r="F21" s="19">
        <v>5.2375749999999996</v>
      </c>
      <c r="G21" s="19">
        <v>5.0432993831277901</v>
      </c>
      <c r="H21" s="19">
        <v>0.875</v>
      </c>
      <c r="I21" s="17">
        <v>2</v>
      </c>
      <c r="J21" s="17">
        <v>8</v>
      </c>
      <c r="K21" s="17">
        <v>5</v>
      </c>
      <c r="L21" s="17">
        <v>49</v>
      </c>
      <c r="M21" s="19">
        <v>0</v>
      </c>
      <c r="N21" s="19">
        <v>0</v>
      </c>
      <c r="O21" s="18">
        <v>42523</v>
      </c>
      <c r="P21" s="18">
        <v>42506</v>
      </c>
      <c r="Q21" s="19"/>
    </row>
    <row r="22" spans="1:17" s="21" customFormat="1"/>
    <row r="23" spans="1:17" s="21" customFormat="1">
      <c r="A23" s="24" t="s">
        <v>77</v>
      </c>
      <c r="B23" s="4" t="s">
        <v>22</v>
      </c>
      <c r="C23" s="4" t="s">
        <v>11</v>
      </c>
      <c r="D23" s="4" t="s">
        <v>12</v>
      </c>
      <c r="E23" s="4" t="s">
        <v>13</v>
      </c>
      <c r="F23" s="4" t="s">
        <v>23</v>
      </c>
      <c r="G23" s="11" t="s">
        <v>24</v>
      </c>
      <c r="H23" s="4" t="s">
        <v>14</v>
      </c>
      <c r="I23" s="17" t="s">
        <v>16</v>
      </c>
      <c r="J23" s="17" t="s">
        <v>15</v>
      </c>
      <c r="K23" s="17" t="s">
        <v>74</v>
      </c>
      <c r="L23" s="17" t="s">
        <v>17</v>
      </c>
      <c r="M23" s="4" t="s">
        <v>18</v>
      </c>
      <c r="N23" s="4" t="s">
        <v>19</v>
      </c>
      <c r="O23" s="18" t="s">
        <v>20</v>
      </c>
      <c r="P23" s="18" t="s">
        <v>21</v>
      </c>
      <c r="Q23" s="4"/>
    </row>
    <row r="24" spans="1:17" s="21" customFormat="1">
      <c r="A24" s="24" t="s">
        <v>103</v>
      </c>
      <c r="B24" s="4">
        <v>1.3</v>
      </c>
      <c r="C24" s="4">
        <v>-0.22237291775311899</v>
      </c>
      <c r="D24" s="4">
        <v>-0.324483066153058</v>
      </c>
      <c r="E24" s="4">
        <v>-0.34608603538550398</v>
      </c>
      <c r="F24" s="4">
        <v>3.8159651101349601</v>
      </c>
      <c r="G24" s="4">
        <v>2.27632574516536</v>
      </c>
      <c r="H24" s="4">
        <v>0.94197012138188596</v>
      </c>
      <c r="I24" s="17">
        <v>1.8235294117647101</v>
      </c>
      <c r="J24" s="17">
        <v>12.823529411764699</v>
      </c>
      <c r="K24" s="17">
        <v>4</v>
      </c>
      <c r="L24" s="17">
        <v>49</v>
      </c>
      <c r="M24" s="4">
        <v>0</v>
      </c>
      <c r="N24" s="4">
        <v>0</v>
      </c>
      <c r="O24" s="18">
        <v>42261.529411764699</v>
      </c>
      <c r="P24" s="18">
        <v>42244.058823529398</v>
      </c>
      <c r="Q24" s="19"/>
    </row>
    <row r="25" spans="1:17" s="21" customFormat="1">
      <c r="A25" s="19" t="s">
        <v>104</v>
      </c>
      <c r="B25" s="19">
        <v>1.1000000000000001</v>
      </c>
      <c r="C25" s="19">
        <v>-0.74914553026178299</v>
      </c>
      <c r="D25" s="19">
        <v>-1.2160603325585899</v>
      </c>
      <c r="E25" s="19">
        <v>-0.71464968108008298</v>
      </c>
      <c r="F25" s="19">
        <v>2.7260560381453902</v>
      </c>
      <c r="G25" s="19">
        <v>2.4545611526977198</v>
      </c>
      <c r="H25" s="19">
        <v>0.86695247675242904</v>
      </c>
      <c r="I25" s="17">
        <v>2.3846153846153801</v>
      </c>
      <c r="J25" s="17">
        <v>8.6153846153846203</v>
      </c>
      <c r="K25" s="17">
        <v>4</v>
      </c>
      <c r="L25" s="17">
        <v>60</v>
      </c>
      <c r="M25" s="19">
        <v>0</v>
      </c>
      <c r="N25" s="19">
        <v>0</v>
      </c>
      <c r="O25" s="18">
        <v>42407.307692307702</v>
      </c>
      <c r="P25" s="18">
        <v>42390.8461538462</v>
      </c>
      <c r="Q25" s="19"/>
    </row>
    <row r="26" spans="1:17" s="21" customFormat="1">
      <c r="A26" s="19" t="s">
        <v>105</v>
      </c>
      <c r="B26" s="19">
        <v>1.5</v>
      </c>
      <c r="C26" s="19">
        <v>-0.30885566008425702</v>
      </c>
      <c r="D26" s="19">
        <v>-2.13516461820773E-2</v>
      </c>
      <c r="E26" s="19">
        <v>-9.0044308737860304E-2</v>
      </c>
      <c r="F26" s="19">
        <v>2.8126242365114602</v>
      </c>
      <c r="G26" s="19">
        <v>2.7091067197924401</v>
      </c>
      <c r="H26" s="19">
        <v>0.83146221806106801</v>
      </c>
      <c r="I26" s="17">
        <v>2.9523809523809499</v>
      </c>
      <c r="J26" s="17">
        <v>8.9523809523809508</v>
      </c>
      <c r="K26" s="17">
        <v>4</v>
      </c>
      <c r="L26" s="17">
        <v>51</v>
      </c>
      <c r="M26" s="19">
        <v>0</v>
      </c>
      <c r="N26" s="19">
        <v>0</v>
      </c>
      <c r="O26" s="18">
        <v>42366</v>
      </c>
      <c r="P26" s="18">
        <v>42351.857142857101</v>
      </c>
      <c r="Q26" s="19"/>
    </row>
    <row r="27" spans="1:17" s="21" customFormat="1">
      <c r="A27" s="23" t="s">
        <v>106</v>
      </c>
      <c r="B27" s="19">
        <v>1.1000000000000001</v>
      </c>
      <c r="C27" s="19">
        <v>0.75285477905518505</v>
      </c>
      <c r="D27" s="19">
        <v>0.89653859841265204</v>
      </c>
      <c r="E27" s="19">
        <v>1.10618722431044</v>
      </c>
      <c r="F27" s="19">
        <v>5.06620125215961</v>
      </c>
      <c r="G27" s="19">
        <v>4.31396218567268</v>
      </c>
      <c r="H27" s="19">
        <v>0.88686822980940605</v>
      </c>
      <c r="I27" s="17">
        <v>2.7692307692307701</v>
      </c>
      <c r="J27" s="17">
        <v>10.461538461538501</v>
      </c>
      <c r="K27" s="17">
        <v>4</v>
      </c>
      <c r="L27" s="17">
        <v>51</v>
      </c>
      <c r="M27" s="19">
        <v>0.15384615384615399</v>
      </c>
      <c r="N27" s="19">
        <v>-0.15384615384615399</v>
      </c>
      <c r="O27" s="18">
        <v>42416.0769230769</v>
      </c>
      <c r="P27" s="18">
        <v>42407</v>
      </c>
      <c r="Q27" s="19"/>
    </row>
    <row r="28" spans="1:17" s="21" customFormat="1">
      <c r="A28" s="23"/>
      <c r="B28" s="19"/>
      <c r="C28" s="19"/>
      <c r="D28" s="19"/>
      <c r="E28" s="19"/>
      <c r="F28" s="19"/>
      <c r="G28" s="19"/>
      <c r="H28" s="19"/>
      <c r="I28" s="17"/>
      <c r="J28" s="17"/>
      <c r="K28" s="17"/>
      <c r="L28" s="17"/>
      <c r="M28" s="19"/>
      <c r="N28" s="19"/>
      <c r="O28" s="18"/>
      <c r="P28" s="18"/>
      <c r="Q28" s="19"/>
    </row>
    <row r="29" spans="1:17" s="21" customFormat="1">
      <c r="A29" s="23"/>
      <c r="B29" s="19">
        <v>1.5</v>
      </c>
      <c r="C29" s="19">
        <v>-5.9422956511723003E-2</v>
      </c>
      <c r="D29" s="19">
        <v>-0.22893294398095099</v>
      </c>
      <c r="E29" s="19">
        <v>-0.18619144266270199</v>
      </c>
      <c r="F29" s="19">
        <v>3.0376894619203498</v>
      </c>
      <c r="G29" s="19">
        <v>2.8120248895219002</v>
      </c>
      <c r="H29" s="19">
        <v>0.89344478273049699</v>
      </c>
      <c r="I29" s="17">
        <v>2.4285714285714302</v>
      </c>
      <c r="J29" s="17">
        <v>10.1904761904762</v>
      </c>
      <c r="K29" s="17">
        <v>4</v>
      </c>
      <c r="L29" s="17">
        <v>49</v>
      </c>
      <c r="M29" s="19">
        <v>0</v>
      </c>
      <c r="N29" s="19">
        <v>0</v>
      </c>
      <c r="O29" s="18">
        <v>42451.238095238099</v>
      </c>
      <c r="P29" s="18">
        <v>42436.523809523802</v>
      </c>
      <c r="Q29" s="19"/>
    </row>
    <row r="30" spans="1:17" s="21" customFormat="1">
      <c r="A30" s="23"/>
      <c r="B30" s="19">
        <v>1.4</v>
      </c>
      <c r="C30" s="19">
        <v>-0.56779326625299298</v>
      </c>
      <c r="D30" s="19">
        <v>-0.95503024080709398</v>
      </c>
      <c r="E30" s="19">
        <v>-0.579988452211182</v>
      </c>
      <c r="F30" s="19">
        <v>2.7634589616815899</v>
      </c>
      <c r="G30" s="19">
        <v>2.77233081874936</v>
      </c>
      <c r="H30" s="19">
        <v>0.837169190458664</v>
      </c>
      <c r="I30" s="17">
        <v>2</v>
      </c>
      <c r="J30" s="17">
        <v>9.4736842105263204</v>
      </c>
      <c r="K30" s="17">
        <v>4</v>
      </c>
      <c r="L30" s="17">
        <v>56</v>
      </c>
      <c r="M30" s="19">
        <v>0</v>
      </c>
      <c r="N30" s="19">
        <v>0</v>
      </c>
      <c r="O30" s="18">
        <v>42396.315789473701</v>
      </c>
      <c r="P30" s="18">
        <v>42381.8947368421</v>
      </c>
      <c r="Q30" s="19"/>
    </row>
    <row r="31" spans="1:17" s="21" customFormat="1">
      <c r="A31" s="23"/>
      <c r="B31" s="19">
        <v>1.2</v>
      </c>
      <c r="C31" s="19">
        <v>-0.35749170801557401</v>
      </c>
      <c r="D31" s="19">
        <v>-0.245454798409553</v>
      </c>
      <c r="E31" s="19">
        <v>-0.36547250733958703</v>
      </c>
      <c r="F31" s="19">
        <v>3.4744219201173498</v>
      </c>
      <c r="G31" s="19">
        <v>3.1292198931793198</v>
      </c>
      <c r="H31" s="19">
        <v>0.84796999726566302</v>
      </c>
      <c r="I31" s="17">
        <v>3.06666666666667</v>
      </c>
      <c r="J31" s="17">
        <v>7.8</v>
      </c>
      <c r="K31" s="17">
        <v>4</v>
      </c>
      <c r="L31" s="17">
        <v>55</v>
      </c>
      <c r="M31" s="19">
        <v>0</v>
      </c>
      <c r="N31" s="19">
        <v>0</v>
      </c>
      <c r="O31" s="18">
        <v>42468.466666666704</v>
      </c>
      <c r="P31" s="18">
        <v>42460.933333333298</v>
      </c>
      <c r="Q31" s="19"/>
    </row>
    <row r="32" spans="1:17" s="21" customFormat="1">
      <c r="A32" s="23"/>
      <c r="B32" s="19">
        <v>1.25</v>
      </c>
      <c r="C32" s="19">
        <v>0.66260252736467296</v>
      </c>
      <c r="D32" s="19">
        <v>0.82026416941763003</v>
      </c>
      <c r="E32" s="19">
        <v>1.12153015668885</v>
      </c>
      <c r="F32" s="19">
        <v>4.10936888721114</v>
      </c>
      <c r="G32" s="19">
        <v>5.2767628790758101</v>
      </c>
      <c r="H32" s="19">
        <v>0.77335798902894504</v>
      </c>
      <c r="I32" s="17">
        <v>2.375</v>
      </c>
      <c r="J32" s="17">
        <v>9.875</v>
      </c>
      <c r="K32" s="17">
        <v>5</v>
      </c>
      <c r="L32" s="17">
        <v>49</v>
      </c>
      <c r="M32" s="19">
        <v>0</v>
      </c>
      <c r="N32" s="19">
        <v>0</v>
      </c>
      <c r="O32" s="18">
        <v>42431</v>
      </c>
      <c r="P32" s="18">
        <v>42413.5</v>
      </c>
      <c r="Q32" s="19"/>
    </row>
    <row r="33" spans="1:22" s="21" customFormat="1">
      <c r="A33" s="17"/>
      <c r="B33" s="19"/>
      <c r="C33" s="19"/>
      <c r="D33" s="19"/>
      <c r="E33" s="19"/>
      <c r="F33" s="19"/>
      <c r="G33" s="19"/>
      <c r="H33" s="19"/>
      <c r="I33" s="17"/>
      <c r="J33" s="17"/>
      <c r="K33" s="17"/>
      <c r="L33" s="17"/>
      <c r="M33" s="19"/>
      <c r="N33" s="19"/>
      <c r="O33" s="18"/>
      <c r="P33" s="18"/>
      <c r="Q33" s="19"/>
    </row>
    <row r="34" spans="1:22" s="21" customFormat="1">
      <c r="A34" s="24" t="s">
        <v>78</v>
      </c>
      <c r="B34" s="4" t="s">
        <v>22</v>
      </c>
      <c r="C34" s="4" t="s">
        <v>11</v>
      </c>
      <c r="D34" s="4" t="s">
        <v>12</v>
      </c>
      <c r="E34" s="4" t="s">
        <v>13</v>
      </c>
      <c r="F34" s="4" t="s">
        <v>23</v>
      </c>
      <c r="G34" s="11" t="s">
        <v>24</v>
      </c>
      <c r="H34" s="4" t="s">
        <v>14</v>
      </c>
      <c r="I34" s="17" t="s">
        <v>16</v>
      </c>
      <c r="J34" s="17" t="s">
        <v>15</v>
      </c>
      <c r="K34" s="17" t="s">
        <v>74</v>
      </c>
      <c r="L34" s="17" t="s">
        <v>17</v>
      </c>
      <c r="M34" s="4" t="s">
        <v>18</v>
      </c>
      <c r="N34" s="4" t="s">
        <v>19</v>
      </c>
      <c r="O34" s="18" t="s">
        <v>20</v>
      </c>
      <c r="P34" s="18" t="s">
        <v>21</v>
      </c>
      <c r="Q34" s="4"/>
    </row>
    <row r="35" spans="1:22" s="21" customFormat="1">
      <c r="A35" s="24" t="s">
        <v>103</v>
      </c>
      <c r="B35" s="19">
        <v>1.6</v>
      </c>
      <c r="C35" s="19">
        <v>-0.22237291775311899</v>
      </c>
      <c r="D35" s="19">
        <v>-0.324483066153058</v>
      </c>
      <c r="E35" s="19">
        <v>-0.34608603538550398</v>
      </c>
      <c r="F35" s="19">
        <v>4.9867749999999997</v>
      </c>
      <c r="G35" s="19">
        <v>0.98110113095779605</v>
      </c>
      <c r="H35" s="19">
        <v>1</v>
      </c>
      <c r="I35" s="17">
        <v>1</v>
      </c>
      <c r="J35" s="17">
        <v>17</v>
      </c>
      <c r="K35" s="17">
        <v>4</v>
      </c>
      <c r="L35" s="17">
        <v>49</v>
      </c>
      <c r="M35" s="19">
        <v>0</v>
      </c>
      <c r="N35" s="19">
        <v>0</v>
      </c>
      <c r="O35" s="18">
        <v>42026</v>
      </c>
      <c r="P35" s="18">
        <v>41991</v>
      </c>
      <c r="Q35" s="19"/>
    </row>
    <row r="36" spans="1:22" s="21" customFormat="1">
      <c r="A36" s="19" t="s">
        <v>104</v>
      </c>
      <c r="B36" s="19">
        <v>1.7</v>
      </c>
      <c r="C36" s="19">
        <v>-0.74914553026178399</v>
      </c>
      <c r="D36" s="19">
        <v>-1.2160603325585899</v>
      </c>
      <c r="E36" s="19">
        <v>-0.71464968108008298</v>
      </c>
      <c r="F36" s="19">
        <v>4.2752749999999997</v>
      </c>
      <c r="G36" s="19">
        <v>1.5784865544248401</v>
      </c>
      <c r="H36" s="19">
        <v>1</v>
      </c>
      <c r="I36" s="17">
        <v>1</v>
      </c>
      <c r="J36" s="17">
        <v>8</v>
      </c>
      <c r="K36" s="17">
        <v>4</v>
      </c>
      <c r="L36" s="17">
        <v>60</v>
      </c>
      <c r="M36" s="19">
        <v>0</v>
      </c>
      <c r="N36" s="19">
        <v>0</v>
      </c>
      <c r="O36" s="18">
        <v>42376</v>
      </c>
      <c r="P36" s="18">
        <v>42362</v>
      </c>
      <c r="Q36" s="19"/>
    </row>
    <row r="37" spans="1:22" s="21" customFormat="1">
      <c r="A37" s="19" t="s">
        <v>105</v>
      </c>
      <c r="B37" s="19">
        <v>2</v>
      </c>
      <c r="C37" s="19">
        <v>-0.30885566008425702</v>
      </c>
      <c r="D37" s="19">
        <v>-2.13516461820773E-2</v>
      </c>
      <c r="E37" s="19">
        <v>-9.0044308737860304E-2</v>
      </c>
      <c r="F37" s="19">
        <v>4.1668500000000002</v>
      </c>
      <c r="G37" s="19">
        <v>1.84660332270593</v>
      </c>
      <c r="H37" s="19">
        <v>1</v>
      </c>
      <c r="I37" s="17">
        <v>2</v>
      </c>
      <c r="J37" s="17">
        <v>12</v>
      </c>
      <c r="K37" s="17">
        <v>4</v>
      </c>
      <c r="L37" s="17">
        <v>51</v>
      </c>
      <c r="M37" s="19">
        <v>0</v>
      </c>
      <c r="N37" s="19">
        <v>0</v>
      </c>
      <c r="O37" s="18">
        <v>42389</v>
      </c>
      <c r="P37" s="18">
        <v>42362</v>
      </c>
      <c r="Q37" s="19"/>
    </row>
    <row r="38" spans="1:22" s="21" customFormat="1">
      <c r="A38" s="23" t="s">
        <v>106</v>
      </c>
      <c r="B38" s="19">
        <v>1.3</v>
      </c>
      <c r="C38" s="19">
        <v>0.75285477905518505</v>
      </c>
      <c r="D38" s="19">
        <v>0.89653859841265204</v>
      </c>
      <c r="E38" s="19">
        <v>1.10618722431043</v>
      </c>
      <c r="F38" s="19">
        <v>7.0914000000000001</v>
      </c>
      <c r="G38" s="19">
        <v>4.2849847707680704</v>
      </c>
      <c r="H38" s="19">
        <v>1</v>
      </c>
      <c r="I38" s="17">
        <v>2</v>
      </c>
      <c r="J38" s="17">
        <v>12</v>
      </c>
      <c r="K38" s="17">
        <v>4</v>
      </c>
      <c r="L38" s="17">
        <v>51</v>
      </c>
      <c r="M38" s="19">
        <v>0</v>
      </c>
      <c r="N38" s="19">
        <v>0</v>
      </c>
      <c r="O38" s="18">
        <v>42459</v>
      </c>
      <c r="P38" s="18">
        <v>42436</v>
      </c>
      <c r="Q38" s="19"/>
    </row>
    <row r="39" spans="1:22" s="21" customFormat="1">
      <c r="A39" s="23"/>
      <c r="B39" s="19"/>
      <c r="C39" s="19"/>
      <c r="D39" s="19"/>
      <c r="E39" s="19"/>
      <c r="F39" s="19"/>
      <c r="G39" s="19"/>
      <c r="H39" s="19"/>
      <c r="I39" s="17"/>
      <c r="J39" s="17"/>
      <c r="K39" s="17"/>
      <c r="L39" s="17"/>
      <c r="M39" s="19"/>
      <c r="N39" s="19"/>
      <c r="O39" s="18"/>
      <c r="P39" s="18"/>
      <c r="Q39" s="19"/>
    </row>
    <row r="40" spans="1:22" s="21" customFormat="1">
      <c r="A40" s="23"/>
      <c r="B40" s="19">
        <v>2.5</v>
      </c>
      <c r="C40" s="19">
        <v>-5.9422956511723003E-2</v>
      </c>
      <c r="D40" s="19">
        <v>-0.22893294398095099</v>
      </c>
      <c r="E40" s="19">
        <v>-0.18619144266270199</v>
      </c>
      <c r="F40" s="19">
        <v>5.4044499999999998</v>
      </c>
      <c r="G40" s="19">
        <v>1.8498077674900899</v>
      </c>
      <c r="H40" s="19">
        <v>1</v>
      </c>
      <c r="I40" s="17">
        <v>1</v>
      </c>
      <c r="J40" s="17">
        <v>13</v>
      </c>
      <c r="K40" s="17">
        <v>4</v>
      </c>
      <c r="L40" s="17">
        <v>49</v>
      </c>
      <c r="M40" s="19">
        <v>0</v>
      </c>
      <c r="N40" s="19">
        <v>0</v>
      </c>
      <c r="O40" s="18">
        <v>42271</v>
      </c>
      <c r="P40" s="18">
        <v>42258</v>
      </c>
      <c r="Q40" s="19"/>
    </row>
    <row r="41" spans="1:22" s="21" customFormat="1">
      <c r="A41" s="23"/>
      <c r="B41" s="19">
        <v>1.8</v>
      </c>
      <c r="C41" s="19">
        <v>-0.56779326625299298</v>
      </c>
      <c r="D41" s="19">
        <v>-0.95503024080709398</v>
      </c>
      <c r="E41" s="19">
        <v>-0.579988452211182</v>
      </c>
      <c r="F41" s="19">
        <v>3.8468</v>
      </c>
      <c r="G41" s="19">
        <v>2.274242745399</v>
      </c>
      <c r="H41" s="19">
        <v>1</v>
      </c>
      <c r="I41" s="17">
        <v>1</v>
      </c>
      <c r="J41" s="17">
        <v>7</v>
      </c>
      <c r="K41" s="17">
        <v>4</v>
      </c>
      <c r="L41" s="17">
        <v>56</v>
      </c>
      <c r="M41" s="19">
        <v>0</v>
      </c>
      <c r="N41" s="19">
        <v>0</v>
      </c>
      <c r="O41" s="18">
        <v>42376</v>
      </c>
      <c r="P41" s="18">
        <v>42363</v>
      </c>
      <c r="Q41" s="19"/>
    </row>
    <row r="42" spans="1:22" s="21" customFormat="1">
      <c r="A42" s="23"/>
      <c r="B42" s="19">
        <v>1.9</v>
      </c>
      <c r="C42" s="19">
        <v>-0.35749170801557401</v>
      </c>
      <c r="D42" s="19">
        <v>-0.245454798409553</v>
      </c>
      <c r="E42" s="19">
        <v>-0.36547250733958703</v>
      </c>
      <c r="F42" s="19">
        <v>6.316325</v>
      </c>
      <c r="G42" s="19">
        <v>1.03001281666783</v>
      </c>
      <c r="H42" s="19">
        <v>1</v>
      </c>
      <c r="I42" s="17">
        <v>1</v>
      </c>
      <c r="J42" s="17">
        <v>7</v>
      </c>
      <c r="K42" s="17">
        <v>4</v>
      </c>
      <c r="L42" s="17">
        <v>55</v>
      </c>
      <c r="M42" s="19">
        <v>0</v>
      </c>
      <c r="N42" s="19">
        <v>0</v>
      </c>
      <c r="O42" s="18">
        <v>42270</v>
      </c>
      <c r="P42" s="18">
        <v>42256</v>
      </c>
      <c r="Q42" s="19"/>
    </row>
    <row r="43" spans="1:22" s="21" customFormat="1">
      <c r="A43" s="23"/>
      <c r="B43" s="19">
        <v>1.2</v>
      </c>
      <c r="C43" s="19">
        <v>0.66260252736467296</v>
      </c>
      <c r="D43" s="19">
        <v>0.82026416941762903</v>
      </c>
      <c r="E43" s="19">
        <v>1.12153015668885</v>
      </c>
      <c r="F43" s="19">
        <v>5.6281833333333298</v>
      </c>
      <c r="G43" s="19">
        <v>4.8227943237077699</v>
      </c>
      <c r="H43" s="19">
        <v>1</v>
      </c>
      <c r="I43" s="17">
        <v>3</v>
      </c>
      <c r="J43" s="17">
        <v>10</v>
      </c>
      <c r="K43" s="17">
        <v>5</v>
      </c>
      <c r="L43" s="17">
        <v>49</v>
      </c>
      <c r="M43" s="19">
        <v>0</v>
      </c>
      <c r="N43" s="19">
        <v>0</v>
      </c>
      <c r="O43" s="18">
        <v>42459</v>
      </c>
      <c r="P43" s="18">
        <v>42436</v>
      </c>
      <c r="Q43" s="19"/>
    </row>
    <row r="44" spans="1:22" s="21" customFormat="1"/>
    <row r="45" spans="1:22" s="21" customFormat="1">
      <c r="A45" s="24" t="s">
        <v>72</v>
      </c>
      <c r="B45" s="4" t="s">
        <v>22</v>
      </c>
      <c r="C45" s="4" t="s">
        <v>90</v>
      </c>
      <c r="D45" s="4" t="s">
        <v>89</v>
      </c>
      <c r="E45" s="4" t="s">
        <v>88</v>
      </c>
      <c r="F45" s="4" t="s">
        <v>83</v>
      </c>
      <c r="G45" s="4" t="s">
        <v>11</v>
      </c>
      <c r="H45" s="4" t="s">
        <v>12</v>
      </c>
      <c r="I45" s="4" t="s">
        <v>13</v>
      </c>
      <c r="J45" s="4" t="s">
        <v>23</v>
      </c>
      <c r="K45" s="11" t="s">
        <v>24</v>
      </c>
      <c r="L45" s="4" t="s">
        <v>14</v>
      </c>
      <c r="M45" s="17" t="s">
        <v>16</v>
      </c>
      <c r="N45" s="17" t="s">
        <v>15</v>
      </c>
      <c r="O45" s="17" t="s">
        <v>74</v>
      </c>
      <c r="P45" s="17" t="s">
        <v>17</v>
      </c>
      <c r="Q45" s="4" t="s">
        <v>18</v>
      </c>
      <c r="R45" s="4" t="s">
        <v>19</v>
      </c>
      <c r="S45" s="18" t="s">
        <v>20</v>
      </c>
      <c r="T45" s="18" t="s">
        <v>21</v>
      </c>
      <c r="U45" s="4" t="s">
        <v>73</v>
      </c>
      <c r="V45" s="4" t="s">
        <v>87</v>
      </c>
    </row>
    <row r="46" spans="1:22" s="21" customFormat="1">
      <c r="A46" s="24" t="s">
        <v>118</v>
      </c>
      <c r="B46" s="4">
        <v>0.52514584300256695</v>
      </c>
      <c r="C46" s="4">
        <v>0.88870461854406202</v>
      </c>
      <c r="D46" s="4">
        <v>-0.306812547598944</v>
      </c>
      <c r="E46" s="4">
        <v>0.367981260613711</v>
      </c>
      <c r="F46" s="4">
        <v>5.4325979420222402E-2</v>
      </c>
      <c r="G46" s="4">
        <v>-0.26084162916665798</v>
      </c>
      <c r="H46" s="4">
        <v>0.48064520570936797</v>
      </c>
      <c r="I46" s="4">
        <v>0.52514584300256695</v>
      </c>
      <c r="J46" s="4">
        <v>2.4921055555555598</v>
      </c>
      <c r="K46" s="11">
        <v>3.3187269840517502</v>
      </c>
      <c r="L46" s="4">
        <v>0.83333333333333304</v>
      </c>
      <c r="M46" s="17">
        <v>4</v>
      </c>
      <c r="N46" s="17">
        <v>9</v>
      </c>
      <c r="O46" s="17">
        <v>5</v>
      </c>
      <c r="P46" s="17">
        <v>42</v>
      </c>
      <c r="Q46" s="4">
        <v>1</v>
      </c>
      <c r="R46" s="4">
        <v>-1</v>
      </c>
      <c r="S46" s="18">
        <v>42446</v>
      </c>
      <c r="T46" s="18">
        <v>42524</v>
      </c>
      <c r="U46" s="4">
        <v>0.21867736413941699</v>
      </c>
      <c r="V46" s="4">
        <v>0.46719088481436499</v>
      </c>
    </row>
    <row r="47" spans="1:22" s="21" customFormat="1">
      <c r="A47" s="19" t="s">
        <v>119</v>
      </c>
      <c r="B47" s="19">
        <v>0.67317170769747803</v>
      </c>
      <c r="C47" s="19">
        <v>0.22346707763979101</v>
      </c>
      <c r="D47" s="19">
        <v>-0.78053038634245397</v>
      </c>
      <c r="E47" s="19">
        <v>0.77371174825521805</v>
      </c>
      <c r="F47" s="19">
        <v>0.219994039210545</v>
      </c>
      <c r="G47" s="19">
        <v>3.9366293459422802E-2</v>
      </c>
      <c r="H47" s="19">
        <v>0.324489800673878</v>
      </c>
      <c r="I47" s="19">
        <v>0.67317170769747803</v>
      </c>
      <c r="J47" s="19">
        <v>1.51508461538462</v>
      </c>
      <c r="K47" s="19">
        <v>2.4968765694517101</v>
      </c>
      <c r="L47" s="19">
        <v>0.84615384615384603</v>
      </c>
      <c r="M47" s="17">
        <v>3</v>
      </c>
      <c r="N47" s="17">
        <v>9</v>
      </c>
      <c r="O47" s="17">
        <v>5</v>
      </c>
      <c r="P47" s="17">
        <v>43</v>
      </c>
      <c r="Q47" s="19">
        <v>0</v>
      </c>
      <c r="R47" s="19">
        <v>0</v>
      </c>
      <c r="S47" s="18">
        <v>42502</v>
      </c>
      <c r="T47" s="18">
        <v>42468</v>
      </c>
      <c r="U47" s="19">
        <v>0.17364732737795199</v>
      </c>
      <c r="V47" s="19">
        <v>8.8522974879188907E-2</v>
      </c>
    </row>
    <row r="48" spans="1:22" s="21" customFormat="1">
      <c r="A48" s="19" t="s">
        <v>120</v>
      </c>
      <c r="B48" s="19">
        <v>1.10486473296147</v>
      </c>
      <c r="C48" s="19">
        <v>-7.3974900171767805E-2</v>
      </c>
      <c r="D48" s="19">
        <v>-0.93865124513572495</v>
      </c>
      <c r="E48" s="19">
        <v>0.91567566217748797</v>
      </c>
      <c r="F48" s="19">
        <v>0.25258495120122099</v>
      </c>
      <c r="G48" s="19">
        <v>-0.15520437436294299</v>
      </c>
      <c r="H48" s="19">
        <v>0.80340516035679099</v>
      </c>
      <c r="I48" s="19">
        <v>1.10486473296147</v>
      </c>
      <c r="J48" s="19">
        <v>2.1722899999999998</v>
      </c>
      <c r="K48" s="19">
        <v>3.6215258765240601</v>
      </c>
      <c r="L48" s="19">
        <v>0.8</v>
      </c>
      <c r="M48" s="17">
        <v>2</v>
      </c>
      <c r="N48" s="17">
        <v>7</v>
      </c>
      <c r="O48" s="17">
        <v>5</v>
      </c>
      <c r="P48" s="17">
        <v>45</v>
      </c>
      <c r="Q48" s="19">
        <v>1</v>
      </c>
      <c r="R48" s="19">
        <v>-1</v>
      </c>
      <c r="S48" s="18">
        <v>42499</v>
      </c>
      <c r="T48" s="18">
        <v>42524</v>
      </c>
      <c r="U48" s="19">
        <v>0.238484062767925</v>
      </c>
      <c r="V48" s="19">
        <v>5.1150935149866197E-2</v>
      </c>
    </row>
    <row r="49" spans="1:23" s="21" customFormat="1">
      <c r="A49" s="23" t="s">
        <v>121</v>
      </c>
      <c r="B49" s="19">
        <v>3.9982038405668103E-3</v>
      </c>
      <c r="C49" s="19">
        <v>-9.2474746883489306E-2</v>
      </c>
      <c r="D49" s="19">
        <v>0.70892682460608103</v>
      </c>
      <c r="E49" s="19">
        <v>0.34458657467874898</v>
      </c>
      <c r="F49" s="19">
        <v>0.110361548280637</v>
      </c>
      <c r="G49" s="19">
        <v>-0.44640126555682202</v>
      </c>
      <c r="H49" s="19">
        <v>5.81919009965009E-2</v>
      </c>
      <c r="I49" s="19">
        <v>3.9982038405668103E-3</v>
      </c>
      <c r="J49" s="19">
        <v>0</v>
      </c>
      <c r="K49" s="19">
        <v>0</v>
      </c>
      <c r="L49" s="19">
        <v>0.5</v>
      </c>
      <c r="M49" s="17">
        <v>0</v>
      </c>
      <c r="N49" s="17">
        <v>5</v>
      </c>
      <c r="O49" s="17">
        <v>4</v>
      </c>
      <c r="P49" s="17">
        <v>50</v>
      </c>
      <c r="Q49" s="19">
        <v>0</v>
      </c>
      <c r="R49" s="19">
        <v>0</v>
      </c>
      <c r="S49" s="18">
        <v>6040</v>
      </c>
      <c r="T49" s="18">
        <v>6040</v>
      </c>
      <c r="U49" s="19">
        <v>0.178390942630232</v>
      </c>
      <c r="V49" s="19">
        <v>0.259440302235315</v>
      </c>
    </row>
    <row r="50" spans="1:23" s="21" customForma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7"/>
      <c r="N50" s="17"/>
      <c r="O50" s="17"/>
      <c r="P50" s="17"/>
      <c r="Q50" s="19"/>
      <c r="R50" s="19"/>
      <c r="S50" s="18"/>
      <c r="T50" s="18"/>
      <c r="U50" s="19"/>
      <c r="V50" s="19"/>
    </row>
    <row r="51" spans="1:23" s="21" customFormat="1">
      <c r="A51" s="24" t="s">
        <v>103</v>
      </c>
      <c r="B51" s="19">
        <v>-0.18619144266270199</v>
      </c>
      <c r="C51" s="19">
        <v>0.102757595666802</v>
      </c>
      <c r="D51" s="19">
        <v>0.44169157016232402</v>
      </c>
      <c r="E51" s="19">
        <v>-4.6630432038268103E-2</v>
      </c>
      <c r="F51" s="19">
        <v>-2.7578775800395201E-2</v>
      </c>
      <c r="G51" s="19">
        <v>-5.9422956511723003E-2</v>
      </c>
      <c r="H51" s="19">
        <v>-0.22893294398095099</v>
      </c>
      <c r="I51" s="19">
        <v>-0.18619144266270199</v>
      </c>
      <c r="J51" s="19">
        <v>0</v>
      </c>
      <c r="K51" s="19">
        <v>0</v>
      </c>
      <c r="L51" s="19">
        <v>0.5</v>
      </c>
      <c r="M51" s="17">
        <v>0</v>
      </c>
      <c r="N51" s="17">
        <v>5</v>
      </c>
      <c r="O51" s="17">
        <v>4</v>
      </c>
      <c r="P51" s="17">
        <v>49</v>
      </c>
      <c r="Q51" s="19">
        <v>0</v>
      </c>
      <c r="R51" s="19">
        <v>0</v>
      </c>
      <c r="S51" s="18">
        <v>6040</v>
      </c>
      <c r="T51" s="18">
        <v>6040</v>
      </c>
      <c r="U51" s="19">
        <v>0.48057585403244801</v>
      </c>
      <c r="V51" s="19">
        <v>0.13524841285657899</v>
      </c>
    </row>
    <row r="52" spans="1:23" s="21" customFormat="1">
      <c r="A52" s="19" t="s">
        <v>104</v>
      </c>
      <c r="B52" s="19">
        <v>-0.579988452211182</v>
      </c>
      <c r="C52" s="19">
        <v>-0.66298179323765105</v>
      </c>
      <c r="D52" s="19">
        <v>0.48806388984886301</v>
      </c>
      <c r="E52" s="19">
        <v>0.48856895771214098</v>
      </c>
      <c r="F52" s="19">
        <v>-1.06346016865009E-2</v>
      </c>
      <c r="G52" s="19">
        <v>-0.56779326625299298</v>
      </c>
      <c r="H52" s="19">
        <v>-0.95503024080709398</v>
      </c>
      <c r="I52" s="19">
        <v>-0.579988452211182</v>
      </c>
      <c r="J52" s="19">
        <v>1.5660444444444399</v>
      </c>
      <c r="K52" s="19">
        <v>2.0564800364403699</v>
      </c>
      <c r="L52" s="19">
        <v>0.77777777777777801</v>
      </c>
      <c r="M52" s="17">
        <v>2</v>
      </c>
      <c r="N52" s="17">
        <v>8</v>
      </c>
      <c r="O52" s="17">
        <v>4</v>
      </c>
      <c r="P52" s="17">
        <v>56</v>
      </c>
      <c r="Q52" s="19">
        <v>1</v>
      </c>
      <c r="R52" s="19">
        <v>1</v>
      </c>
      <c r="S52" s="18">
        <v>42501</v>
      </c>
      <c r="T52" s="18">
        <v>42534</v>
      </c>
      <c r="U52" s="19">
        <v>0.42989823847088998</v>
      </c>
      <c r="V52" s="19">
        <v>5.3181337484055999E-2</v>
      </c>
    </row>
    <row r="53" spans="1:23" s="21" customFormat="1">
      <c r="A53" s="19" t="s">
        <v>105</v>
      </c>
      <c r="B53" s="19">
        <v>-0.88</v>
      </c>
      <c r="C53" s="19">
        <v>-1.24488821029819</v>
      </c>
      <c r="D53" s="19">
        <v>0.37484756820892501</v>
      </c>
      <c r="E53" s="19">
        <v>0.27057889443462002</v>
      </c>
      <c r="F53" s="19">
        <v>0.27178859005249001</v>
      </c>
      <c r="G53" s="19">
        <v>-0.35749170801557401</v>
      </c>
      <c r="H53" s="19">
        <v>-0.245454798409553</v>
      </c>
      <c r="I53" s="19">
        <v>-0.36547250733958703</v>
      </c>
      <c r="J53" s="19">
        <v>2.9294777777777798</v>
      </c>
      <c r="K53" s="19">
        <v>4.8475838125273398</v>
      </c>
      <c r="L53" s="19">
        <v>0.72222222222222199</v>
      </c>
      <c r="M53" s="17">
        <v>4</v>
      </c>
      <c r="N53" s="17">
        <v>9</v>
      </c>
      <c r="O53" s="17">
        <v>4</v>
      </c>
      <c r="P53" s="17">
        <v>55</v>
      </c>
      <c r="Q53" s="19">
        <v>0</v>
      </c>
      <c r="R53" s="19">
        <v>0</v>
      </c>
      <c r="S53" s="18">
        <v>42508</v>
      </c>
      <c r="T53" s="18">
        <v>42496</v>
      </c>
      <c r="U53" s="19">
        <v>0.52979643653259001</v>
      </c>
      <c r="V53" s="19">
        <v>7.02862787595121E-2</v>
      </c>
    </row>
    <row r="54" spans="1:23" s="21" customFormat="1">
      <c r="A54" s="23" t="s">
        <v>106</v>
      </c>
      <c r="B54" s="4">
        <v>1.12153015668885</v>
      </c>
      <c r="C54" s="4">
        <v>0.56427588371174398</v>
      </c>
      <c r="D54" s="4">
        <v>0.77895526028845696</v>
      </c>
      <c r="E54" s="4">
        <v>0.96286914545203695</v>
      </c>
      <c r="F54" s="4">
        <v>1.0770556250279799</v>
      </c>
      <c r="G54" s="4">
        <v>0.66260252736467296</v>
      </c>
      <c r="H54" s="4">
        <v>0.82026416941762903</v>
      </c>
      <c r="I54" s="4">
        <v>1.12153015668885</v>
      </c>
      <c r="J54" s="4">
        <v>4.4536142857142904</v>
      </c>
      <c r="K54" s="11">
        <v>4.3174647075938797</v>
      </c>
      <c r="L54" s="4">
        <v>0.92857142857142905</v>
      </c>
      <c r="M54" s="17">
        <v>3</v>
      </c>
      <c r="N54" s="17">
        <v>10</v>
      </c>
      <c r="O54" s="17">
        <v>5</v>
      </c>
      <c r="P54" s="17">
        <v>49</v>
      </c>
      <c r="Q54" s="4">
        <v>0</v>
      </c>
      <c r="R54" s="4">
        <v>0</v>
      </c>
      <c r="S54" s="18">
        <v>42459</v>
      </c>
      <c r="T54" s="18">
        <v>42436</v>
      </c>
      <c r="U54" s="4">
        <v>0.31537472662500698</v>
      </c>
      <c r="V54" s="4">
        <v>0.131034225455297</v>
      </c>
    </row>
    <row r="55" spans="1:23" s="21" customForma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7"/>
      <c r="N55" s="17"/>
      <c r="O55" s="17"/>
      <c r="P55" s="17"/>
      <c r="Q55" s="19"/>
      <c r="R55" s="19"/>
      <c r="S55" s="18"/>
      <c r="T55" s="18"/>
      <c r="U55" s="19"/>
      <c r="V55" s="19"/>
    </row>
    <row r="56" spans="1:23" s="21" customFormat="1">
      <c r="A56" s="24" t="s">
        <v>103</v>
      </c>
      <c r="B56" s="19">
        <v>0.188225245169649</v>
      </c>
      <c r="C56" s="19">
        <v>0.75770342906282595</v>
      </c>
      <c r="D56" s="19">
        <v>-0.34633381358175003</v>
      </c>
      <c r="E56" s="19">
        <v>0.19077672931633499</v>
      </c>
      <c r="F56" s="19">
        <v>0.39447412585212799</v>
      </c>
      <c r="G56" s="19">
        <v>0.59186685496185298</v>
      </c>
      <c r="H56" s="19">
        <v>0.68991174042693304</v>
      </c>
      <c r="I56" s="19">
        <v>0.188225245169649</v>
      </c>
      <c r="J56" s="19">
        <v>0</v>
      </c>
      <c r="K56" s="19">
        <v>0</v>
      </c>
      <c r="L56" s="19">
        <v>0.5</v>
      </c>
      <c r="M56" s="17">
        <v>0</v>
      </c>
      <c r="N56" s="17">
        <v>5</v>
      </c>
      <c r="O56" s="17">
        <v>4</v>
      </c>
      <c r="P56" s="17">
        <v>50</v>
      </c>
      <c r="Q56" s="19">
        <v>0</v>
      </c>
      <c r="R56" s="19">
        <v>0</v>
      </c>
      <c r="S56" s="18">
        <v>6040</v>
      </c>
      <c r="T56" s="18">
        <v>6040</v>
      </c>
      <c r="U56" s="19">
        <v>0.36921437061344298</v>
      </c>
      <c r="V56" s="19">
        <v>0.37966459511883699</v>
      </c>
      <c r="W56" s="21" t="s">
        <v>124</v>
      </c>
    </row>
    <row r="57" spans="1:23" s="21" customFormat="1">
      <c r="A57" s="19" t="s">
        <v>104</v>
      </c>
      <c r="B57" s="19">
        <v>0.569446247421876</v>
      </c>
      <c r="C57" s="19">
        <v>0.256579446540113</v>
      </c>
      <c r="D57" s="19">
        <v>-0.77544373334174399</v>
      </c>
      <c r="E57" s="19">
        <v>0.71650952253707201</v>
      </c>
      <c r="F57" s="19">
        <v>0.54809108033919396</v>
      </c>
      <c r="G57" s="19">
        <v>0.37004981705586898</v>
      </c>
      <c r="H57" s="19">
        <v>0.25189550089490698</v>
      </c>
      <c r="I57" s="19">
        <v>0.569446247421876</v>
      </c>
      <c r="J57" s="19">
        <v>0.65091333333333301</v>
      </c>
      <c r="K57" s="19">
        <v>2.5178541316726299</v>
      </c>
      <c r="L57" s="19">
        <v>0.66666666666666696</v>
      </c>
      <c r="M57" s="17">
        <v>3</v>
      </c>
      <c r="N57" s="17">
        <v>9</v>
      </c>
      <c r="O57" s="17">
        <v>5</v>
      </c>
      <c r="P57" s="17">
        <v>48</v>
      </c>
      <c r="Q57" s="19">
        <v>1</v>
      </c>
      <c r="R57" s="19">
        <v>-1</v>
      </c>
      <c r="S57" s="18">
        <v>42502</v>
      </c>
      <c r="T57" s="18">
        <v>42531</v>
      </c>
      <c r="U57" s="19">
        <v>0.30325739043275501</v>
      </c>
      <c r="V57" s="19">
        <v>0.168975699717275</v>
      </c>
    </row>
    <row r="58" spans="1:23">
      <c r="A58" s="19" t="s">
        <v>105</v>
      </c>
      <c r="B58" s="19">
        <v>0.49351735385314099</v>
      </c>
      <c r="C58" s="19">
        <v>-0.115207604104289</v>
      </c>
      <c r="D58" s="19">
        <v>-0.63050245185533005</v>
      </c>
      <c r="E58" s="19">
        <v>0.65674608533782397</v>
      </c>
      <c r="F58" s="19">
        <v>0.511108608402151</v>
      </c>
      <c r="G58" s="19">
        <v>0.58784061600719195</v>
      </c>
      <c r="H58" s="19">
        <v>1.21003282805736</v>
      </c>
      <c r="I58" s="19">
        <v>0.49351735385314099</v>
      </c>
      <c r="J58" s="19">
        <v>0</v>
      </c>
      <c r="K58" s="19">
        <v>0</v>
      </c>
      <c r="L58" s="19">
        <v>0.5</v>
      </c>
      <c r="M58" s="17">
        <v>0</v>
      </c>
      <c r="N58" s="17">
        <v>5</v>
      </c>
      <c r="O58" s="17">
        <v>4</v>
      </c>
      <c r="P58" s="17">
        <v>54</v>
      </c>
      <c r="Q58" s="19">
        <v>0</v>
      </c>
      <c r="R58" s="19">
        <v>0</v>
      </c>
      <c r="S58" s="18">
        <v>6040</v>
      </c>
      <c r="T58" s="18">
        <v>6040</v>
      </c>
      <c r="U58" s="19">
        <v>0.43637578869643401</v>
      </c>
      <c r="V58" s="19">
        <v>7.0641193258008397E-2</v>
      </c>
    </row>
    <row r="59" spans="1:23">
      <c r="A59" s="23" t="s">
        <v>106</v>
      </c>
      <c r="B59" s="19">
        <v>-4.5772923416114698E-2</v>
      </c>
      <c r="C59" s="19">
        <v>0.34711261254827303</v>
      </c>
      <c r="D59" s="19">
        <v>1.06020239367118</v>
      </c>
      <c r="E59" s="19">
        <v>0.64855438337029703</v>
      </c>
      <c r="F59" s="19">
        <v>1.22128199683466</v>
      </c>
      <c r="G59" s="19">
        <v>0.39231265789334302</v>
      </c>
      <c r="H59" s="19">
        <v>-6.2996560941094001E-2</v>
      </c>
      <c r="I59" s="19">
        <v>-4.5772923416114698E-2</v>
      </c>
      <c r="J59" s="19">
        <v>0</v>
      </c>
      <c r="K59" s="19">
        <v>0</v>
      </c>
      <c r="L59" s="19">
        <v>0.5</v>
      </c>
      <c r="M59" s="17">
        <v>0</v>
      </c>
      <c r="N59" s="17">
        <v>5</v>
      </c>
      <c r="O59" s="17">
        <v>5</v>
      </c>
      <c r="P59" s="17">
        <v>49</v>
      </c>
      <c r="Q59" s="19">
        <v>0</v>
      </c>
      <c r="R59" s="19">
        <v>0</v>
      </c>
      <c r="S59" s="18">
        <v>6040</v>
      </c>
      <c r="T59" s="18">
        <v>6040</v>
      </c>
      <c r="U59" s="19">
        <v>0.29406102831240299</v>
      </c>
      <c r="V59" s="19">
        <v>0.41705933962092301</v>
      </c>
    </row>
    <row r="60" spans="1:23">
      <c r="A6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38"/>
      <c r="N60" s="38"/>
      <c r="O60" s="38"/>
      <c r="P60" s="38"/>
      <c r="Q60" s="28"/>
      <c r="R60" s="28"/>
      <c r="S60" s="39"/>
      <c r="T60" s="39"/>
      <c r="U60" s="28"/>
      <c r="V60" s="28"/>
    </row>
    <row r="61" spans="1:23">
      <c r="A61" s="24" t="s">
        <v>72</v>
      </c>
      <c r="B61" s="4" t="s">
        <v>22</v>
      </c>
      <c r="C61" s="4" t="s">
        <v>90</v>
      </c>
      <c r="D61" s="4" t="s">
        <v>89</v>
      </c>
      <c r="E61" s="4" t="s">
        <v>88</v>
      </c>
      <c r="F61" s="4" t="s">
        <v>83</v>
      </c>
      <c r="G61" s="4" t="s">
        <v>11</v>
      </c>
      <c r="H61" s="4" t="s">
        <v>12</v>
      </c>
      <c r="I61" s="4" t="s">
        <v>13</v>
      </c>
      <c r="J61" s="4" t="s">
        <v>23</v>
      </c>
      <c r="K61" s="11" t="s">
        <v>24</v>
      </c>
      <c r="L61" s="4" t="s">
        <v>14</v>
      </c>
      <c r="M61" s="17" t="s">
        <v>16</v>
      </c>
      <c r="N61" s="17" t="s">
        <v>15</v>
      </c>
      <c r="O61" s="17" t="s">
        <v>74</v>
      </c>
      <c r="P61" s="17" t="s">
        <v>17</v>
      </c>
      <c r="Q61" s="4" t="s">
        <v>18</v>
      </c>
      <c r="R61" s="4" t="s">
        <v>19</v>
      </c>
      <c r="S61" s="18" t="s">
        <v>20</v>
      </c>
      <c r="T61" s="18" t="s">
        <v>21</v>
      </c>
      <c r="U61" s="4" t="s">
        <v>73</v>
      </c>
      <c r="V61" s="4"/>
      <c r="W61" t="s">
        <v>125</v>
      </c>
    </row>
    <row r="62" spans="1:23">
      <c r="A62" s="24" t="s">
        <v>103</v>
      </c>
      <c r="B62" s="4">
        <v>-0.70340100592121102</v>
      </c>
      <c r="C62" s="4">
        <v>0.17887297475939301</v>
      </c>
      <c r="D62" s="4">
        <v>-0.26375514770754299</v>
      </c>
      <c r="E62" s="4">
        <v>0.112517582886188</v>
      </c>
      <c r="F62" s="4">
        <v>-0.22375344973540401</v>
      </c>
      <c r="G62" s="4">
        <v>-8.3516904533927599E-2</v>
      </c>
      <c r="H62" s="4">
        <v>-0.491170055690615</v>
      </c>
      <c r="I62" s="4">
        <v>-0.70340100592121102</v>
      </c>
      <c r="J62" s="4">
        <v>1.1494941176470601</v>
      </c>
      <c r="K62" s="11">
        <v>3.6794505908611201</v>
      </c>
      <c r="L62" s="4">
        <v>0.58823529411764697</v>
      </c>
      <c r="M62" s="17">
        <v>4</v>
      </c>
      <c r="N62" s="17">
        <v>7</v>
      </c>
      <c r="O62" s="17">
        <v>4</v>
      </c>
      <c r="P62" s="17">
        <v>53</v>
      </c>
      <c r="Q62" s="4">
        <v>0</v>
      </c>
      <c r="R62" s="4">
        <v>0</v>
      </c>
      <c r="S62" s="18">
        <v>42495</v>
      </c>
      <c r="T62" s="18">
        <v>42478</v>
      </c>
      <c r="U62" s="4">
        <v>0.478781794268134</v>
      </c>
      <c r="V62" s="4">
        <v>0.161543172105267</v>
      </c>
    </row>
    <row r="63" spans="1:23">
      <c r="A63" s="19" t="s">
        <v>104</v>
      </c>
      <c r="B63" s="19">
        <v>0.93298239721560905</v>
      </c>
      <c r="C63" s="19">
        <v>-0.390862810029454</v>
      </c>
      <c r="D63" s="19">
        <v>-0.20254781867117999</v>
      </c>
      <c r="E63" s="19">
        <v>0.37301035328155102</v>
      </c>
      <c r="F63" s="19">
        <v>0.10477180536809499</v>
      </c>
      <c r="G63" s="19">
        <v>0.592632064132954</v>
      </c>
      <c r="H63" s="19">
        <v>-0.14625776031017501</v>
      </c>
      <c r="I63" s="19">
        <v>0.93298239721560905</v>
      </c>
      <c r="J63" s="19">
        <v>1.8192928571428599</v>
      </c>
      <c r="K63" s="19">
        <v>3.3422147476150901</v>
      </c>
      <c r="L63" s="19">
        <v>0.78571428571428603</v>
      </c>
      <c r="M63" s="17">
        <v>3</v>
      </c>
      <c r="N63" s="17">
        <v>8</v>
      </c>
      <c r="O63" s="17">
        <v>4</v>
      </c>
      <c r="P63" s="17">
        <v>60</v>
      </c>
      <c r="Q63" s="19">
        <v>0</v>
      </c>
      <c r="R63" s="19">
        <v>0</v>
      </c>
      <c r="S63" s="18">
        <v>42502</v>
      </c>
      <c r="T63" s="18">
        <v>42474</v>
      </c>
      <c r="U63" s="19">
        <v>0.42854655309246797</v>
      </c>
      <c r="V63" s="19">
        <v>3.9569157813181002E-2</v>
      </c>
    </row>
    <row r="64" spans="1:23">
      <c r="A64" s="19" t="s">
        <v>105</v>
      </c>
      <c r="B64" s="19">
        <v>0.148432845433116</v>
      </c>
      <c r="C64" s="19">
        <v>-0.42979465882161599</v>
      </c>
      <c r="D64" s="19">
        <v>-4.2477505384372803E-2</v>
      </c>
      <c r="E64" s="19">
        <v>0.35157156344274598</v>
      </c>
      <c r="F64" s="19">
        <v>0.231359654372982</v>
      </c>
      <c r="G64" s="19">
        <v>0.6628434350747</v>
      </c>
      <c r="H64" s="19">
        <v>-2.0474121801573601E-2</v>
      </c>
      <c r="I64" s="19">
        <v>0.148432845433116</v>
      </c>
      <c r="J64" s="19">
        <v>0</v>
      </c>
      <c r="K64" s="19">
        <v>0</v>
      </c>
      <c r="L64" s="19">
        <v>0.5</v>
      </c>
      <c r="M64" s="17">
        <v>0</v>
      </c>
      <c r="N64" s="17">
        <v>5</v>
      </c>
      <c r="O64" s="17">
        <v>4</v>
      </c>
      <c r="P64" s="17">
        <v>50</v>
      </c>
      <c r="Q64" s="19">
        <v>0</v>
      </c>
      <c r="R64" s="19">
        <v>0</v>
      </c>
      <c r="S64" s="18">
        <v>6040</v>
      </c>
      <c r="T64" s="18">
        <v>6040</v>
      </c>
      <c r="U64" s="19">
        <v>0.52894354424340395</v>
      </c>
      <c r="V64" s="19">
        <v>9.7529775351642506E-2</v>
      </c>
    </row>
    <row r="65" spans="1:23">
      <c r="A65" s="23" t="s">
        <v>106</v>
      </c>
      <c r="B65" s="19">
        <v>0.49509137224661198</v>
      </c>
      <c r="C65" s="19">
        <v>-1.2225495385063601</v>
      </c>
      <c r="D65" s="19">
        <v>-0.51652669097204296</v>
      </c>
      <c r="E65" s="19">
        <v>0.66257549591912102</v>
      </c>
      <c r="F65" s="19">
        <v>2.4733928208637401</v>
      </c>
      <c r="G65" s="19">
        <v>2.7519190700248899</v>
      </c>
      <c r="H65" s="19">
        <v>3.2010350947824602</v>
      </c>
      <c r="I65" s="19">
        <v>0.49509137224661198</v>
      </c>
      <c r="J65" s="19">
        <v>0</v>
      </c>
      <c r="K65" s="19">
        <v>0</v>
      </c>
      <c r="L65" s="19">
        <v>0.5</v>
      </c>
      <c r="M65" s="17">
        <v>0</v>
      </c>
      <c r="N65" s="17">
        <v>5</v>
      </c>
      <c r="O65" s="17">
        <v>5</v>
      </c>
      <c r="P65" s="17">
        <v>49</v>
      </c>
      <c r="Q65" s="19">
        <v>0</v>
      </c>
      <c r="R65" s="19">
        <v>0</v>
      </c>
      <c r="S65" s="18">
        <v>6040</v>
      </c>
      <c r="T65" s="18">
        <v>6040</v>
      </c>
      <c r="U65" s="19">
        <v>0.31208831525929898</v>
      </c>
      <c r="V65" s="19">
        <v>0.11562473332550199</v>
      </c>
    </row>
    <row r="66" spans="1:23">
      <c r="A66" s="2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7"/>
      <c r="N66" s="17"/>
      <c r="O66" s="17"/>
      <c r="P66" s="17"/>
      <c r="Q66" s="19"/>
      <c r="R66" s="19"/>
      <c r="S66" s="18"/>
      <c r="T66" s="18"/>
      <c r="U66" s="19"/>
      <c r="V66" s="19"/>
    </row>
    <row r="68" spans="1:23">
      <c r="A68" s="19" t="s">
        <v>104</v>
      </c>
      <c r="B68" s="19">
        <v>0.57671938639389997</v>
      </c>
      <c r="C68" s="19">
        <v>-0.390862810029454</v>
      </c>
      <c r="D68" s="19">
        <v>-0.20254781867117999</v>
      </c>
      <c r="E68" s="19">
        <v>0.37301035328155102</v>
      </c>
      <c r="F68" s="19">
        <v>0.10477180536809499</v>
      </c>
      <c r="G68" s="19">
        <v>0.592632064132954</v>
      </c>
      <c r="H68" s="19">
        <v>-0.14625776031017501</v>
      </c>
      <c r="I68" s="19">
        <v>0.57671938639389997</v>
      </c>
      <c r="J68" s="19">
        <v>1.2967599999999999</v>
      </c>
      <c r="K68" s="19">
        <v>3.2291201563274199</v>
      </c>
      <c r="L68" s="19">
        <v>0.8</v>
      </c>
      <c r="M68" s="17">
        <v>3</v>
      </c>
      <c r="N68" s="17">
        <v>7</v>
      </c>
      <c r="O68" s="17">
        <v>4</v>
      </c>
      <c r="P68" s="17">
        <v>60</v>
      </c>
      <c r="Q68" s="19">
        <v>0</v>
      </c>
      <c r="R68" s="19">
        <v>0</v>
      </c>
      <c r="S68" s="18">
        <v>42502</v>
      </c>
      <c r="T68" s="18">
        <v>42464</v>
      </c>
      <c r="U68" s="19">
        <v>0.42854655309246797</v>
      </c>
      <c r="V68" s="19">
        <v>3.8529581192710299E-2</v>
      </c>
      <c r="W68" t="s">
        <v>125</v>
      </c>
    </row>
    <row r="69" spans="1:23">
      <c r="A69" s="19" t="s">
        <v>104</v>
      </c>
      <c r="B69" s="19">
        <v>-0.42216473080631201</v>
      </c>
      <c r="C69" s="19">
        <v>0.45650509161751102</v>
      </c>
      <c r="D69" s="19">
        <v>8.3555809035966794E-2</v>
      </c>
      <c r="E69" s="19">
        <v>-1.0426110089560501</v>
      </c>
      <c r="F69" s="19">
        <v>-0.95502237370382104</v>
      </c>
      <c r="G69" s="19">
        <v>-0.92419501072974197</v>
      </c>
      <c r="H69" s="19">
        <v>-0.88689109639616803</v>
      </c>
      <c r="I69" s="19">
        <v>-0.42216473080631201</v>
      </c>
      <c r="J69" s="19">
        <v>0</v>
      </c>
      <c r="K69" s="19">
        <v>0</v>
      </c>
      <c r="L69" s="19">
        <v>0.5</v>
      </c>
      <c r="M69" s="17">
        <v>0</v>
      </c>
      <c r="N69" s="17">
        <v>5</v>
      </c>
      <c r="O69" s="17">
        <v>4</v>
      </c>
      <c r="P69" s="17">
        <v>56</v>
      </c>
      <c r="Q69" s="19">
        <v>0</v>
      </c>
      <c r="R69" s="19">
        <v>0</v>
      </c>
      <c r="S69" s="18">
        <v>6040</v>
      </c>
      <c r="T69" s="18">
        <v>6040</v>
      </c>
      <c r="U69" s="19">
        <v>0.42854655309246797</v>
      </c>
      <c r="V69" s="19">
        <v>5.3896894659909503E-2</v>
      </c>
      <c r="W69" t="s">
        <v>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V12"/>
  <sheetViews>
    <sheetView workbookViewId="0">
      <selection activeCell="I25" sqref="I25"/>
    </sheetView>
  </sheetViews>
  <sheetFormatPr defaultRowHeight="15"/>
  <cols>
    <col min="1" max="1" width="10.85546875" style="1" bestFit="1" customWidth="1"/>
    <col min="2" max="5" width="5.5703125" style="7" bestFit="1" customWidth="1"/>
    <col min="6" max="7" width="6" style="7" bestFit="1" customWidth="1"/>
    <col min="8" max="8" width="7.5703125" style="7" bestFit="1" customWidth="1"/>
    <col min="9" max="9" width="8.42578125" style="5" bestFit="1" customWidth="1"/>
    <col min="10" max="10" width="6.5703125" style="5" bestFit="1" customWidth="1"/>
    <col min="11" max="11" width="8.42578125" style="5" customWidth="1"/>
    <col min="12" max="12" width="9.140625" style="5" customWidth="1"/>
    <col min="13" max="13" width="9.140625" style="7" customWidth="1"/>
    <col min="14" max="14" width="8.140625" style="7" bestFit="1" customWidth="1"/>
    <col min="15" max="16" width="10.42578125" style="6" hidden="1" customWidth="1"/>
    <col min="17" max="17" width="5" style="7" hidden="1" customWidth="1"/>
    <col min="18" max="18" width="8.140625" bestFit="1" customWidth="1"/>
    <col min="19" max="20" width="10.42578125" bestFit="1" customWidth="1"/>
    <col min="21" max="22" width="5.5703125" bestFit="1" customWidth="1"/>
  </cols>
  <sheetData>
    <row r="1" spans="1:22">
      <c r="A1" s="6">
        <v>42940</v>
      </c>
    </row>
    <row r="2" spans="1:22">
      <c r="A2" s="24" t="s">
        <v>72</v>
      </c>
      <c r="B2" s="4" t="s">
        <v>22</v>
      </c>
      <c r="C2" s="4" t="s">
        <v>90</v>
      </c>
      <c r="D2" s="4" t="s">
        <v>89</v>
      </c>
      <c r="E2" s="4" t="s">
        <v>88</v>
      </c>
      <c r="F2" s="4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4" t="s">
        <v>73</v>
      </c>
      <c r="V2" s="4" t="s">
        <v>87</v>
      </c>
    </row>
    <row r="3" spans="1:22">
      <c r="A3" s="19" t="s">
        <v>103</v>
      </c>
      <c r="B3" s="19">
        <v>-1.0245667004910486</v>
      </c>
      <c r="C3" s="19">
        <v>0.94679943543971468</v>
      </c>
      <c r="D3" s="19">
        <v>0.84601136963854451</v>
      </c>
      <c r="E3" s="19">
        <v>-1.3409739981063178</v>
      </c>
      <c r="F3" s="19">
        <v>-1.4738588355926849</v>
      </c>
      <c r="G3" s="19">
        <v>-0.70795283924451735</v>
      </c>
      <c r="H3" s="19">
        <v>-0.55689483492151115</v>
      </c>
      <c r="I3" s="19">
        <v>-1.0245667004910486</v>
      </c>
      <c r="J3" s="19">
        <v>-0.51398124999999995</v>
      </c>
      <c r="K3" s="19">
        <v>3.7131618948848701</v>
      </c>
      <c r="L3" s="19">
        <v>0.4375</v>
      </c>
      <c r="M3" s="17">
        <v>3</v>
      </c>
      <c r="N3" s="17">
        <v>9</v>
      </c>
      <c r="O3" s="17">
        <v>5</v>
      </c>
      <c r="P3" s="17">
        <v>47</v>
      </c>
      <c r="Q3" s="19">
        <v>1</v>
      </c>
      <c r="R3" s="19">
        <v>1</v>
      </c>
      <c r="S3" s="18">
        <v>42891</v>
      </c>
      <c r="T3" s="18">
        <v>42923</v>
      </c>
      <c r="U3" s="19">
        <v>0.55271276134919123</v>
      </c>
      <c r="V3" s="19">
        <v>0.11228610791438642</v>
      </c>
    </row>
    <row r="4" spans="1:22" s="126" customFormat="1">
      <c r="A4" s="29" t="s">
        <v>104</v>
      </c>
      <c r="B4" s="29">
        <v>1.2057992794136088</v>
      </c>
      <c r="C4" s="29">
        <v>-1.1471880277439979</v>
      </c>
      <c r="D4" s="29">
        <v>-1.2291861025489459</v>
      </c>
      <c r="E4" s="29">
        <v>1.840075695383018</v>
      </c>
      <c r="F4" s="29">
        <v>-0.55461481187240524</v>
      </c>
      <c r="G4" s="29">
        <v>0.38057158460728185</v>
      </c>
      <c r="H4" s="29">
        <v>-0.1910218095872524</v>
      </c>
      <c r="I4" s="29">
        <v>-0.48136126873689816</v>
      </c>
      <c r="J4" s="29">
        <v>2.1075380952380955</v>
      </c>
      <c r="K4" s="29">
        <v>2.6263358735082214</v>
      </c>
      <c r="L4" s="29">
        <v>0.8571428571428571</v>
      </c>
      <c r="M4" s="30">
        <v>4</v>
      </c>
      <c r="N4" s="30">
        <v>9</v>
      </c>
      <c r="O4" s="30">
        <v>4</v>
      </c>
      <c r="P4" s="30">
        <v>50</v>
      </c>
      <c r="Q4" s="29">
        <v>1</v>
      </c>
      <c r="R4" s="29">
        <v>-1</v>
      </c>
      <c r="S4" s="31">
        <v>42859</v>
      </c>
      <c r="T4" s="31">
        <v>42929</v>
      </c>
      <c r="U4" s="29">
        <v>0.51885727182176355</v>
      </c>
      <c r="V4" s="29">
        <v>3.9402333092808821E-2</v>
      </c>
    </row>
    <row r="5" spans="1:22">
      <c r="A5" s="19" t="s">
        <v>105</v>
      </c>
      <c r="B5" s="19">
        <v>-1.4591372327599892</v>
      </c>
      <c r="C5" s="19">
        <v>0.20681269991094337</v>
      </c>
      <c r="D5" s="19">
        <v>0.60207929017812023</v>
      </c>
      <c r="E5" s="19">
        <v>-0.43039045860380698</v>
      </c>
      <c r="F5" s="19">
        <v>-0.5641946668122314</v>
      </c>
      <c r="G5" s="19">
        <v>-1.2677123033949849</v>
      </c>
      <c r="H5" s="19">
        <v>-1.07584174743276</v>
      </c>
      <c r="I5" s="19">
        <v>-1.4591372327599892</v>
      </c>
      <c r="J5" s="19">
        <v>0.90792142857142877</v>
      </c>
      <c r="K5" s="19">
        <v>3.0206225645051719</v>
      </c>
      <c r="L5" s="19">
        <v>0.5</v>
      </c>
      <c r="M5" s="17">
        <v>2</v>
      </c>
      <c r="N5" s="17">
        <v>10</v>
      </c>
      <c r="O5" s="17">
        <v>4</v>
      </c>
      <c r="P5" s="17">
        <v>53</v>
      </c>
      <c r="Q5" s="19">
        <v>1</v>
      </c>
      <c r="R5" s="19">
        <v>1</v>
      </c>
      <c r="S5" s="18">
        <v>42704</v>
      </c>
      <c r="T5" s="18">
        <v>42920</v>
      </c>
      <c r="U5" s="19">
        <v>0.59834862470568917</v>
      </c>
      <c r="V5" s="19">
        <v>0.47229364305775906</v>
      </c>
    </row>
    <row r="6" spans="1:22" s="126" customFormat="1">
      <c r="A6" s="29" t="s">
        <v>106</v>
      </c>
      <c r="B6" s="29">
        <v>1.3436128404934335</v>
      </c>
      <c r="C6" s="29">
        <v>0.73023788356041197</v>
      </c>
      <c r="D6" s="29">
        <v>-0.20173890203302322</v>
      </c>
      <c r="E6" s="29">
        <v>-0.36571732185124889</v>
      </c>
      <c r="F6" s="29">
        <v>0.22663277905697915</v>
      </c>
      <c r="G6" s="29">
        <v>1.0213876388612344</v>
      </c>
      <c r="H6" s="29">
        <v>1.305587913089693</v>
      </c>
      <c r="I6" s="29">
        <v>1.2989632686526245</v>
      </c>
      <c r="J6" s="29">
        <v>1.7305833333333336</v>
      </c>
      <c r="K6" s="29">
        <v>4.6097301865102951</v>
      </c>
      <c r="L6" s="29">
        <v>0.41666666666666669</v>
      </c>
      <c r="M6" s="30">
        <v>2</v>
      </c>
      <c r="N6" s="30">
        <v>11</v>
      </c>
      <c r="O6" s="30">
        <v>4</v>
      </c>
      <c r="P6" s="30">
        <v>51</v>
      </c>
      <c r="Q6" s="29">
        <v>1</v>
      </c>
      <c r="R6" s="29">
        <v>-1</v>
      </c>
      <c r="S6" s="31">
        <v>42682</v>
      </c>
      <c r="T6" s="31">
        <v>42921</v>
      </c>
      <c r="U6" s="29">
        <v>0.34865553495165114</v>
      </c>
      <c r="V6" s="29">
        <v>2.4129292386909616E-2</v>
      </c>
    </row>
    <row r="8" spans="1:22" s="133" customFormat="1"/>
    <row r="9" spans="1:22" s="133" customFormat="1"/>
    <row r="10" spans="1:22" s="133" customFormat="1"/>
    <row r="11" spans="1:22" s="133" customFormat="1"/>
    <row r="12" spans="1:22" s="133" customFormat="1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V13"/>
  <sheetViews>
    <sheetView workbookViewId="0">
      <pane ySplit="1" topLeftCell="A2" activePane="bottomLeft" state="frozen"/>
      <selection pane="bottomLeft" activeCell="A4" sqref="A4:S4"/>
    </sheetView>
  </sheetViews>
  <sheetFormatPr defaultRowHeight="15"/>
  <cols>
    <col min="1" max="1" width="9.7109375" style="1" bestFit="1" customWidth="1"/>
    <col min="2" max="2" width="5.5703125" style="7" customWidth="1"/>
    <col min="3" max="5" width="5.5703125" style="7" bestFit="1" customWidth="1"/>
    <col min="6" max="6" width="7.5703125" style="7" bestFit="1" customWidth="1"/>
    <col min="7" max="7" width="7" style="12" bestFit="1" customWidth="1"/>
    <col min="8" max="8" width="7.5703125" style="7" bestFit="1" customWidth="1"/>
    <col min="9" max="9" width="8.42578125" style="5" bestFit="1" customWidth="1"/>
    <col min="10" max="10" width="6.5703125" style="5" bestFit="1" customWidth="1"/>
    <col min="11" max="11" width="11.28515625" style="5" customWidth="1"/>
    <col min="12" max="12" width="7.7109375" style="5" customWidth="1"/>
    <col min="13" max="13" width="9.140625" style="7" customWidth="1"/>
    <col min="14" max="14" width="9.140625" style="7"/>
    <col min="15" max="15" width="10.42578125" style="6" hidden="1" customWidth="1"/>
    <col min="16" max="16" width="10.42578125" style="6" bestFit="1" customWidth="1"/>
    <col min="17" max="17" width="5" hidden="1" customWidth="1"/>
    <col min="18" max="18" width="8.140625" bestFit="1" customWidth="1"/>
    <col min="19" max="20" width="10.42578125" bestFit="1" customWidth="1"/>
  </cols>
  <sheetData>
    <row r="1" spans="1:22">
      <c r="A1" s="6">
        <v>42940</v>
      </c>
    </row>
    <row r="2" spans="1:22">
      <c r="A2" s="24" t="s">
        <v>72</v>
      </c>
      <c r="B2" s="4" t="s">
        <v>22</v>
      </c>
      <c r="C2" s="4" t="s">
        <v>90</v>
      </c>
      <c r="D2" s="4" t="s">
        <v>89</v>
      </c>
      <c r="E2" s="4" t="s">
        <v>88</v>
      </c>
      <c r="F2" s="4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4" t="s">
        <v>73</v>
      </c>
      <c r="V2" s="4" t="s">
        <v>87</v>
      </c>
    </row>
    <row r="3" spans="1:22" s="139" customFormat="1">
      <c r="A3" s="136" t="s">
        <v>0</v>
      </c>
      <c r="B3" s="136">
        <v>0.80231098668117362</v>
      </c>
      <c r="C3" s="140">
        <v>-0.7384933946340192</v>
      </c>
      <c r="D3" s="140">
        <v>-0.82730508186784302</v>
      </c>
      <c r="E3" s="140">
        <v>1.5105295003124899</v>
      </c>
      <c r="F3" s="140">
        <v>1.7398849433339341</v>
      </c>
      <c r="G3" s="136">
        <v>0.64962882411861578</v>
      </c>
      <c r="H3" s="136">
        <v>0.55380388331511199</v>
      </c>
      <c r="I3" s="136">
        <v>0.60340594530906966</v>
      </c>
      <c r="J3" s="136">
        <v>2.8369631578947376</v>
      </c>
      <c r="K3" s="141">
        <v>4.0718071092180139</v>
      </c>
      <c r="L3" s="136">
        <v>0.78947368421052633</v>
      </c>
      <c r="M3" s="137">
        <v>3</v>
      </c>
      <c r="N3" s="137">
        <v>8</v>
      </c>
      <c r="O3" s="137">
        <v>6</v>
      </c>
      <c r="P3" s="137">
        <v>40</v>
      </c>
      <c r="Q3" s="136">
        <v>1</v>
      </c>
      <c r="R3" s="136">
        <v>-1</v>
      </c>
      <c r="S3" s="138">
        <v>42864</v>
      </c>
      <c r="T3" s="138">
        <v>42921</v>
      </c>
      <c r="U3" s="140">
        <v>0.59999918591171275</v>
      </c>
      <c r="V3" s="140">
        <v>3.4563990945295192E-2</v>
      </c>
    </row>
    <row r="4" spans="1:22">
      <c r="A4" s="19" t="s">
        <v>1</v>
      </c>
      <c r="B4" s="19">
        <v>-1.5769429813342399</v>
      </c>
      <c r="C4" s="19">
        <v>0.77299460769715322</v>
      </c>
      <c r="D4" s="19">
        <v>-0.35976654940895003</v>
      </c>
      <c r="E4" s="19">
        <v>1.7528918851031114</v>
      </c>
      <c r="F4" s="19">
        <v>-0.13743143568653493</v>
      </c>
      <c r="G4" s="19">
        <v>-1.9274188780578989</v>
      </c>
      <c r="H4" s="19">
        <v>-1.764212310004408</v>
      </c>
      <c r="I4" s="19">
        <v>-1.5769429813342399</v>
      </c>
      <c r="J4" s="19">
        <v>5.1064285714285722</v>
      </c>
      <c r="K4" s="22">
        <v>5.2173660456695483</v>
      </c>
      <c r="L4" s="19">
        <v>0.8571428571428571</v>
      </c>
      <c r="M4" s="17">
        <v>2</v>
      </c>
      <c r="N4" s="17">
        <v>12</v>
      </c>
      <c r="O4" s="17">
        <v>5</v>
      </c>
      <c r="P4" s="17">
        <v>42</v>
      </c>
      <c r="Q4" s="19">
        <v>1</v>
      </c>
      <c r="R4" s="19">
        <v>1</v>
      </c>
      <c r="S4" s="18">
        <v>42927</v>
      </c>
      <c r="T4" s="18">
        <v>42940</v>
      </c>
      <c r="U4" s="19">
        <v>0.6223350707440517</v>
      </c>
      <c r="V4" s="19">
        <v>0.27222599285322824</v>
      </c>
    </row>
    <row r="5" spans="1:22" s="139" customFormat="1">
      <c r="A5" s="136" t="s">
        <v>2</v>
      </c>
      <c r="B5" s="136">
        <v>-3.7792104255239982</v>
      </c>
      <c r="C5" s="136">
        <v>-1.1214431462782779</v>
      </c>
      <c r="D5" s="136">
        <v>-0.25132687382387792</v>
      </c>
      <c r="E5" s="136">
        <v>-0.76980084496629775</v>
      </c>
      <c r="F5" s="136">
        <v>-1.3578885380099808</v>
      </c>
      <c r="G5" s="136">
        <v>-2.768920625480531</v>
      </c>
      <c r="H5" s="136">
        <v>-2.4331253243557343</v>
      </c>
      <c r="I5" s="136">
        <v>-2.0767576782350208</v>
      </c>
      <c r="J5" s="136">
        <v>0</v>
      </c>
      <c r="K5" s="141">
        <v>0</v>
      </c>
      <c r="L5" s="136">
        <v>0.5</v>
      </c>
      <c r="M5" s="137">
        <v>0</v>
      </c>
      <c r="N5" s="137">
        <v>5</v>
      </c>
      <c r="O5" s="137">
        <v>6</v>
      </c>
      <c r="P5" s="137">
        <v>40</v>
      </c>
      <c r="Q5" s="136">
        <v>1</v>
      </c>
      <c r="R5" s="136">
        <v>1</v>
      </c>
      <c r="S5" s="138">
        <v>6040</v>
      </c>
      <c r="T5" s="138">
        <v>42923</v>
      </c>
      <c r="U5" s="136">
        <v>0.56325622848059664</v>
      </c>
      <c r="V5" s="136">
        <v>0.65310570205746332</v>
      </c>
    </row>
    <row r="6" spans="1:22" s="21" customFormat="1">
      <c r="A6" s="19" t="s">
        <v>3</v>
      </c>
      <c r="B6" s="19">
        <v>-1.0622735329902835</v>
      </c>
      <c r="C6" s="19">
        <v>0.49777977474509705</v>
      </c>
      <c r="D6" s="19">
        <v>-2.5824017931566426E-2</v>
      </c>
      <c r="E6" s="19">
        <v>0.20644014638072297</v>
      </c>
      <c r="F6" s="19">
        <v>0.95269364270131063</v>
      </c>
      <c r="G6" s="19">
        <v>-1.0733891516682752</v>
      </c>
      <c r="H6" s="19">
        <v>-1.2002336820619619</v>
      </c>
      <c r="I6" s="19">
        <v>-1.0622735329902835</v>
      </c>
      <c r="J6" s="19">
        <v>7.7399416666666676</v>
      </c>
      <c r="K6" s="22">
        <v>5.8408582475614033</v>
      </c>
      <c r="L6" s="19">
        <v>1</v>
      </c>
      <c r="M6" s="17">
        <v>2</v>
      </c>
      <c r="N6" s="17">
        <v>11</v>
      </c>
      <c r="O6" s="17">
        <v>5</v>
      </c>
      <c r="P6" s="17">
        <v>47</v>
      </c>
      <c r="Q6" s="19">
        <v>0</v>
      </c>
      <c r="R6" s="19">
        <v>0</v>
      </c>
      <c r="S6" s="18">
        <v>42940</v>
      </c>
      <c r="T6" s="18">
        <v>42905</v>
      </c>
      <c r="U6" s="19">
        <v>0.46687531819892658</v>
      </c>
      <c r="V6" s="19">
        <v>0.18343217441406873</v>
      </c>
    </row>
    <row r="7" spans="1:22" s="21" customFormat="1">
      <c r="A7" s="23" t="s">
        <v>4</v>
      </c>
      <c r="B7" s="19">
        <v>0.94717469182483782</v>
      </c>
      <c r="C7" s="19">
        <v>-0.430729046975171</v>
      </c>
      <c r="D7" s="19">
        <v>-4.9023113798355993E-2</v>
      </c>
      <c r="E7" s="19">
        <v>0.90644801191479507</v>
      </c>
      <c r="F7" s="19">
        <v>1.4504735393144264</v>
      </c>
      <c r="G7" s="19">
        <v>1.1025180031328605</v>
      </c>
      <c r="H7" s="19">
        <v>0.99413659785352637</v>
      </c>
      <c r="I7" s="19">
        <v>0.94717469182483782</v>
      </c>
      <c r="J7" s="19">
        <v>1.5969</v>
      </c>
      <c r="K7" s="22">
        <v>7.1879959334063805</v>
      </c>
      <c r="L7" s="19">
        <v>0.875</v>
      </c>
      <c r="M7" s="17">
        <v>3</v>
      </c>
      <c r="N7" s="17">
        <v>11</v>
      </c>
      <c r="O7" s="17">
        <v>5</v>
      </c>
      <c r="P7" s="17">
        <v>46</v>
      </c>
      <c r="Q7" s="19">
        <v>1</v>
      </c>
      <c r="R7" s="19">
        <v>-1</v>
      </c>
      <c r="S7" s="18">
        <v>42724</v>
      </c>
      <c r="T7" s="18">
        <v>42926</v>
      </c>
      <c r="U7" s="19">
        <v>0.50980859339713935</v>
      </c>
      <c r="V7" s="19">
        <v>0.14928379840445244</v>
      </c>
    </row>
    <row r="8" spans="1:22" s="126" customFormat="1">
      <c r="A8" s="57" t="s">
        <v>5</v>
      </c>
      <c r="B8" s="29">
        <v>3.5837713527844373</v>
      </c>
      <c r="C8" s="29">
        <v>-0.55225347406482195</v>
      </c>
      <c r="D8" s="29">
        <v>-0.6209590122082006</v>
      </c>
      <c r="E8" s="29">
        <v>3.3769786440678358</v>
      </c>
      <c r="F8" s="29">
        <v>1.6384278972642841</v>
      </c>
      <c r="G8" s="29">
        <v>9.4772424587765858E-2</v>
      </c>
      <c r="H8" s="29">
        <v>0.28634821895892237</v>
      </c>
      <c r="I8" s="29">
        <v>2.679958993635847</v>
      </c>
      <c r="J8" s="29">
        <v>9.6494625000000021</v>
      </c>
      <c r="K8" s="112">
        <v>10.080292470663098</v>
      </c>
      <c r="L8" s="29">
        <v>0.875</v>
      </c>
      <c r="M8" s="30">
        <v>1</v>
      </c>
      <c r="N8" s="30">
        <v>10</v>
      </c>
      <c r="O8" s="30">
        <v>5</v>
      </c>
      <c r="P8" s="30">
        <v>43</v>
      </c>
      <c r="Q8" s="29">
        <v>1</v>
      </c>
      <c r="R8" s="29">
        <v>-1</v>
      </c>
      <c r="S8" s="31">
        <v>42817</v>
      </c>
      <c r="T8" s="31">
        <v>42929</v>
      </c>
      <c r="U8" s="29">
        <v>0.50314165902764874</v>
      </c>
      <c r="V8" s="29">
        <v>0.36692238888136175</v>
      </c>
    </row>
    <row r="9" spans="1:22" s="21" customFormat="1">
      <c r="A9" s="17" t="s">
        <v>8</v>
      </c>
      <c r="B9" s="19">
        <v>0.82436209059288146</v>
      </c>
      <c r="C9" s="19">
        <v>-0.24650218952709171</v>
      </c>
      <c r="D9" s="19">
        <v>-0.99773897017952351</v>
      </c>
      <c r="E9" s="19">
        <v>0.79327180722434543</v>
      </c>
      <c r="F9" s="19">
        <v>3.1064586686581874</v>
      </c>
      <c r="G9" s="19">
        <v>1.0184927978405607</v>
      </c>
      <c r="H9" s="19">
        <v>1.6556061292281119</v>
      </c>
      <c r="I9" s="19">
        <v>2.0226478461945585</v>
      </c>
      <c r="J9" s="19">
        <v>2.7294450000000001</v>
      </c>
      <c r="K9" s="22">
        <v>3.1035207408556258</v>
      </c>
      <c r="L9" s="19">
        <v>0.85</v>
      </c>
      <c r="M9" s="17">
        <v>4</v>
      </c>
      <c r="N9" s="17">
        <v>8</v>
      </c>
      <c r="O9" s="17">
        <v>5</v>
      </c>
      <c r="P9" s="17">
        <v>48</v>
      </c>
      <c r="Q9" s="19">
        <v>1</v>
      </c>
      <c r="R9" s="19">
        <v>-1</v>
      </c>
      <c r="S9" s="18">
        <v>42891</v>
      </c>
      <c r="T9" s="18">
        <v>42915</v>
      </c>
      <c r="U9" s="19">
        <v>0.41722972766961558</v>
      </c>
      <c r="V9" s="19">
        <v>8.8218976804268837E-3</v>
      </c>
    </row>
    <row r="10" spans="1:22" s="21" customFormat="1">
      <c r="A10" s="19" t="s">
        <v>6</v>
      </c>
      <c r="B10" s="19">
        <v>-1.7869700280380609</v>
      </c>
      <c r="C10" s="4">
        <v>0.72033119530224377</v>
      </c>
      <c r="D10" s="4">
        <v>-0.72464554040150486</v>
      </c>
      <c r="E10" s="4">
        <v>1.4969022693782661</v>
      </c>
      <c r="F10" s="4">
        <v>-0.91874883725221734</v>
      </c>
      <c r="G10" s="19">
        <v>-1.9447397198290961</v>
      </c>
      <c r="H10" s="19">
        <v>-1.3783149250702296</v>
      </c>
      <c r="I10" s="19">
        <v>-1.7869700280380609</v>
      </c>
      <c r="J10" s="19">
        <v>6.3449249999999999</v>
      </c>
      <c r="K10" s="22">
        <v>9.5890719854449653</v>
      </c>
      <c r="L10" s="19">
        <v>0.83333333333333337</v>
      </c>
      <c r="M10" s="17">
        <v>2</v>
      </c>
      <c r="N10" s="17">
        <v>10</v>
      </c>
      <c r="O10" s="17">
        <v>5</v>
      </c>
      <c r="P10" s="17">
        <v>45</v>
      </c>
      <c r="Q10" s="19">
        <v>1</v>
      </c>
      <c r="R10" s="19">
        <v>1</v>
      </c>
      <c r="S10" s="18">
        <v>42640</v>
      </c>
      <c r="T10" s="18">
        <v>42937</v>
      </c>
      <c r="U10" s="4">
        <v>0.23911495342019926</v>
      </c>
      <c r="V10" s="4">
        <v>0.104019274961285</v>
      </c>
    </row>
    <row r="11" spans="1:22" s="126" customFormat="1">
      <c r="A11" s="30" t="s">
        <v>7</v>
      </c>
      <c r="B11" s="29">
        <v>4.5896079847598221</v>
      </c>
      <c r="C11" s="33">
        <v>0.42930497693186159</v>
      </c>
      <c r="D11" s="33">
        <v>-1.4457901889076421</v>
      </c>
      <c r="E11" s="33">
        <v>4.5768678778998142</v>
      </c>
      <c r="F11" s="33">
        <v>2.3081399753147123</v>
      </c>
      <c r="G11" s="29">
        <v>1.7151331018794824</v>
      </c>
      <c r="H11" s="29">
        <v>2.2510480620555113</v>
      </c>
      <c r="I11" s="29">
        <v>1.6082833475248532</v>
      </c>
      <c r="J11" s="29">
        <v>1.9054999999999984</v>
      </c>
      <c r="K11" s="112">
        <v>0</v>
      </c>
      <c r="L11" s="29">
        <v>1</v>
      </c>
      <c r="M11" s="30">
        <v>0</v>
      </c>
      <c r="N11" s="30">
        <v>11</v>
      </c>
      <c r="O11" s="30">
        <v>4</v>
      </c>
      <c r="P11" s="30">
        <v>54</v>
      </c>
      <c r="Q11" s="29">
        <v>1</v>
      </c>
      <c r="R11" s="29">
        <v>-1</v>
      </c>
      <c r="S11" s="31">
        <v>42390</v>
      </c>
      <c r="T11" s="31">
        <v>42922</v>
      </c>
      <c r="U11" s="33">
        <v>0.36965114439558522</v>
      </c>
      <c r="V11" s="33">
        <v>9.4109295076494945E-2</v>
      </c>
    </row>
    <row r="12" spans="1:22" s="126" customFormat="1">
      <c r="A12" s="30" t="s">
        <v>9</v>
      </c>
      <c r="B12" s="29">
        <v>-4.5221103935199736</v>
      </c>
      <c r="C12" s="29">
        <v>0.25911662297811683</v>
      </c>
      <c r="D12" s="29">
        <v>-0.14732745470363695</v>
      </c>
      <c r="E12" s="29">
        <v>2.3936648051923664</v>
      </c>
      <c r="F12" s="29">
        <v>-1.9380465201639581</v>
      </c>
      <c r="G12" s="29">
        <v>-3.5995449692197568</v>
      </c>
      <c r="H12" s="29">
        <v>-4.4590163698349992</v>
      </c>
      <c r="I12" s="29">
        <v>-4.5221103935199736</v>
      </c>
      <c r="J12" s="29">
        <v>0</v>
      </c>
      <c r="K12" s="112">
        <v>0</v>
      </c>
      <c r="L12" s="29">
        <v>0.5</v>
      </c>
      <c r="M12" s="30">
        <v>0</v>
      </c>
      <c r="N12" s="30">
        <v>5</v>
      </c>
      <c r="O12" s="30">
        <v>5</v>
      </c>
      <c r="P12" s="30">
        <v>49</v>
      </c>
      <c r="Q12" s="29">
        <v>0</v>
      </c>
      <c r="R12" s="29">
        <v>0</v>
      </c>
      <c r="S12" s="31">
        <v>42940</v>
      </c>
      <c r="T12" s="31">
        <v>42923</v>
      </c>
      <c r="U12" s="29">
        <v>0.26739974164758251</v>
      </c>
      <c r="V12" s="29">
        <v>0.11055650551613319</v>
      </c>
    </row>
    <row r="13" spans="1:22" s="21" customFormat="1">
      <c r="A13" s="17" t="s">
        <v>10</v>
      </c>
      <c r="B13" s="19">
        <v>-1.0074298226533926</v>
      </c>
      <c r="C13" s="19">
        <v>0.71592653889258462</v>
      </c>
      <c r="D13" s="19">
        <v>-0.74289756876577007</v>
      </c>
      <c r="E13" s="19">
        <v>3.3979981094771974</v>
      </c>
      <c r="F13" s="19">
        <v>1.1781132598035571</v>
      </c>
      <c r="G13" s="19">
        <v>-1.1738012876024739</v>
      </c>
      <c r="H13" s="19">
        <v>-1.0854131467103618</v>
      </c>
      <c r="I13" s="19">
        <v>-1.0074298226533926</v>
      </c>
      <c r="J13" s="19">
        <v>7.021477777777779</v>
      </c>
      <c r="K13" s="22">
        <v>3.9719055095689835</v>
      </c>
      <c r="L13" s="19">
        <v>1</v>
      </c>
      <c r="M13" s="17">
        <v>2</v>
      </c>
      <c r="N13" s="17">
        <v>9</v>
      </c>
      <c r="O13" s="17">
        <v>5</v>
      </c>
      <c r="P13" s="17">
        <v>47</v>
      </c>
      <c r="Q13" s="19">
        <v>0</v>
      </c>
      <c r="R13" s="19">
        <v>0</v>
      </c>
      <c r="S13" s="18">
        <v>42940</v>
      </c>
      <c r="T13" s="18">
        <v>42893</v>
      </c>
      <c r="U13" s="19">
        <v>0.31311653706759207</v>
      </c>
      <c r="V13" s="19">
        <v>0.20765782535207827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V7"/>
  <sheetViews>
    <sheetView workbookViewId="0">
      <selection activeCell="H27" sqref="H27"/>
    </sheetView>
  </sheetViews>
  <sheetFormatPr defaultRowHeight="15"/>
  <cols>
    <col min="1" max="1" width="9.7109375" style="1" bestFit="1" customWidth="1"/>
    <col min="2" max="2" width="5.5703125" style="7" bestFit="1" customWidth="1"/>
    <col min="3" max="3" width="7.5703125" style="7" customWidth="1"/>
    <col min="4" max="5" width="6.5703125" style="7" bestFit="1" customWidth="1"/>
    <col min="6" max="7" width="7.7109375" style="7" bestFit="1" customWidth="1"/>
    <col min="8" max="8" width="6.5703125" style="7" bestFit="1" customWidth="1"/>
    <col min="9" max="9" width="8.42578125" style="5" bestFit="1" customWidth="1"/>
    <col min="10" max="10" width="6.5703125" style="5" bestFit="1" customWidth="1"/>
    <col min="11" max="11" width="11.28515625" style="5" customWidth="1"/>
    <col min="12" max="12" width="7.7109375" style="5" bestFit="1" customWidth="1"/>
    <col min="13" max="13" width="8.42578125" style="7" bestFit="1" customWidth="1"/>
    <col min="14" max="14" width="8.140625" style="7" bestFit="1" customWidth="1"/>
    <col min="15" max="15" width="10.42578125" style="6" hidden="1" customWidth="1"/>
    <col min="16" max="16" width="10.42578125" style="6" bestFit="1" customWidth="1"/>
    <col min="17" max="17" width="5" style="7" hidden="1" customWidth="1"/>
    <col min="18" max="18" width="6.5703125" bestFit="1" customWidth="1"/>
    <col min="19" max="20" width="10.42578125" bestFit="1" customWidth="1"/>
  </cols>
  <sheetData>
    <row r="1" spans="1:22">
      <c r="A1" s="6">
        <v>42940</v>
      </c>
    </row>
    <row r="2" spans="1:22">
      <c r="A2" s="3" t="s">
        <v>72</v>
      </c>
      <c r="B2" s="4" t="s">
        <v>22</v>
      </c>
      <c r="C2" s="4" t="s">
        <v>90</v>
      </c>
      <c r="D2" s="4" t="s">
        <v>89</v>
      </c>
      <c r="E2" s="4" t="s">
        <v>88</v>
      </c>
      <c r="F2" s="4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4" t="s">
        <v>73</v>
      </c>
      <c r="V2" s="4" t="s">
        <v>87</v>
      </c>
    </row>
    <row r="3" spans="1:22">
      <c r="A3" s="19" t="s">
        <v>25</v>
      </c>
      <c r="B3" s="19">
        <v>-1.2319866891104196</v>
      </c>
      <c r="C3" s="4">
        <v>-0.69662107373746462</v>
      </c>
      <c r="D3" s="4">
        <v>-0.59431755580378853</v>
      </c>
      <c r="E3" s="4">
        <v>-4.2858373486944525E-2</v>
      </c>
      <c r="F3" s="4">
        <v>-0.56548685687074274</v>
      </c>
      <c r="G3" s="19">
        <v>-0.43213763347866763</v>
      </c>
      <c r="H3" s="19">
        <v>-0.40845790881717725</v>
      </c>
      <c r="I3" s="19">
        <v>-0.24347436240375381</v>
      </c>
      <c r="J3" s="19">
        <v>5.0841235294117642</v>
      </c>
      <c r="K3" s="19">
        <v>5.2772432451197249</v>
      </c>
      <c r="L3" s="19">
        <v>0.94117647058823528</v>
      </c>
      <c r="M3" s="17">
        <v>3</v>
      </c>
      <c r="N3" s="17">
        <v>9</v>
      </c>
      <c r="O3" s="17">
        <v>5</v>
      </c>
      <c r="P3" s="17">
        <v>44</v>
      </c>
      <c r="Q3" s="19">
        <v>1</v>
      </c>
      <c r="R3" s="19">
        <v>1</v>
      </c>
      <c r="S3" s="18">
        <v>42494</v>
      </c>
      <c r="T3" s="18">
        <v>42879</v>
      </c>
      <c r="U3" s="4">
        <v>0.22692334264345884</v>
      </c>
      <c r="V3" s="4">
        <v>0.55361502298887466</v>
      </c>
    </row>
    <row r="4" spans="1:22">
      <c r="A4" s="19" t="s">
        <v>26</v>
      </c>
      <c r="B4" s="19">
        <v>6.048983358999223</v>
      </c>
      <c r="C4" s="19">
        <v>-0.67407893893646453</v>
      </c>
      <c r="D4" s="19">
        <v>0.86941637961689933</v>
      </c>
      <c r="E4" s="19">
        <v>0.14980130501267089</v>
      </c>
      <c r="F4" s="19">
        <v>-1.2434837210759437</v>
      </c>
      <c r="G4" s="19">
        <v>-1.512245858257613</v>
      </c>
      <c r="H4" s="19">
        <v>-1.0801133339642111</v>
      </c>
      <c r="I4" s="19">
        <v>-1.2283338478808212</v>
      </c>
      <c r="J4" s="19">
        <v>0</v>
      </c>
      <c r="K4" s="19">
        <v>0</v>
      </c>
      <c r="L4" s="19">
        <v>0.5</v>
      </c>
      <c r="M4" s="17">
        <v>0</v>
      </c>
      <c r="N4" s="17">
        <v>5</v>
      </c>
      <c r="O4" s="17">
        <v>5</v>
      </c>
      <c r="P4" s="17">
        <v>47</v>
      </c>
      <c r="Q4" s="19">
        <v>1</v>
      </c>
      <c r="R4" s="19">
        <v>-1</v>
      </c>
      <c r="S4" s="18">
        <v>6040</v>
      </c>
      <c r="T4" s="18">
        <v>42892</v>
      </c>
      <c r="U4" s="19">
        <v>0.22212921964737456</v>
      </c>
      <c r="V4" s="19">
        <v>0.73706463607172235</v>
      </c>
    </row>
    <row r="5" spans="1:22">
      <c r="A5" s="19" t="s">
        <v>27</v>
      </c>
      <c r="B5" s="19">
        <v>-1.0350186070380178</v>
      </c>
      <c r="C5" s="19">
        <v>-1.4516164824690838</v>
      </c>
      <c r="D5" s="19">
        <v>0.67655895377710995</v>
      </c>
      <c r="E5" s="19">
        <v>0.44438975309286682</v>
      </c>
      <c r="F5" s="19">
        <v>-0.95033147658872175</v>
      </c>
      <c r="G5" s="19">
        <v>-0.47915973415172797</v>
      </c>
      <c r="H5" s="19">
        <v>0.21887420765001936</v>
      </c>
      <c r="I5" s="19">
        <v>-0.20730632210608391</v>
      </c>
      <c r="J5" s="19">
        <v>6.576649999999999</v>
      </c>
      <c r="K5" s="19">
        <v>7.3248166999060276</v>
      </c>
      <c r="L5" s="19">
        <v>0.8</v>
      </c>
      <c r="M5" s="17">
        <v>2</v>
      </c>
      <c r="N5" s="17">
        <v>10</v>
      </c>
      <c r="O5" s="17">
        <v>5</v>
      </c>
      <c r="P5" s="17">
        <v>47</v>
      </c>
      <c r="Q5" s="19">
        <v>1</v>
      </c>
      <c r="R5" s="19">
        <v>1</v>
      </c>
      <c r="S5" s="18">
        <v>42723</v>
      </c>
      <c r="T5" s="18">
        <v>42899</v>
      </c>
      <c r="U5" s="19">
        <v>0.2010792474401176</v>
      </c>
      <c r="V5" s="19">
        <v>0.19162470156279521</v>
      </c>
    </row>
    <row r="6" spans="1:22" s="21" customFormat="1">
      <c r="A6" s="23" t="s">
        <v>28</v>
      </c>
      <c r="B6" s="19">
        <v>-2.6367257736955283</v>
      </c>
      <c r="C6" s="19">
        <v>1.2334289270850711</v>
      </c>
      <c r="D6" s="19">
        <v>1.1120617948058056</v>
      </c>
      <c r="E6" s="19">
        <v>0.28643958360396093</v>
      </c>
      <c r="F6" s="19">
        <v>-1.1777529986678699</v>
      </c>
      <c r="G6" s="19">
        <v>-2.2344503715688289</v>
      </c>
      <c r="H6" s="19">
        <v>-2.2486202655723129</v>
      </c>
      <c r="I6" s="19">
        <v>-2.6367257736955283</v>
      </c>
      <c r="J6" s="19">
        <v>10.559225000000001</v>
      </c>
      <c r="K6" s="19">
        <v>17.294297496260629</v>
      </c>
      <c r="L6" s="19">
        <v>1</v>
      </c>
      <c r="M6" s="17">
        <v>1</v>
      </c>
      <c r="N6" s="17">
        <v>5</v>
      </c>
      <c r="O6" s="17">
        <v>4</v>
      </c>
      <c r="P6" s="17">
        <v>52</v>
      </c>
      <c r="Q6" s="19">
        <v>0</v>
      </c>
      <c r="R6" s="19">
        <v>0</v>
      </c>
      <c r="S6" s="18">
        <v>42688</v>
      </c>
      <c r="T6" s="18">
        <v>42683</v>
      </c>
      <c r="U6" s="19">
        <v>0.70917493487025118</v>
      </c>
      <c r="V6" s="19">
        <v>5.1081562835309943E-2</v>
      </c>
    </row>
    <row r="7" spans="1:22" s="21" customFormat="1">
      <c r="A7" s="23" t="s">
        <v>29</v>
      </c>
      <c r="B7" s="19">
        <v>-3.1669017952935707</v>
      </c>
      <c r="C7" s="19">
        <v>0.69702304220711053</v>
      </c>
      <c r="D7" s="19">
        <v>-0.60306406961257808</v>
      </c>
      <c r="E7" s="19">
        <v>0.33465781480279522</v>
      </c>
      <c r="F7" s="19">
        <v>0.64363059206305029</v>
      </c>
      <c r="G7" s="19">
        <v>0.62316782623916755</v>
      </c>
      <c r="H7" s="19">
        <v>0.57354062099547853</v>
      </c>
      <c r="I7" s="19">
        <v>1.189912280168181</v>
      </c>
      <c r="J7" s="19">
        <v>13.59695</v>
      </c>
      <c r="K7" s="19">
        <v>12.396501113015722</v>
      </c>
      <c r="L7" s="19">
        <v>1</v>
      </c>
      <c r="M7" s="17">
        <v>0</v>
      </c>
      <c r="N7" s="17">
        <v>18</v>
      </c>
      <c r="O7" s="17">
        <v>5</v>
      </c>
      <c r="P7" s="17">
        <v>42</v>
      </c>
      <c r="Q7" s="19">
        <v>1</v>
      </c>
      <c r="R7" s="19">
        <v>1</v>
      </c>
      <c r="S7" s="18">
        <v>42013</v>
      </c>
      <c r="T7" s="18">
        <v>42891</v>
      </c>
      <c r="U7" s="19">
        <v>0.46899669474512373</v>
      </c>
      <c r="V7" s="19">
        <v>2.3022219270087775E-2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V3"/>
  <sheetViews>
    <sheetView workbookViewId="0">
      <selection activeCell="B3" sqref="B3:V3"/>
    </sheetView>
  </sheetViews>
  <sheetFormatPr defaultRowHeight="15"/>
  <cols>
    <col min="1" max="1" width="9.7109375" bestFit="1" customWidth="1"/>
  </cols>
  <sheetData>
    <row r="1" spans="1:22">
      <c r="A1" s="128">
        <v>42940</v>
      </c>
    </row>
    <row r="2" spans="1:22">
      <c r="A2" s="3" t="s">
        <v>72</v>
      </c>
      <c r="B2" s="4" t="s">
        <v>22</v>
      </c>
      <c r="C2" s="4" t="s">
        <v>90</v>
      </c>
      <c r="D2" s="4" t="s">
        <v>89</v>
      </c>
      <c r="E2" s="4" t="s">
        <v>88</v>
      </c>
      <c r="F2" s="4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4" t="s">
        <v>73</v>
      </c>
      <c r="V2" s="4" t="s">
        <v>87</v>
      </c>
    </row>
    <row r="3" spans="1:22">
      <c r="A3" s="25" t="s">
        <v>41</v>
      </c>
      <c r="B3" s="4">
        <v>2.2840312256423627</v>
      </c>
      <c r="C3" s="4">
        <v>-0.55310427229531256</v>
      </c>
      <c r="D3" s="4">
        <v>-0.12188336218519616</v>
      </c>
      <c r="E3" s="4">
        <v>0.58173571544580327</v>
      </c>
      <c r="F3" s="4">
        <v>1.3180976810709104</v>
      </c>
      <c r="G3" s="4">
        <v>1.8362702749089375</v>
      </c>
      <c r="H3" s="4">
        <v>2.1066598399960039</v>
      </c>
      <c r="I3" s="4">
        <v>2.2840312256423627</v>
      </c>
      <c r="J3" s="4">
        <v>6.092016666666666</v>
      </c>
      <c r="K3" s="4">
        <v>5.5407163834351474</v>
      </c>
      <c r="L3" s="19">
        <v>0.83333333333333337</v>
      </c>
      <c r="M3" s="17">
        <v>1</v>
      </c>
      <c r="N3" s="17">
        <v>10</v>
      </c>
      <c r="O3" s="17">
        <v>5</v>
      </c>
      <c r="P3" s="51">
        <v>48</v>
      </c>
      <c r="Q3" s="4">
        <v>0</v>
      </c>
      <c r="R3" s="19">
        <v>0</v>
      </c>
      <c r="S3" s="18">
        <v>42076</v>
      </c>
      <c r="T3" s="18">
        <v>42060</v>
      </c>
      <c r="U3" s="4">
        <v>0.65625287695345103</v>
      </c>
      <c r="V3" s="4">
        <v>0.97314856739152633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V8"/>
  <sheetViews>
    <sheetView workbookViewId="0">
      <selection activeCell="F12" sqref="F12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7.7109375" style="7" bestFit="1" customWidth="1"/>
    <col min="8" max="8" width="7.5703125" style="7" bestFit="1" customWidth="1"/>
    <col min="9" max="9" width="8.42578125" style="5" bestFit="1" customWidth="1"/>
    <col min="10" max="10" width="9.140625" style="5" customWidth="1"/>
    <col min="11" max="11" width="8.42578125" style="5" customWidth="1"/>
    <col min="12" max="12" width="9.140625" style="5" customWidth="1"/>
    <col min="13" max="13" width="9.140625" style="7" customWidth="1"/>
    <col min="14" max="14" width="9.140625" style="7"/>
    <col min="15" max="15" width="10.42578125" style="6" hidden="1" customWidth="1"/>
    <col min="16" max="16" width="10.42578125" style="6" bestFit="1" customWidth="1"/>
    <col min="17" max="17" width="5" style="7" hidden="1" customWidth="1"/>
    <col min="18" max="18" width="5.5703125" bestFit="1" customWidth="1"/>
    <col min="19" max="20" width="10.42578125" bestFit="1" customWidth="1"/>
  </cols>
  <sheetData>
    <row r="1" spans="1:22">
      <c r="A1" s="6">
        <v>42940</v>
      </c>
    </row>
    <row r="2" spans="1:22">
      <c r="A2" s="24" t="s">
        <v>72</v>
      </c>
      <c r="B2" s="4" t="s">
        <v>22</v>
      </c>
      <c r="C2" s="4" t="s">
        <v>90</v>
      </c>
      <c r="D2" s="4" t="s">
        <v>89</v>
      </c>
      <c r="E2" s="4" t="s">
        <v>88</v>
      </c>
      <c r="F2" s="4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4" t="s">
        <v>73</v>
      </c>
      <c r="V2" s="4" t="s">
        <v>87</v>
      </c>
    </row>
    <row r="3" spans="1:22" s="126" customFormat="1">
      <c r="A3" s="29" t="s">
        <v>30</v>
      </c>
      <c r="B3" s="29">
        <v>1.9905575913484375</v>
      </c>
      <c r="C3" s="29">
        <v>0.93246488201538902</v>
      </c>
      <c r="D3" s="29">
        <v>-0.85519198041703737</v>
      </c>
      <c r="E3" s="29">
        <v>1.8849862197368752</v>
      </c>
      <c r="F3" s="29">
        <v>1.8201434065775053</v>
      </c>
      <c r="G3" s="29">
        <v>2.6203909948974839</v>
      </c>
      <c r="H3" s="29">
        <v>2.6768089460399915</v>
      </c>
      <c r="I3" s="29">
        <v>2.7798801607547166</v>
      </c>
      <c r="J3" s="29">
        <v>0</v>
      </c>
      <c r="K3" s="29">
        <v>0</v>
      </c>
      <c r="L3" s="29">
        <v>0.5</v>
      </c>
      <c r="M3" s="30">
        <v>0</v>
      </c>
      <c r="N3" s="30">
        <v>5</v>
      </c>
      <c r="O3" s="30">
        <v>4</v>
      </c>
      <c r="P3" s="30">
        <v>61</v>
      </c>
      <c r="Q3" s="29">
        <v>1</v>
      </c>
      <c r="R3" s="29">
        <v>-1</v>
      </c>
      <c r="S3" s="31">
        <v>6040</v>
      </c>
      <c r="T3" s="31">
        <v>42928</v>
      </c>
      <c r="U3" s="29">
        <v>0.46642822442245074</v>
      </c>
      <c r="V3" s="29">
        <v>0.3002692412243807</v>
      </c>
    </row>
    <row r="4" spans="1:22" s="126" customFormat="1">
      <c r="A4" s="29" t="s">
        <v>31</v>
      </c>
      <c r="B4" s="29">
        <v>0.90043256072957578</v>
      </c>
      <c r="C4" s="29">
        <v>0.86645381036442293</v>
      </c>
      <c r="D4" s="29">
        <v>-0.8871220009639178</v>
      </c>
      <c r="E4" s="29">
        <v>1.1531575071279045</v>
      </c>
      <c r="F4" s="29">
        <v>0.3793311702269952</v>
      </c>
      <c r="G4" s="29">
        <v>0.50893418738186624</v>
      </c>
      <c r="H4" s="29">
        <v>0.46855388620906685</v>
      </c>
      <c r="I4" s="29">
        <v>0.43835969409559772</v>
      </c>
      <c r="J4" s="29">
        <v>2.4726000000000004</v>
      </c>
      <c r="K4" s="29">
        <v>4.0808248724982059</v>
      </c>
      <c r="L4" s="29">
        <v>0.66666666666666663</v>
      </c>
      <c r="M4" s="30">
        <v>3</v>
      </c>
      <c r="N4" s="30">
        <v>11</v>
      </c>
      <c r="O4" s="30">
        <v>5</v>
      </c>
      <c r="P4" s="30">
        <v>47</v>
      </c>
      <c r="Q4" s="29">
        <v>1</v>
      </c>
      <c r="R4" s="29">
        <v>-1</v>
      </c>
      <c r="S4" s="31">
        <v>42873</v>
      </c>
      <c r="T4" s="31">
        <v>42927</v>
      </c>
      <c r="U4" s="29">
        <v>0.58790416236406484</v>
      </c>
      <c r="V4" s="29">
        <v>3.6886766435659045E-2</v>
      </c>
    </row>
    <row r="5" spans="1:22" s="21" customFormat="1">
      <c r="A5" s="19" t="s">
        <v>32</v>
      </c>
      <c r="B5" s="19">
        <v>4.1533533583168003</v>
      </c>
      <c r="C5" s="19">
        <v>0.44291365086509571</v>
      </c>
      <c r="D5" s="19">
        <v>0.15367393373816962</v>
      </c>
      <c r="E5" s="19">
        <v>3.4890325992080982</v>
      </c>
      <c r="F5" s="19">
        <v>4.1299525659492247</v>
      </c>
      <c r="G5" s="19">
        <v>3.843897005094278</v>
      </c>
      <c r="H5" s="19">
        <v>3.5981001300507192</v>
      </c>
      <c r="I5" s="19">
        <v>4.1533533583168003</v>
      </c>
      <c r="J5" s="19">
        <v>0</v>
      </c>
      <c r="K5" s="19">
        <v>0</v>
      </c>
      <c r="L5" s="19">
        <v>0.5</v>
      </c>
      <c r="M5" s="17">
        <v>0</v>
      </c>
      <c r="N5" s="17">
        <v>5</v>
      </c>
      <c r="O5" s="17">
        <v>5</v>
      </c>
      <c r="P5" s="17">
        <v>40</v>
      </c>
      <c r="Q5" s="19">
        <v>1</v>
      </c>
      <c r="R5" s="19">
        <v>-1</v>
      </c>
      <c r="S5" s="18">
        <v>6040</v>
      </c>
      <c r="T5" s="18">
        <v>42933</v>
      </c>
      <c r="U5" s="19">
        <v>0.57801624124017104</v>
      </c>
      <c r="V5" s="19">
        <v>0.1995936803267982</v>
      </c>
    </row>
    <row r="6" spans="1:22" s="126" customFormat="1">
      <c r="A6" s="29" t="s">
        <v>33</v>
      </c>
      <c r="B6" s="29">
        <v>1.5825439620655475</v>
      </c>
      <c r="C6" s="29">
        <v>0.43669538506978955</v>
      </c>
      <c r="D6" s="29">
        <v>-0.25052778743672605</v>
      </c>
      <c r="E6" s="29">
        <v>1.9833822328827739</v>
      </c>
      <c r="F6" s="29">
        <v>1.5194302402939475</v>
      </c>
      <c r="G6" s="29">
        <v>1.1353922020471248</v>
      </c>
      <c r="H6" s="29">
        <v>0.69918813850006944</v>
      </c>
      <c r="I6" s="29">
        <v>1.1777892753898895</v>
      </c>
      <c r="J6" s="29">
        <v>-2.1774999999999998</v>
      </c>
      <c r="K6" s="29">
        <v>0</v>
      </c>
      <c r="L6" s="29">
        <v>0</v>
      </c>
      <c r="M6" s="30">
        <v>1</v>
      </c>
      <c r="N6" s="30">
        <v>9</v>
      </c>
      <c r="O6" s="30">
        <v>5</v>
      </c>
      <c r="P6" s="30">
        <v>41</v>
      </c>
      <c r="Q6" s="29">
        <v>1</v>
      </c>
      <c r="R6" s="29">
        <v>-1</v>
      </c>
      <c r="S6" s="31">
        <v>42705</v>
      </c>
      <c r="T6" s="31">
        <v>42927</v>
      </c>
      <c r="U6" s="29">
        <v>0.59612162160527704</v>
      </c>
      <c r="V6" s="29">
        <v>1E-3</v>
      </c>
    </row>
    <row r="7" spans="1:22" s="126" customFormat="1">
      <c r="A7" s="57" t="s">
        <v>34</v>
      </c>
      <c r="B7" s="29">
        <v>-0.72428817944585033</v>
      </c>
      <c r="C7" s="29">
        <v>-1.2008798760894235</v>
      </c>
      <c r="D7" s="29">
        <v>-5.5350932144720748E-2</v>
      </c>
      <c r="E7" s="29">
        <v>0.31328350408028244</v>
      </c>
      <c r="F7" s="29">
        <v>-0.27495543727473104</v>
      </c>
      <c r="G7" s="29">
        <v>-0.68852609502225304</v>
      </c>
      <c r="H7" s="29">
        <v>-0.14682385463169303</v>
      </c>
      <c r="I7" s="29">
        <v>-0.70025785627676562</v>
      </c>
      <c r="J7" s="29">
        <v>2.6871800000000001</v>
      </c>
      <c r="K7" s="29">
        <v>5.8554902866455176</v>
      </c>
      <c r="L7" s="29">
        <v>0.8</v>
      </c>
      <c r="M7" s="30">
        <v>5</v>
      </c>
      <c r="N7" s="30">
        <v>5</v>
      </c>
      <c r="O7" s="30">
        <v>4</v>
      </c>
      <c r="P7" s="30">
        <v>52</v>
      </c>
      <c r="Q7" s="29">
        <v>1</v>
      </c>
      <c r="R7" s="29">
        <v>1</v>
      </c>
      <c r="S7" s="31">
        <v>42901</v>
      </c>
      <c r="T7" s="31">
        <v>42929</v>
      </c>
      <c r="U7" s="29">
        <v>0.40897146794009986</v>
      </c>
      <c r="V7" s="29">
        <v>1.0501145584207155E-2</v>
      </c>
    </row>
    <row r="8" spans="1:22" s="126" customFormat="1">
      <c r="A8" s="57" t="s">
        <v>35</v>
      </c>
      <c r="B8" s="29">
        <v>1.6882396420085237</v>
      </c>
      <c r="C8" s="29">
        <v>-0.85800608998165728</v>
      </c>
      <c r="D8" s="29">
        <v>-0.892261889372994</v>
      </c>
      <c r="E8" s="29">
        <v>2.1555052520812734</v>
      </c>
      <c r="F8" s="29">
        <v>1.6306438508021857</v>
      </c>
      <c r="G8" s="29">
        <v>2.7126440223734658</v>
      </c>
      <c r="H8" s="29">
        <v>3.0061998283186524</v>
      </c>
      <c r="I8" s="29">
        <v>2.6347545210941719</v>
      </c>
      <c r="J8" s="29">
        <v>4.6027500000000003</v>
      </c>
      <c r="K8" s="29">
        <v>0.9287847570885307</v>
      </c>
      <c r="L8" s="29">
        <v>1</v>
      </c>
      <c r="M8" s="30">
        <v>2</v>
      </c>
      <c r="N8" s="30">
        <v>8</v>
      </c>
      <c r="O8" s="30">
        <v>4</v>
      </c>
      <c r="P8" s="30">
        <v>53</v>
      </c>
      <c r="Q8" s="29">
        <v>1</v>
      </c>
      <c r="R8" s="29">
        <v>-1</v>
      </c>
      <c r="S8" s="31">
        <v>42733</v>
      </c>
      <c r="T8" s="31">
        <v>42927</v>
      </c>
      <c r="U8" s="29">
        <v>0.38363672888694117</v>
      </c>
      <c r="V8" s="29">
        <v>2.6997647948486005E-3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V5"/>
  <sheetViews>
    <sheetView workbookViewId="0">
      <selection activeCell="B3" sqref="B3:V5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6" style="7" bestFit="1" customWidth="1"/>
    <col min="8" max="8" width="5.5703125" style="7" bestFit="1" customWidth="1"/>
    <col min="9" max="9" width="8.42578125" style="5" bestFit="1" customWidth="1"/>
    <col min="10" max="10" width="6.5703125" style="5" customWidth="1"/>
    <col min="11" max="11" width="8.42578125" style="5" customWidth="1"/>
    <col min="12" max="12" width="9.140625" style="5" customWidth="1"/>
    <col min="13" max="13" width="9.140625" style="7" customWidth="1"/>
    <col min="14" max="14" width="8.140625" style="7" bestFit="1" customWidth="1"/>
    <col min="15" max="15" width="10.42578125" style="6" hidden="1" customWidth="1"/>
    <col min="16" max="16" width="10.42578125" style="6" bestFit="1" customWidth="1"/>
    <col min="17" max="17" width="5" style="7" hidden="1" customWidth="1"/>
    <col min="18" max="18" width="5.5703125" bestFit="1" customWidth="1"/>
    <col min="19" max="20" width="10.42578125" bestFit="1" customWidth="1"/>
    <col min="21" max="22" width="5.5703125" bestFit="1" customWidth="1"/>
  </cols>
  <sheetData>
    <row r="1" spans="1:22">
      <c r="A1" s="6">
        <v>42940</v>
      </c>
    </row>
    <row r="2" spans="1:22">
      <c r="A2" s="24" t="s">
        <v>72</v>
      </c>
      <c r="B2" s="4" t="s">
        <v>22</v>
      </c>
      <c r="C2" s="4" t="s">
        <v>90</v>
      </c>
      <c r="D2" s="4" t="s">
        <v>89</v>
      </c>
      <c r="E2" s="4" t="s">
        <v>88</v>
      </c>
      <c r="F2" s="4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4" t="s">
        <v>73</v>
      </c>
      <c r="V2" s="4" t="s">
        <v>87</v>
      </c>
    </row>
    <row r="3" spans="1:22" s="126" customFormat="1">
      <c r="A3" s="29" t="s">
        <v>36</v>
      </c>
      <c r="B3" s="29">
        <v>3.3980006284402524</v>
      </c>
      <c r="C3" s="29">
        <v>6.2099488368605113E-2</v>
      </c>
      <c r="D3" s="29">
        <v>-0.71450823434292254</v>
      </c>
      <c r="E3" s="29">
        <v>0.90329510738285879</v>
      </c>
      <c r="F3" s="29">
        <v>0.59709612199847295</v>
      </c>
      <c r="G3" s="29">
        <v>-0.19673045448719234</v>
      </c>
      <c r="H3" s="29">
        <v>0.60031543941932897</v>
      </c>
      <c r="I3" s="29">
        <v>0.59723329322333463</v>
      </c>
      <c r="J3" s="29">
        <v>0</v>
      </c>
      <c r="K3" s="29">
        <v>0</v>
      </c>
      <c r="L3" s="29">
        <v>0.5</v>
      </c>
      <c r="M3" s="30">
        <v>0</v>
      </c>
      <c r="N3" s="30">
        <v>5</v>
      </c>
      <c r="O3" s="30">
        <v>4</v>
      </c>
      <c r="P3" s="30">
        <v>56</v>
      </c>
      <c r="Q3" s="29">
        <v>1</v>
      </c>
      <c r="R3" s="29">
        <v>-1</v>
      </c>
      <c r="S3" s="31">
        <v>6040</v>
      </c>
      <c r="T3" s="31">
        <v>42923</v>
      </c>
      <c r="U3" s="29">
        <v>0.55797574325398525</v>
      </c>
      <c r="V3" s="29">
        <v>1E-3</v>
      </c>
    </row>
    <row r="4" spans="1:22">
      <c r="A4" s="19" t="s">
        <v>37</v>
      </c>
      <c r="B4" s="19">
        <v>0.5999005211897509</v>
      </c>
      <c r="C4" s="19">
        <v>-0.47444538958877758</v>
      </c>
      <c r="D4" s="19">
        <v>-0.26297181317719981</v>
      </c>
      <c r="E4" s="19">
        <v>0.24160800847892383</v>
      </c>
      <c r="F4" s="19">
        <v>1.5343447496776159</v>
      </c>
      <c r="G4" s="19">
        <v>1.4932341432238665</v>
      </c>
      <c r="H4" s="19">
        <v>1.1430281832104228</v>
      </c>
      <c r="I4" s="19">
        <v>0.98005058902039166</v>
      </c>
      <c r="J4" s="19">
        <v>2.7101076923076923</v>
      </c>
      <c r="K4" s="19">
        <v>3.9704485123349182</v>
      </c>
      <c r="L4" s="19">
        <v>0.76923076923076927</v>
      </c>
      <c r="M4" s="17">
        <v>2</v>
      </c>
      <c r="N4" s="17">
        <v>7</v>
      </c>
      <c r="O4" s="17">
        <v>4</v>
      </c>
      <c r="P4" s="17">
        <v>54</v>
      </c>
      <c r="Q4" s="19">
        <v>1</v>
      </c>
      <c r="R4" s="19">
        <v>-1</v>
      </c>
      <c r="S4" s="18">
        <v>42703</v>
      </c>
      <c r="T4" s="18">
        <v>42901</v>
      </c>
      <c r="U4" s="19">
        <v>0.56048135733604332</v>
      </c>
      <c r="V4" s="19">
        <v>0.3974127558169504</v>
      </c>
    </row>
    <row r="5" spans="1:22" s="21" customFormat="1">
      <c r="A5" s="19" t="s">
        <v>38</v>
      </c>
      <c r="B5" s="19">
        <v>3.4220033653725035</v>
      </c>
      <c r="C5" s="19">
        <v>1.3383943056539808E-2</v>
      </c>
      <c r="D5" s="19">
        <v>-0.38843377023442266</v>
      </c>
      <c r="E5" s="19">
        <v>0.65494869332051397</v>
      </c>
      <c r="F5" s="19">
        <v>-0.8280652653466497</v>
      </c>
      <c r="G5" s="19">
        <v>0.29639791918570052</v>
      </c>
      <c r="H5" s="19">
        <v>1.4040900707328567</v>
      </c>
      <c r="I5" s="19">
        <v>1.1588526266361354</v>
      </c>
      <c r="J5" s="19">
        <v>5.063699999999999</v>
      </c>
      <c r="K5" s="19">
        <v>0</v>
      </c>
      <c r="L5" s="19">
        <v>1</v>
      </c>
      <c r="M5" s="17">
        <v>0</v>
      </c>
      <c r="N5" s="17">
        <v>24</v>
      </c>
      <c r="O5" s="17">
        <v>5</v>
      </c>
      <c r="P5" s="17">
        <v>46</v>
      </c>
      <c r="Q5" s="19">
        <v>1</v>
      </c>
      <c r="R5" s="19">
        <v>-1</v>
      </c>
      <c r="S5" s="18">
        <v>42849</v>
      </c>
      <c r="T5" s="18">
        <v>42892</v>
      </c>
      <c r="U5" s="19">
        <v>0.62537053602331083</v>
      </c>
      <c r="V5" s="19">
        <v>0.10395238990611883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V6"/>
  <sheetViews>
    <sheetView workbookViewId="0">
      <selection activeCell="I12" sqref="I12"/>
    </sheetView>
  </sheetViews>
  <sheetFormatPr defaultRowHeight="15"/>
  <cols>
    <col min="1" max="1" width="9.7109375" style="1" bestFit="1" customWidth="1"/>
    <col min="2" max="5" width="5.5703125" style="7" bestFit="1" customWidth="1"/>
    <col min="6" max="6" width="8.140625" style="7" customWidth="1"/>
    <col min="7" max="7" width="9.85546875" style="7" customWidth="1"/>
    <col min="8" max="8" width="5.5703125" style="7" bestFit="1" customWidth="1"/>
    <col min="9" max="9" width="8.42578125" style="5" bestFit="1" customWidth="1"/>
    <col min="10" max="10" width="6.5703125" style="5" bestFit="1" customWidth="1"/>
    <col min="11" max="11" width="11.28515625" style="5" customWidth="1"/>
    <col min="12" max="12" width="9.140625" style="5" customWidth="1"/>
    <col min="13" max="13" width="9.140625" style="7" customWidth="1"/>
    <col min="14" max="14" width="9.140625" style="7"/>
    <col min="15" max="15" width="10.42578125" style="6" hidden="1" customWidth="1"/>
    <col min="16" max="16" width="10.42578125" style="6" bestFit="1" customWidth="1"/>
    <col min="17" max="17" width="5" style="7" hidden="1" customWidth="1"/>
    <col min="18" max="18" width="8.140625" bestFit="1" customWidth="1"/>
    <col min="19" max="20" width="10.42578125" bestFit="1" customWidth="1"/>
    <col min="21" max="22" width="5.5703125" bestFit="1" customWidth="1"/>
  </cols>
  <sheetData>
    <row r="1" spans="1:22">
      <c r="A1" s="6">
        <v>42940</v>
      </c>
    </row>
    <row r="2" spans="1:22">
      <c r="A2" s="24" t="s">
        <v>72</v>
      </c>
      <c r="B2" s="4" t="s">
        <v>22</v>
      </c>
      <c r="C2" s="4" t="s">
        <v>90</v>
      </c>
      <c r="D2" s="4" t="s">
        <v>89</v>
      </c>
      <c r="E2" s="4" t="s">
        <v>88</v>
      </c>
      <c r="F2" s="4" t="s">
        <v>83</v>
      </c>
      <c r="G2" s="4" t="s">
        <v>11</v>
      </c>
      <c r="H2" s="4" t="s">
        <v>12</v>
      </c>
      <c r="I2" s="4" t="s">
        <v>13</v>
      </c>
      <c r="J2" s="4" t="s">
        <v>23</v>
      </c>
      <c r="K2" s="11" t="s">
        <v>24</v>
      </c>
      <c r="L2" s="4" t="s">
        <v>14</v>
      </c>
      <c r="M2" s="17" t="s">
        <v>16</v>
      </c>
      <c r="N2" s="17" t="s">
        <v>15</v>
      </c>
      <c r="O2" s="17" t="s">
        <v>74</v>
      </c>
      <c r="P2" s="17" t="s">
        <v>17</v>
      </c>
      <c r="Q2" s="4" t="s">
        <v>18</v>
      </c>
      <c r="R2" s="4" t="s">
        <v>19</v>
      </c>
      <c r="S2" s="18" t="s">
        <v>20</v>
      </c>
      <c r="T2" s="18" t="s">
        <v>21</v>
      </c>
      <c r="U2" s="4" t="s">
        <v>73</v>
      </c>
      <c r="V2" s="4" t="s">
        <v>87</v>
      </c>
    </row>
    <row r="3" spans="1:22">
      <c r="A3" s="132" t="s">
        <v>39</v>
      </c>
      <c r="B3" s="129">
        <v>1.4224858113156746</v>
      </c>
      <c r="C3" s="129">
        <v>0.99353127569577782</v>
      </c>
      <c r="D3" s="129">
        <v>0.20916356992662272</v>
      </c>
      <c r="E3" s="129">
        <v>-0.35058723448354007</v>
      </c>
      <c r="F3" s="129">
        <v>-0.51339577551317739</v>
      </c>
      <c r="G3" s="129">
        <v>-0.74503465574033823</v>
      </c>
      <c r="H3" s="129">
        <v>-0.47076548363338183</v>
      </c>
      <c r="I3" s="129">
        <v>-0.28903885722196332</v>
      </c>
      <c r="J3" s="129">
        <v>4.71699</v>
      </c>
      <c r="K3" s="129">
        <v>3.4434803951977293</v>
      </c>
      <c r="L3" s="129">
        <v>0.9</v>
      </c>
      <c r="M3" s="130">
        <v>2</v>
      </c>
      <c r="N3" s="130">
        <v>10</v>
      </c>
      <c r="O3" s="130">
        <v>5</v>
      </c>
      <c r="P3" s="130">
        <v>48</v>
      </c>
      <c r="Q3" s="129">
        <v>1</v>
      </c>
      <c r="R3" s="129">
        <v>-1</v>
      </c>
      <c r="S3" s="131">
        <v>42725</v>
      </c>
      <c r="T3" s="131">
        <v>42923</v>
      </c>
      <c r="U3" s="129">
        <v>0.58874828944896651</v>
      </c>
      <c r="V3" s="129">
        <v>1.7363762622849971E-2</v>
      </c>
    </row>
    <row r="4" spans="1:22">
      <c r="A4" s="25" t="s">
        <v>111</v>
      </c>
      <c r="B4" s="19">
        <v>-3.8640833247217379</v>
      </c>
      <c r="C4" s="19">
        <v>-0.40385401864215376</v>
      </c>
      <c r="D4" s="19">
        <v>0.52938443092049225</v>
      </c>
      <c r="E4" s="19">
        <v>-0.40839030397252446</v>
      </c>
      <c r="F4" s="19">
        <v>-0.92618086679185374</v>
      </c>
      <c r="G4" s="19">
        <v>-3.2907459762358591</v>
      </c>
      <c r="H4" s="19">
        <v>-3.9098703873447191</v>
      </c>
      <c r="I4" s="19">
        <v>-3.8640833247217379</v>
      </c>
      <c r="J4" s="19">
        <v>14.564600000000002</v>
      </c>
      <c r="K4" s="19">
        <v>0</v>
      </c>
      <c r="L4" s="19">
        <v>1</v>
      </c>
      <c r="M4" s="17">
        <v>0</v>
      </c>
      <c r="N4" s="17">
        <v>11</v>
      </c>
      <c r="O4" s="17">
        <v>4</v>
      </c>
      <c r="P4" s="17">
        <v>52</v>
      </c>
      <c r="Q4" s="19">
        <v>1</v>
      </c>
      <c r="R4" s="19">
        <v>1</v>
      </c>
      <c r="S4" s="18">
        <v>41942</v>
      </c>
      <c r="T4" s="18">
        <v>42940</v>
      </c>
      <c r="U4" s="19">
        <v>0.40500870487270596</v>
      </c>
      <c r="V4" s="19">
        <v>1E-3</v>
      </c>
    </row>
    <row r="5" spans="1:22">
      <c r="A5" s="16" t="s">
        <v>40</v>
      </c>
      <c r="B5" s="19">
        <v>-2.5401704436019141</v>
      </c>
      <c r="C5" s="19">
        <v>0.84456319907301802</v>
      </c>
      <c r="D5" s="19">
        <v>-7.94450519420285E-2</v>
      </c>
      <c r="E5" s="19">
        <v>-0.35303528021205605</v>
      </c>
      <c r="F5" s="19">
        <v>-0.44680991965851702</v>
      </c>
      <c r="G5" s="19">
        <v>-2.2109306969649052</v>
      </c>
      <c r="H5" s="19">
        <v>-2.3827438289262175</v>
      </c>
      <c r="I5" s="19">
        <v>-2.5401704436019141</v>
      </c>
      <c r="J5" s="19">
        <v>5.0060750000000009</v>
      </c>
      <c r="K5" s="19">
        <v>3.0874282808379823</v>
      </c>
      <c r="L5" s="19">
        <v>1</v>
      </c>
      <c r="M5" s="17">
        <v>3</v>
      </c>
      <c r="N5" s="17">
        <v>7</v>
      </c>
      <c r="O5" s="17">
        <v>4</v>
      </c>
      <c r="P5" s="17">
        <v>54</v>
      </c>
      <c r="Q5" s="19">
        <v>0</v>
      </c>
      <c r="R5" s="19">
        <v>0</v>
      </c>
      <c r="S5" s="18">
        <v>42940</v>
      </c>
      <c r="T5" s="18">
        <v>42898</v>
      </c>
      <c r="U5" s="19">
        <v>0.36482608148724432</v>
      </c>
      <c r="V5" s="19">
        <v>0.60857207539830172</v>
      </c>
    </row>
    <row r="6" spans="1:22">
      <c r="A6" s="16" t="s">
        <v>47</v>
      </c>
      <c r="B6" s="4">
        <v>-0.91369613897830615</v>
      </c>
      <c r="C6" s="4">
        <v>-0.3105201639382591</v>
      </c>
      <c r="D6" s="4">
        <v>-0.60232893882813643</v>
      </c>
      <c r="E6" s="4">
        <v>0.55646666645263909</v>
      </c>
      <c r="F6" s="4">
        <v>1.0701278831790157</v>
      </c>
      <c r="G6" s="4">
        <v>0.41399893629942586</v>
      </c>
      <c r="H6" s="4">
        <v>-0.68924670971001267</v>
      </c>
      <c r="I6" s="4">
        <v>-0.91369613897830615</v>
      </c>
      <c r="J6" s="4">
        <v>3.3840357142857145</v>
      </c>
      <c r="K6" s="4">
        <v>2.5592293962192079</v>
      </c>
      <c r="L6" s="4">
        <v>0.9285714285714286</v>
      </c>
      <c r="M6" s="17">
        <v>3</v>
      </c>
      <c r="N6" s="17">
        <v>10</v>
      </c>
      <c r="O6" s="17">
        <v>4</v>
      </c>
      <c r="P6" s="17">
        <v>55</v>
      </c>
      <c r="Q6" s="4">
        <v>0</v>
      </c>
      <c r="R6" s="4">
        <v>0</v>
      </c>
      <c r="S6" s="18">
        <v>42940</v>
      </c>
      <c r="T6" s="18">
        <v>42907</v>
      </c>
      <c r="U6" s="4">
        <v>0.47739597136237</v>
      </c>
      <c r="V6" s="4">
        <v>1.4988638534468392E-2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all_Jun22</vt:lpstr>
      <vt:lpstr>all_jul14</vt:lpstr>
      <vt:lpstr>oil</vt:lpstr>
      <vt:lpstr>shipping</vt:lpstr>
      <vt:lpstr>utility</vt:lpstr>
      <vt:lpstr>hitachi</vt:lpstr>
      <vt:lpstr>steel</vt:lpstr>
      <vt:lpstr>coal</vt:lpstr>
      <vt:lpstr>display</vt:lpstr>
      <vt:lpstr>sony</vt:lpstr>
      <vt:lpstr>solar</vt:lpstr>
      <vt:lpstr>jp_bond</vt:lpstr>
      <vt:lpstr>kr_bond</vt:lpstr>
      <vt:lpstr>softbank</vt:lpstr>
      <vt:lpstr>aluminum</vt:lpstr>
      <vt:lpstr>auto</vt:lpstr>
      <vt:lpstr>spread summary</vt:lpstr>
      <vt:lpstr>Sheet1</vt:lpstr>
      <vt:lpstr>oil xle</vt:lpstr>
      <vt:lpstr>oil xle (2)</vt:lpstr>
      <vt:lpstr>'spread summary'!Print_Area</vt:lpstr>
      <vt:lpstr>'spread summary'!Print_Titles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2016-08-15T20:52:58Z</cp:lastPrinted>
  <dcterms:created xsi:type="dcterms:W3CDTF">2015-03-16T17:36:08Z</dcterms:created>
  <dcterms:modified xsi:type="dcterms:W3CDTF">2017-07-25T16:17:31Z</dcterms:modified>
</cp:coreProperties>
</file>