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dustin/Desktop/"/>
    </mc:Choice>
  </mc:AlternateContent>
  <xr:revisionPtr revIDLastSave="0" documentId="13_ncr:1_{EB73E2DA-22C2-6245-98E8-9ED87F7D2A77}" xr6:coauthVersionLast="45" xr6:coauthVersionMax="45" xr10:uidLastSave="{00000000-0000-0000-0000-000000000000}"/>
  <bookViews>
    <workbookView xWindow="39000" yWindow="460" windowWidth="34620" windowHeight="18880" xr2:uid="{00000000-000D-0000-FFFF-FFFF00000000}"/>
  </bookViews>
  <sheets>
    <sheet name="VMP QofE Adjustment" sheetId="1" r:id="rId1"/>
  </sheets>
  <externalReferences>
    <externalReference r:id="rId2"/>
  </externalReferences>
  <definedNames>
    <definedName name="_xlnm._FilterDatabase" localSheetId="0" hidden="1">'VMP QofE Adjustment'!$A$4:$J$54</definedName>
    <definedName name="CIQWBGuid" hidden="1">"a4606b43-d972-4362-9664-7e3e054f12c5"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43738.6900347222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pgr_a1s_db_name" localSheetId="0">#REF!</definedName>
    <definedName name="pgr_a1s_db_name">#REF!</definedName>
    <definedName name="pgr_a1s_db_path" localSheetId="0">#REF!</definedName>
    <definedName name="pgr_a1s_db_path">#REF!</definedName>
    <definedName name="pgr_a2s_db_name" localSheetId="0">#REF!</definedName>
    <definedName name="pgr_a2s_db_name">#REF!</definedName>
    <definedName name="pgr_a2s_db_path" localSheetId="0">#REF!</definedName>
    <definedName name="pgr_a2s_db_path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J54" i="1"/>
  <c r="I54" i="1"/>
  <c r="G54" i="1"/>
  <c r="I51" i="1"/>
  <c r="G51" i="1"/>
  <c r="I50" i="1"/>
  <c r="G50" i="1"/>
  <c r="I49" i="1"/>
  <c r="G49" i="1"/>
  <c r="I48" i="1"/>
  <c r="G48" i="1"/>
  <c r="I47" i="1"/>
  <c r="G47" i="1"/>
  <c r="J46" i="1"/>
  <c r="I46" i="1"/>
  <c r="G46" i="1"/>
  <c r="J45" i="1"/>
  <c r="I45" i="1"/>
  <c r="G45" i="1"/>
  <c r="I44" i="1"/>
  <c r="G44" i="1"/>
  <c r="I43" i="1"/>
  <c r="G43" i="1"/>
  <c r="I42" i="1"/>
  <c r="G42" i="1"/>
  <c r="J41" i="1"/>
  <c r="I41" i="1"/>
  <c r="G41" i="1"/>
  <c r="J40" i="1"/>
  <c r="I40" i="1"/>
  <c r="G40" i="1"/>
  <c r="J39" i="1"/>
  <c r="I39" i="1"/>
  <c r="G39" i="1"/>
  <c r="I38" i="1"/>
  <c r="G38" i="1"/>
  <c r="J37" i="1"/>
  <c r="I37" i="1"/>
  <c r="G37" i="1"/>
  <c r="I36" i="1"/>
  <c r="G36" i="1"/>
  <c r="I35" i="1"/>
  <c r="G35" i="1"/>
  <c r="I34" i="1"/>
  <c r="G34" i="1"/>
  <c r="I33" i="1"/>
  <c r="G33" i="1"/>
  <c r="I32" i="1"/>
  <c r="G32" i="1"/>
  <c r="J31" i="1"/>
  <c r="I31" i="1"/>
  <c r="G31" i="1"/>
  <c r="J30" i="1"/>
  <c r="G30" i="1"/>
  <c r="J29" i="1"/>
  <c r="G29" i="1"/>
  <c r="I29" i="1" s="1"/>
  <c r="J28" i="1"/>
  <c r="I28" i="1"/>
  <c r="G28" i="1"/>
  <c r="J27" i="1"/>
  <c r="G27" i="1"/>
  <c r="I27" i="1" s="1"/>
  <c r="J26" i="1"/>
  <c r="G26" i="1"/>
  <c r="J25" i="1"/>
  <c r="I25" i="1"/>
  <c r="G25" i="1"/>
  <c r="J24" i="1"/>
  <c r="G24" i="1"/>
  <c r="I24" i="1" s="1"/>
  <c r="J23" i="1"/>
  <c r="G23" i="1"/>
  <c r="I23" i="1" s="1"/>
  <c r="J22" i="1"/>
  <c r="I22" i="1"/>
  <c r="G22" i="1"/>
  <c r="I21" i="1"/>
  <c r="G21" i="1"/>
  <c r="J20" i="1"/>
  <c r="G20" i="1"/>
  <c r="I20" i="1" s="1"/>
  <c r="J19" i="1"/>
  <c r="G19" i="1"/>
  <c r="I19" i="1" s="1"/>
  <c r="J18" i="1"/>
  <c r="I18" i="1"/>
  <c r="G18" i="1"/>
  <c r="J17" i="1"/>
  <c r="G17" i="1"/>
  <c r="J16" i="1"/>
  <c r="G16" i="1"/>
  <c r="I16" i="1" s="1"/>
  <c r="J15" i="1"/>
  <c r="G15" i="1"/>
  <c r="I15" i="1" s="1"/>
  <c r="J14" i="1"/>
  <c r="I14" i="1"/>
  <c r="G14" i="1"/>
  <c r="J13" i="1"/>
  <c r="G13" i="1"/>
  <c r="I13" i="1" s="1"/>
  <c r="J12" i="1"/>
  <c r="I12" i="1"/>
  <c r="I11" i="1"/>
  <c r="G11" i="1"/>
  <c r="J10" i="1"/>
  <c r="G10" i="1"/>
  <c r="I10" i="1" s="1"/>
  <c r="J9" i="1"/>
  <c r="I9" i="1"/>
  <c r="G9" i="1"/>
  <c r="J8" i="1"/>
  <c r="I8" i="1"/>
  <c r="G8" i="1"/>
  <c r="J7" i="1"/>
  <c r="G7" i="1"/>
  <c r="I6" i="1"/>
  <c r="G6" i="1"/>
  <c r="I5" i="1"/>
  <c r="G5" i="1"/>
  <c r="J47" i="1" l="1"/>
  <c r="J38" i="1"/>
  <c r="J5" i="1"/>
  <c r="J50" i="1"/>
  <c r="J51" i="1"/>
  <c r="J6" i="1"/>
  <c r="J34" i="1"/>
  <c r="J44" i="1"/>
  <c r="J48" i="1"/>
  <c r="J36" i="1"/>
  <c r="J49" i="1"/>
  <c r="J21" i="1"/>
  <c r="J11" i="1"/>
  <c r="J33" i="1"/>
  <c r="I7" i="1"/>
  <c r="I17" i="1"/>
  <c r="I26" i="1"/>
  <c r="J35" i="1"/>
  <c r="I30" i="1"/>
  <c r="J32" i="1"/>
  <c r="J42" i="1"/>
  <c r="J43" i="1"/>
</calcChain>
</file>

<file path=xl/sharedStrings.xml><?xml version="1.0" encoding="utf-8"?>
<sst xmlns="http://schemas.openxmlformats.org/spreadsheetml/2006/main" count="267" uniqueCount="62">
  <si>
    <t>Customer Name</t>
  </si>
  <si>
    <t>Transaction Item</t>
  </si>
  <si>
    <t>TX Start Date</t>
  </si>
  <si>
    <t>TX End Date</t>
  </si>
  <si>
    <t>TX Duration</t>
  </si>
  <si>
    <t>TX Amount</t>
  </si>
  <si>
    <t>Info</t>
  </si>
  <si>
    <t>ClearObject</t>
  </si>
  <si>
    <t>VMP Services</t>
  </si>
  <si>
    <t>One Quarter</t>
  </si>
  <si>
    <t>Calculated</t>
  </si>
  <si>
    <t>84 Lumber Company</t>
  </si>
  <si>
    <t>One Year</t>
  </si>
  <si>
    <t>Aces Power Marketing, LLC</t>
  </si>
  <si>
    <t>VMP/EST</t>
  </si>
  <si>
    <t>Complete</t>
  </si>
  <si>
    <t>New Method</t>
  </si>
  <si>
    <t>AmCap Underwriters, LLC</t>
  </si>
  <si>
    <t>Bloom Insurance Agency</t>
  </si>
  <si>
    <t>BMW Constructors, Inc.</t>
  </si>
  <si>
    <t>Hancock Regional Hospital</t>
  </si>
  <si>
    <t>Haynes International</t>
  </si>
  <si>
    <t>Home Point Financial</t>
  </si>
  <si>
    <t>Protective Insurance</t>
  </si>
  <si>
    <t>Radiology Partners</t>
  </si>
  <si>
    <t>Rochester Metal Products Corp</t>
  </si>
  <si>
    <t>T2 Systems</t>
  </si>
  <si>
    <t>Toyota Industries North America</t>
  </si>
  <si>
    <t>Viral Launch</t>
  </si>
  <si>
    <t>Wabash Valley Power Association</t>
  </si>
  <si>
    <t>Two Years</t>
  </si>
  <si>
    <t>Ball State University</t>
  </si>
  <si>
    <t>Advanced Turf Solutions, Inc.</t>
  </si>
  <si>
    <t>Three Years</t>
  </si>
  <si>
    <t>Burrell Behavioral Health</t>
  </si>
  <si>
    <t>Cancer Care Group</t>
  </si>
  <si>
    <t>CarDon and Associates</t>
  </si>
  <si>
    <t>Draper, Inc.</t>
  </si>
  <si>
    <t>DWA Healthcare Communications Group</t>
  </si>
  <si>
    <t>Finger Lakes Health</t>
  </si>
  <si>
    <t>Four County Counseling</t>
  </si>
  <si>
    <t>Hendricks Regional Health</t>
  </si>
  <si>
    <t>Henry Community Health</t>
  </si>
  <si>
    <t>Interactive Digital Solutions</t>
  </si>
  <si>
    <t>Major Hospital</t>
  </si>
  <si>
    <t>Orchard Software Corporation</t>
  </si>
  <si>
    <t>OrthoIndy Enterprises, LLC</t>
  </si>
  <si>
    <t>Software Engineering Professionals, Inc.</t>
  </si>
  <si>
    <t>The Cellular Connection, LLC</t>
  </si>
  <si>
    <t>University of Southern Indiana</t>
  </si>
  <si>
    <t>Vertellus Holdings LLC</t>
  </si>
  <si>
    <t>Al J. Schneider Company</t>
  </si>
  <si>
    <t>n/a</t>
  </si>
  <si>
    <t>Pen testing complete or outstanding?</t>
  </si>
  <si>
    <t>1st Pen Test</t>
  </si>
  <si>
    <t>2nd Pen Test (if applicable)</t>
  </si>
  <si>
    <t>3rd Pen Test (if applicable)</t>
  </si>
  <si>
    <t>Total Pen Amount (or estimate)</t>
  </si>
  <si>
    <t>Completed Pen</t>
  </si>
  <si>
    <t>Outstanding Pen</t>
  </si>
  <si>
    <t xml:space="preserve">Pen Started </t>
  </si>
  <si>
    <t>Pen 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</si>
</sst>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64" formatCode="[$-409]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F2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888B8D"/>
      </bottom>
      <diagonal/>
    </border>
    <border>
      <left/>
      <right/>
      <top/>
      <bottom style="medium">
        <color rgb="FF888B8D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2" xfId="0" applyBorder="1"/>
    <xf numFmtId="0" fontId="0" fillId="2" borderId="2" xfId="0" applyFill="1" applyBorder="1" applyAlignment="1">
      <alignment horizontal="center" wrapText="1"/>
    </xf>
    <xf numFmtId="0" fontId="3" fillId="0" borderId="0" xfId="0" applyFont="1"/>
    <xf numFmtId="164" fontId="0" fillId="0" borderId="0" xfId="0" applyNumberFormat="1"/>
    <xf numFmtId="41" fontId="0" fillId="0" borderId="0" xfId="0" applyNumberFormat="1"/>
    <xf numFmtId="41" fontId="1" fillId="2" borderId="0" xfId="0" applyNumberFormat="1" applyFont="1" applyFill="1"/>
    <xf numFmtId="0" fontId="0" fillId="3" borderId="0" xfId="0" applyFill="1"/>
    <xf numFmtId="0" fontId="0" fillId="4" borderId="0" xfId="0" applyFill="1"/>
    <xf numFmtId="0" fontId="0" fillId="0" borderId="0" xfId="0" applyFill="1"/>
    <xf numFmtId="164" fontId="0" fillId="0" borderId="0" xfId="0" applyNumberFormat="1" applyFill="1"/>
    <xf numFmtId="41" fontId="0" fillId="0" borderId="0" xfId="0" applyNumberFormat="1" applyFill="1"/>
    <xf numFmtId="41" fontId="1" fillId="0" borderId="0" xfId="0" applyNumberFormat="1" applyFont="1" applyFill="1"/>
    <xf numFmtId="0" fontId="0" fillId="0" borderId="0" xfId="0" applyAlignment="1">
      <alignment horizontal="center"/>
    </xf>
    <xf numFmtId="14" fontId="0" fillId="0" borderId="0" xfId="0" applyNumberFormat="1"/>
    <xf numFmtId="0" fontId="3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:/Client/Client%202020/Sunstone/Revenu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2"/>
      <sheetName val="Database"/>
      <sheetName val="VMP ARR Calc (RSM)--&gt;&gt;"/>
      <sheetName val="VMP Recalc (RSM)"/>
      <sheetName val="VMP QofE Adjustment"/>
      <sheetName val="ARR &amp; Rev Calc"/>
      <sheetName val="VMP (Reported)"/>
      <sheetName val="VMP Recalc (RSM) (2)"/>
      <sheetName val="Mapping (Done by RSM)--&gt;&gt;"/>
      <sheetName val="Reconcilation"/>
      <sheetName val="Item Mapping"/>
      <sheetName val="Consulting T&amp;M detail rec"/>
      <sheetName val="Source files--&gt;&gt;"/>
      <sheetName val="2019 Reconciliation"/>
      <sheetName val="2018 Reconciliation"/>
      <sheetName val="2018 Consulting T&amp;M"/>
      <sheetName val="Adj for Expired Contracts"/>
    </sheetNames>
    <sheetDataSet>
      <sheetData sheetId="0"/>
      <sheetData sheetId="1"/>
      <sheetData sheetId="2"/>
      <sheetData sheetId="3">
        <row r="5">
          <cell r="BA5">
            <v>29000</v>
          </cell>
        </row>
        <row r="6">
          <cell r="BA6">
            <v>49735.794792109264</v>
          </cell>
        </row>
        <row r="7">
          <cell r="BA7">
            <v>19180</v>
          </cell>
        </row>
        <row r="8">
          <cell r="BA8">
            <v>0</v>
          </cell>
        </row>
        <row r="9">
          <cell r="BA9">
            <v>0</v>
          </cell>
        </row>
        <row r="15">
          <cell r="BA15">
            <v>0</v>
          </cell>
        </row>
        <row r="16">
          <cell r="BA16">
            <v>51054.821705426359</v>
          </cell>
        </row>
        <row r="17">
          <cell r="BA17">
            <v>72522</v>
          </cell>
        </row>
        <row r="18">
          <cell r="BA18">
            <v>0</v>
          </cell>
        </row>
        <row r="19">
          <cell r="BA19">
            <v>52217</v>
          </cell>
        </row>
        <row r="20">
          <cell r="BA20">
            <v>11585</v>
          </cell>
        </row>
        <row r="21">
          <cell r="BA21">
            <v>140502</v>
          </cell>
        </row>
        <row r="22">
          <cell r="BA22">
            <v>58037</v>
          </cell>
        </row>
        <row r="23">
          <cell r="BA23">
            <v>0</v>
          </cell>
        </row>
        <row r="24">
          <cell r="BA24">
            <v>56634</v>
          </cell>
        </row>
        <row r="25">
          <cell r="BA25">
            <v>32199.981198463647</v>
          </cell>
        </row>
        <row r="26">
          <cell r="BA26">
            <v>8050</v>
          </cell>
        </row>
        <row r="27">
          <cell r="BA27">
            <v>0</v>
          </cell>
        </row>
        <row r="28">
          <cell r="BA28">
            <v>58504</v>
          </cell>
        </row>
        <row r="29">
          <cell r="BA29">
            <v>0</v>
          </cell>
        </row>
        <row r="35">
          <cell r="BA35">
            <v>0</v>
          </cell>
        </row>
        <row r="36">
          <cell r="BA36">
            <v>21437</v>
          </cell>
        </row>
        <row r="37">
          <cell r="BA37">
            <v>0</v>
          </cell>
        </row>
        <row r="38">
          <cell r="BA38">
            <v>16863.673829446125</v>
          </cell>
        </row>
        <row r="39">
          <cell r="BA39">
            <v>0</v>
          </cell>
        </row>
        <row r="40">
          <cell r="BA40">
            <v>57185</v>
          </cell>
        </row>
        <row r="41">
          <cell r="BA41">
            <v>22718.147288763917</v>
          </cell>
        </row>
        <row r="42">
          <cell r="BA42">
            <v>48710</v>
          </cell>
        </row>
        <row r="43">
          <cell r="BA43">
            <v>69005</v>
          </cell>
        </row>
        <row r="44">
          <cell r="BA44">
            <v>0</v>
          </cell>
        </row>
        <row r="45">
          <cell r="BA45">
            <v>0</v>
          </cell>
        </row>
        <row r="46">
          <cell r="BA46">
            <v>26945</v>
          </cell>
        </row>
        <row r="47">
          <cell r="BA47">
            <v>0</v>
          </cell>
        </row>
        <row r="48">
          <cell r="BA48">
            <v>0</v>
          </cell>
        </row>
        <row r="49">
          <cell r="BA49">
            <v>2892.4162257495591</v>
          </cell>
        </row>
        <row r="50">
          <cell r="BA50">
            <v>13000</v>
          </cell>
        </row>
        <row r="51">
          <cell r="BA51">
            <v>0</v>
          </cell>
        </row>
        <row r="52">
          <cell r="BA52">
            <v>32247</v>
          </cell>
        </row>
        <row r="53">
          <cell r="BA53">
            <v>52907.878787878792</v>
          </cell>
        </row>
        <row r="54">
          <cell r="BA54">
            <v>174596</v>
          </cell>
        </row>
        <row r="55">
          <cell r="BA55">
            <v>45795</v>
          </cell>
        </row>
        <row r="56">
          <cell r="BA56">
            <v>23482</v>
          </cell>
        </row>
        <row r="57">
          <cell r="BA57">
            <v>43000</v>
          </cell>
        </row>
        <row r="58">
          <cell r="BA58">
            <v>55771</v>
          </cell>
        </row>
        <row r="59">
          <cell r="BA59">
            <v>0</v>
          </cell>
        </row>
        <row r="60">
          <cell r="BA60">
            <v>16553.899999999998</v>
          </cell>
        </row>
        <row r="61">
          <cell r="BA61">
            <v>16390</v>
          </cell>
        </row>
        <row r="62">
          <cell r="BA62">
            <v>0</v>
          </cell>
        </row>
      </sheetData>
      <sheetData sheetId="4"/>
      <sheetData sheetId="5">
        <row r="1">
          <cell r="BA1" t="str">
            <v>For multi-year only</v>
          </cell>
        </row>
        <row r="2">
          <cell r="C2" t="str">
            <v xml:space="preserve">Customer: Name	</v>
          </cell>
          <cell r="M2" t="str">
            <v xml:space="preserve">TX: Start Date	</v>
          </cell>
          <cell r="N2" t="str">
            <v xml:space="preserve">TX: End Date	</v>
          </cell>
          <cell r="BA2" t="str">
            <v>Completed Pen Test</v>
          </cell>
        </row>
        <row r="3">
          <cell r="C3" t="str">
            <v>84 Lumber Company</v>
          </cell>
          <cell r="M3">
            <v>43588</v>
          </cell>
          <cell r="N3">
            <v>43953</v>
          </cell>
        </row>
        <row r="4">
          <cell r="C4" t="str">
            <v>Ball State University</v>
          </cell>
          <cell r="M4">
            <v>43497</v>
          </cell>
          <cell r="N4">
            <v>44592</v>
          </cell>
          <cell r="BA4">
            <v>12017</v>
          </cell>
        </row>
        <row r="5">
          <cell r="C5" t="str">
            <v>Bloom Insurance Agency</v>
          </cell>
          <cell r="M5">
            <v>42948</v>
          </cell>
          <cell r="N5">
            <v>44043</v>
          </cell>
          <cell r="BA5">
            <v>35567</v>
          </cell>
        </row>
        <row r="6">
          <cell r="C6" t="str">
            <v>BMW Constructors, Inc.</v>
          </cell>
          <cell r="M6">
            <v>43565</v>
          </cell>
          <cell r="N6">
            <v>43930</v>
          </cell>
        </row>
        <row r="7">
          <cell r="C7" t="str">
            <v>Burrell Behavioral Health</v>
          </cell>
          <cell r="M7">
            <v>43160</v>
          </cell>
          <cell r="N7">
            <v>44255</v>
          </cell>
          <cell r="BA7">
            <v>97362</v>
          </cell>
        </row>
        <row r="8">
          <cell r="C8" t="str">
            <v>Cancer Care Group</v>
          </cell>
          <cell r="M8">
            <v>42826</v>
          </cell>
          <cell r="N8">
            <v>43921</v>
          </cell>
          <cell r="BA8">
            <v>58037</v>
          </cell>
        </row>
        <row r="9">
          <cell r="C9" t="str">
            <v>CarDon and Associates</v>
          </cell>
          <cell r="M9">
            <v>43101</v>
          </cell>
          <cell r="N9">
            <v>44196</v>
          </cell>
          <cell r="BA9">
            <v>18854</v>
          </cell>
        </row>
        <row r="10">
          <cell r="C10" t="str">
            <v>DWA Healthcare Communications Group</v>
          </cell>
          <cell r="M10">
            <v>42826</v>
          </cell>
          <cell r="N10">
            <v>43921</v>
          </cell>
          <cell r="BA10">
            <v>38904</v>
          </cell>
        </row>
        <row r="11">
          <cell r="C11" t="str">
            <v>Four County Counseling</v>
          </cell>
          <cell r="M11">
            <v>42917</v>
          </cell>
          <cell r="N11">
            <v>44012</v>
          </cell>
          <cell r="BA11">
            <v>101216</v>
          </cell>
        </row>
        <row r="12">
          <cell r="C12" t="str">
            <v>Four County Counseling</v>
          </cell>
          <cell r="M12">
            <v>42917</v>
          </cell>
          <cell r="N12">
            <v>44012</v>
          </cell>
        </row>
        <row r="13">
          <cell r="C13" t="str">
            <v>Henry Community Health</v>
          </cell>
          <cell r="M13">
            <v>43191</v>
          </cell>
          <cell r="N13">
            <v>44286</v>
          </cell>
          <cell r="BA13">
            <v>19165</v>
          </cell>
        </row>
        <row r="14">
          <cell r="C14" t="str">
            <v>Interactive Digital Solutions</v>
          </cell>
          <cell r="M14">
            <v>43514</v>
          </cell>
          <cell r="N14">
            <v>44609</v>
          </cell>
        </row>
        <row r="15">
          <cell r="C15" t="str">
            <v>Major Hospital</v>
          </cell>
          <cell r="M15">
            <v>43341</v>
          </cell>
          <cell r="N15">
            <v>44436</v>
          </cell>
          <cell r="BA15">
            <v>22645</v>
          </cell>
        </row>
        <row r="16">
          <cell r="C16" t="str">
            <v>Radiology Partners</v>
          </cell>
          <cell r="M16">
            <v>43500</v>
          </cell>
          <cell r="N16">
            <v>43864</v>
          </cell>
        </row>
        <row r="17">
          <cell r="C17" t="str">
            <v>Software Engineering Professionals, Inc.</v>
          </cell>
          <cell r="M17">
            <v>42948</v>
          </cell>
          <cell r="N17">
            <v>44043</v>
          </cell>
          <cell r="BA17">
            <v>19410</v>
          </cell>
        </row>
        <row r="18">
          <cell r="C18" t="str">
            <v>T2 Systems</v>
          </cell>
          <cell r="M18">
            <v>43160</v>
          </cell>
          <cell r="N18">
            <v>44255</v>
          </cell>
          <cell r="BA18">
            <v>114036</v>
          </cell>
        </row>
        <row r="19">
          <cell r="C19" t="str">
            <v>The Cellular Connection, LLC</v>
          </cell>
          <cell r="M19">
            <v>43385</v>
          </cell>
          <cell r="N19">
            <v>44480</v>
          </cell>
          <cell r="BA19">
            <v>29860</v>
          </cell>
        </row>
        <row r="20">
          <cell r="C20" t="str">
            <v>University of Southern Indiana</v>
          </cell>
          <cell r="M20">
            <v>43374</v>
          </cell>
          <cell r="N20">
            <v>44469</v>
          </cell>
        </row>
        <row r="21">
          <cell r="C21" t="str">
            <v>Vertellus Holdings LLC</v>
          </cell>
          <cell r="M21">
            <v>43132</v>
          </cell>
          <cell r="N21">
            <v>44227</v>
          </cell>
          <cell r="BA21">
            <v>37771</v>
          </cell>
        </row>
        <row r="22">
          <cell r="C22" t="str">
            <v>Al J. Schneider Company</v>
          </cell>
          <cell r="M22">
            <v>42614</v>
          </cell>
          <cell r="N22">
            <v>43708</v>
          </cell>
        </row>
        <row r="23">
          <cell r="C23" t="str">
            <v>Rochester Metal Products Corp</v>
          </cell>
          <cell r="M23">
            <v>43434</v>
          </cell>
          <cell r="N23">
            <v>43798</v>
          </cell>
        </row>
        <row r="24">
          <cell r="C24" t="str">
            <v>ClearObject</v>
          </cell>
          <cell r="M24">
            <v>43739</v>
          </cell>
          <cell r="N24">
            <v>43830</v>
          </cell>
          <cell r="BA24">
            <v>8050</v>
          </cell>
        </row>
        <row r="25">
          <cell r="C25" t="str">
            <v>Wabash Valley Power Association</v>
          </cell>
          <cell r="M25">
            <v>43466</v>
          </cell>
          <cell r="N25">
            <v>43830</v>
          </cell>
          <cell r="BA25">
            <v>16390</v>
          </cell>
        </row>
        <row r="26">
          <cell r="C26" t="str">
            <v xml:space="preserve">MS to PS for 2019 </v>
          </cell>
        </row>
        <row r="27">
          <cell r="C27" t="str">
            <v>MS to PS for 2019 - expired/not renewed</v>
          </cell>
        </row>
        <row r="28">
          <cell r="C28" t="str">
            <v>MS to PS for 2019</v>
          </cell>
        </row>
        <row r="32">
          <cell r="C32" t="str">
            <v>Aces Power Marketing, LLC</v>
          </cell>
          <cell r="M32">
            <v>43739</v>
          </cell>
          <cell r="N32">
            <v>44104</v>
          </cell>
        </row>
        <row r="33">
          <cell r="C33" t="str">
            <v>Advanced Turf Solutions, Inc.</v>
          </cell>
          <cell r="M33">
            <v>43658</v>
          </cell>
          <cell r="N33">
            <v>44753</v>
          </cell>
        </row>
        <row r="34">
          <cell r="C34" t="str">
            <v>AmCap Underwriters, LLC</v>
          </cell>
          <cell r="M34">
            <v>43724</v>
          </cell>
          <cell r="N34">
            <v>44089</v>
          </cell>
        </row>
        <row r="35">
          <cell r="C35" t="str">
            <v>Draper, Inc.</v>
          </cell>
          <cell r="M35">
            <v>43617</v>
          </cell>
          <cell r="N35">
            <v>44712</v>
          </cell>
        </row>
        <row r="36">
          <cell r="C36" t="str">
            <v>Finger Lakes Health</v>
          </cell>
          <cell r="M36">
            <v>43647</v>
          </cell>
          <cell r="N36">
            <v>44742</v>
          </cell>
        </row>
        <row r="37">
          <cell r="C37" t="str">
            <v>Hancock Regional Hospital</v>
          </cell>
          <cell r="M37">
            <v>43605</v>
          </cell>
          <cell r="N37">
            <v>43970</v>
          </cell>
        </row>
        <row r="38">
          <cell r="C38" t="str">
            <v>Hendricks Regional Health</v>
          </cell>
          <cell r="M38">
            <v>43669</v>
          </cell>
          <cell r="N38">
            <v>44764</v>
          </cell>
        </row>
        <row r="39">
          <cell r="C39" t="str">
            <v>Orchard Software Corporation</v>
          </cell>
          <cell r="M39">
            <v>43598</v>
          </cell>
          <cell r="N39">
            <v>44693</v>
          </cell>
        </row>
        <row r="40">
          <cell r="C40" t="str">
            <v>OrthoIndy Enterprises, LLC</v>
          </cell>
          <cell r="M40">
            <v>43613</v>
          </cell>
          <cell r="N40">
            <v>44708</v>
          </cell>
        </row>
        <row r="41">
          <cell r="C41" t="str">
            <v>Viral Launch</v>
          </cell>
          <cell r="M41">
            <v>43647</v>
          </cell>
          <cell r="N41">
            <v>44012</v>
          </cell>
        </row>
        <row r="42">
          <cell r="C42" t="str">
            <v>Protective Insurance</v>
          </cell>
          <cell r="M42">
            <v>43783</v>
          </cell>
          <cell r="N42">
            <v>44148</v>
          </cell>
        </row>
        <row r="43">
          <cell r="C43" t="str">
            <v>Rochester Metal Products Corp</v>
          </cell>
          <cell r="M43">
            <v>43799</v>
          </cell>
          <cell r="N43">
            <v>44164</v>
          </cell>
        </row>
        <row r="44">
          <cell r="C44" t="str">
            <v>Wabash Valley Power Association</v>
          </cell>
          <cell r="M44">
            <v>43831</v>
          </cell>
          <cell r="N44">
            <v>44196</v>
          </cell>
        </row>
        <row r="45">
          <cell r="C45" t="str">
            <v>OurHealth, LLC</v>
          </cell>
          <cell r="M45">
            <v>44148</v>
          </cell>
          <cell r="N45">
            <v>44877</v>
          </cell>
        </row>
        <row r="46">
          <cell r="C46" t="str">
            <v>Four County Counseling</v>
          </cell>
          <cell r="M46">
            <v>44013</v>
          </cell>
          <cell r="N46">
            <v>45107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2:S56"/>
  <sheetViews>
    <sheetView showGridLines="0" tabSelected="1" zoomScale="80" zoomScaleNormal="80" workbookViewId="0">
      <pane xSplit="1" ySplit="4" topLeftCell="B5" activePane="bottomRight" state="frozen"/>
      <selection pane="topRight"/>
      <selection pane="bottomLeft"/>
      <selection pane="bottomRight" activeCell="J60" sqref="J60"/>
    </sheetView>
  </sheetViews>
  <sheetFormatPr baseColWidth="10" defaultColWidth="8.83203125" defaultRowHeight="15" x14ac:dyDescent="0.2"/>
  <cols>
    <col min="1" max="1" width="37.5" bestFit="1" customWidth="1"/>
    <col min="2" max="2" width="20.6640625" bestFit="1" customWidth="1"/>
    <col min="3" max="3" width="12.33203125" bestFit="1" customWidth="1"/>
    <col min="4" max="4" width="11.5" bestFit="1" customWidth="1"/>
    <col min="5" max="5" width="13" bestFit="1" customWidth="1"/>
    <col min="6" max="6" width="10.6640625" bestFit="1" customWidth="1"/>
    <col min="7" max="7" width="20.83203125" customWidth="1"/>
    <col min="8" max="8" width="12.5" bestFit="1" customWidth="1"/>
    <col min="9" max="9" width="22.5" customWidth="1"/>
    <col min="10" max="10" width="15.33203125" bestFit="1" customWidth="1"/>
    <col min="12" max="12" width="12.33203125" bestFit="1" customWidth="1"/>
    <col min="13" max="13" width="15.5" bestFit="1" customWidth="1"/>
    <col min="15" max="15" width="12.33203125" bestFit="1" customWidth="1"/>
    <col min="16" max="16" width="15.5" bestFit="1" customWidth="1"/>
    <col min="18" max="18" width="12.33203125" bestFit="1" customWidth="1"/>
    <col min="19" max="19" width="15.5" bestFit="1" customWidth="1"/>
  </cols>
  <sheetData>
    <row r="2" spans="1:19" x14ac:dyDescent="0.2">
      <c r="A2" s="1"/>
    </row>
    <row r="3" spans="1:19" x14ac:dyDescent="0.2">
      <c r="I3" s="16" t="s">
        <v>53</v>
      </c>
      <c r="J3" s="16"/>
      <c r="L3" s="17" t="s">
        <v>54</v>
      </c>
      <c r="M3" s="17"/>
      <c r="O3" s="17" t="s">
        <v>55</v>
      </c>
      <c r="P3" s="17"/>
      <c r="R3" s="17" t="s">
        <v>56</v>
      </c>
      <c r="S3" s="17"/>
    </row>
    <row r="4" spans="1:19" ht="33" thickBot="1" x14ac:dyDescent="0.25">
      <c r="A4" s="2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  <c r="G4" s="3" t="s">
        <v>57</v>
      </c>
      <c r="H4" s="2" t="s">
        <v>6</v>
      </c>
      <c r="I4" s="4" t="s">
        <v>58</v>
      </c>
      <c r="J4" s="4" t="s">
        <v>59</v>
      </c>
      <c r="L4" t="s">
        <v>60</v>
      </c>
      <c r="M4" t="s">
        <v>61</v>
      </c>
      <c r="O4" t="s">
        <v>60</v>
      </c>
      <c r="P4" t="s">
        <v>61</v>
      </c>
      <c r="R4" t="s">
        <v>60</v>
      </c>
      <c r="S4" t="s">
        <v>61</v>
      </c>
    </row>
    <row r="5" spans="1:19" x14ac:dyDescent="0.2">
      <c r="A5" t="s">
        <v>7</v>
      </c>
      <c r="B5" t="s">
        <v>8</v>
      </c>
      <c r="C5" s="5">
        <v>43739</v>
      </c>
      <c r="D5" s="5">
        <v>43830</v>
      </c>
      <c r="E5" t="s">
        <v>9</v>
      </c>
      <c r="F5" s="6">
        <v>8563.1299999999992</v>
      </c>
      <c r="G5" s="7">
        <f>'[1]VMP Recalc (RSM)'!BA26</f>
        <v>8050</v>
      </c>
      <c r="H5" t="s">
        <v>10</v>
      </c>
      <c r="I5" s="6" t="e">
        <f>SUMIFS('[1]ARR &amp; Rev Calc'!$BA:$BA,'[1]ARR &amp; Rev Calc'!$C:$C,A5,'[1]ARR &amp; Rev Calc'!$M:$M,C5,'[1]ARR &amp; Rev Calc'!$N:$N,D5)+IF(H5="Complete",G5,0)</f>
        <v>#VALUE!</v>
      </c>
      <c r="J5" s="6" t="e">
        <f t="shared" ref="J5:J51" si="0">IF(OR(H5="Complete",H5="New Method"),0,G5-I5)</f>
        <v>#VALUE!</v>
      </c>
      <c r="L5" s="15">
        <v>43739</v>
      </c>
      <c r="M5" s="15">
        <v>43830</v>
      </c>
      <c r="O5" s="14" t="s">
        <v>52</v>
      </c>
      <c r="P5" s="14" t="s">
        <v>52</v>
      </c>
      <c r="R5" s="14" t="s">
        <v>52</v>
      </c>
      <c r="S5" s="14" t="s">
        <v>52</v>
      </c>
    </row>
    <row r="6" spans="1:19" hidden="1" x14ac:dyDescent="0.2">
      <c r="A6" t="s">
        <v>11</v>
      </c>
      <c r="B6" t="s">
        <v>8</v>
      </c>
      <c r="C6" s="5">
        <v>43588</v>
      </c>
      <c r="D6" s="5">
        <v>43953</v>
      </c>
      <c r="E6" t="s">
        <v>12</v>
      </c>
      <c r="F6" s="6">
        <v>48250</v>
      </c>
      <c r="G6" s="7">
        <f>'[1]VMP Recalc (RSM)'!BA5</f>
        <v>29000</v>
      </c>
      <c r="H6" t="s">
        <v>10</v>
      </c>
      <c r="I6" s="6" t="e">
        <f>SUMIFS('[1]ARR &amp; Rev Calc'!$BA:$BA,'[1]ARR &amp; Rev Calc'!$C:$C,A6,'[1]ARR &amp; Rev Calc'!$M:$M,C6,'[1]ARR &amp; Rev Calc'!$N:$N,D6)+IF(H6="Complete",G6,0)</f>
        <v>#VALUE!</v>
      </c>
      <c r="J6" s="6" t="e">
        <f t="shared" si="0"/>
        <v>#VALUE!</v>
      </c>
    </row>
    <row r="7" spans="1:19" x14ac:dyDescent="0.2">
      <c r="A7" t="s">
        <v>13</v>
      </c>
      <c r="B7" t="s">
        <v>14</v>
      </c>
      <c r="C7" s="5">
        <v>43374</v>
      </c>
      <c r="D7" s="5">
        <v>43738</v>
      </c>
      <c r="E7" t="s">
        <v>12</v>
      </c>
      <c r="F7" s="6">
        <v>32950</v>
      </c>
      <c r="G7" s="7">
        <f>'[1]VMP Recalc (RSM)'!BA7</f>
        <v>19180</v>
      </c>
      <c r="H7" t="s">
        <v>15</v>
      </c>
      <c r="I7" s="6" t="e">
        <f>SUMIFS('[1]ARR &amp; Rev Calc'!$BA:$BA,'[1]ARR &amp; Rev Calc'!$C:$C,A7,'[1]ARR &amp; Rev Calc'!$M:$M,C7,'[1]ARR &amp; Rev Calc'!$N:$N,D7)+IF(H7="Complete",G7,0)</f>
        <v>#VALUE!</v>
      </c>
      <c r="J7" s="6">
        <f t="shared" si="0"/>
        <v>0</v>
      </c>
      <c r="L7" s="8"/>
      <c r="M7" s="8"/>
      <c r="O7" s="14" t="s">
        <v>52</v>
      </c>
      <c r="P7" s="14" t="s">
        <v>52</v>
      </c>
      <c r="R7" s="14" t="s">
        <v>52</v>
      </c>
      <c r="S7" s="14" t="s">
        <v>52</v>
      </c>
    </row>
    <row r="8" spans="1:19" hidden="1" x14ac:dyDescent="0.2">
      <c r="A8" t="s">
        <v>13</v>
      </c>
      <c r="B8" t="s">
        <v>8</v>
      </c>
      <c r="C8" s="5">
        <v>43739</v>
      </c>
      <c r="D8" s="5">
        <v>44104</v>
      </c>
      <c r="E8" t="s">
        <v>12</v>
      </c>
      <c r="F8" s="6">
        <v>17950</v>
      </c>
      <c r="G8" s="7">
        <f>'[1]VMP Recalc (RSM)'!BA8</f>
        <v>0</v>
      </c>
      <c r="H8" s="9" t="s">
        <v>16</v>
      </c>
      <c r="I8" s="6" t="e">
        <f>SUMIFS('[1]ARR &amp; Rev Calc'!$BA:$BA,'[1]ARR &amp; Rev Calc'!$C:$C,A8,'[1]ARR &amp; Rev Calc'!$M:$M,C8,'[1]ARR &amp; Rev Calc'!$N:$N,D8)+IF(H8="Complete",G8,0)</f>
        <v>#VALUE!</v>
      </c>
      <c r="J8" s="6">
        <f t="shared" si="0"/>
        <v>0</v>
      </c>
    </row>
    <row r="9" spans="1:19" hidden="1" x14ac:dyDescent="0.2">
      <c r="A9" t="s">
        <v>17</v>
      </c>
      <c r="B9" t="s">
        <v>8</v>
      </c>
      <c r="C9" s="5">
        <v>43724</v>
      </c>
      <c r="D9" s="5">
        <v>44089</v>
      </c>
      <c r="E9" t="s">
        <v>12</v>
      </c>
      <c r="F9" s="6">
        <v>7562.5</v>
      </c>
      <c r="G9" s="7">
        <f>'[1]VMP Recalc (RSM)'!BA15</f>
        <v>0</v>
      </c>
      <c r="H9" s="9" t="s">
        <v>16</v>
      </c>
      <c r="I9" s="6" t="e">
        <f>SUMIFS('[1]ARR &amp; Rev Calc'!$BA:$BA,'[1]ARR &amp; Rev Calc'!$C:$C,A9,'[1]ARR &amp; Rev Calc'!$M:$M,C9,'[1]ARR &amp; Rev Calc'!$N:$N,D9)+IF(H9="Complete",G9,0)</f>
        <v>#VALUE!</v>
      </c>
      <c r="J9" s="6">
        <f t="shared" si="0"/>
        <v>0</v>
      </c>
    </row>
    <row r="10" spans="1:19" hidden="1" x14ac:dyDescent="0.2">
      <c r="A10" t="s">
        <v>18</v>
      </c>
      <c r="B10" t="s">
        <v>14</v>
      </c>
      <c r="C10" s="5">
        <v>42583</v>
      </c>
      <c r="D10" s="5">
        <v>42947</v>
      </c>
      <c r="E10" t="s">
        <v>12</v>
      </c>
      <c r="F10" s="6">
        <v>14750</v>
      </c>
      <c r="G10" s="7">
        <f>'[1]VMP Recalc (RSM)'!BA18</f>
        <v>0</v>
      </c>
      <c r="H10" t="s">
        <v>15</v>
      </c>
      <c r="I10" s="6" t="e">
        <f>SUMIFS('[1]ARR &amp; Rev Calc'!$BA:$BA,'[1]ARR &amp; Rev Calc'!$C:$C,A10,'[1]ARR &amp; Rev Calc'!$M:$M,C10,'[1]ARR &amp; Rev Calc'!$N:$N,D10)+IF(H10="Complete",G10,0)</f>
        <v>#VALUE!</v>
      </c>
      <c r="J10" s="6">
        <f t="shared" si="0"/>
        <v>0</v>
      </c>
    </row>
    <row r="11" spans="1:19" hidden="1" x14ac:dyDescent="0.2">
      <c r="A11" t="s">
        <v>19</v>
      </c>
      <c r="B11" t="s">
        <v>8</v>
      </c>
      <c r="C11" s="5">
        <v>43565</v>
      </c>
      <c r="D11" s="5">
        <v>43930</v>
      </c>
      <c r="E11" t="s">
        <v>12</v>
      </c>
      <c r="F11" s="6">
        <v>17800</v>
      </c>
      <c r="G11" s="7">
        <f>'[1]VMP Recalc (RSM)'!BA20</f>
        <v>11585</v>
      </c>
      <c r="H11" t="s">
        <v>10</v>
      </c>
      <c r="I11" s="6" t="e">
        <f>SUMIFS('[1]ARR &amp; Rev Calc'!$BA:$BA,'[1]ARR &amp; Rev Calc'!$C:$C,A11,'[1]ARR &amp; Rev Calc'!$M:$M,C11,'[1]ARR &amp; Rev Calc'!$N:$N,D11)+IF(H11="Complete",G11,0)</f>
        <v>#VALUE!</v>
      </c>
      <c r="J11" s="6" t="e">
        <f t="shared" si="0"/>
        <v>#VALUE!</v>
      </c>
    </row>
    <row r="12" spans="1:19" x14ac:dyDescent="0.2">
      <c r="A12" t="s">
        <v>7</v>
      </c>
      <c r="B12" t="s">
        <v>8</v>
      </c>
      <c r="C12" s="5">
        <v>43374</v>
      </c>
      <c r="D12" s="5">
        <v>43738</v>
      </c>
      <c r="E12" t="s">
        <v>12</v>
      </c>
      <c r="F12" s="6">
        <v>34252.5</v>
      </c>
      <c r="G12" s="7">
        <f>'[1]VMP Recalc (RSM)'!BA25</f>
        <v>32199.981198463647</v>
      </c>
      <c r="H12" t="s">
        <v>15</v>
      </c>
      <c r="I12" s="6" t="e">
        <f>SUMIFS('[1]ARR &amp; Rev Calc'!$BA:$BA,'[1]ARR &amp; Rev Calc'!$C:$C,A12,'[1]ARR &amp; Rev Calc'!$M:$M,C12,'[1]ARR &amp; Rev Calc'!$N:$N,D12)+IF(H12="Complete",G12,0)</f>
        <v>#VALUE!</v>
      </c>
      <c r="J12" s="6">
        <f t="shared" si="0"/>
        <v>0</v>
      </c>
      <c r="L12" s="8"/>
      <c r="M12" s="8"/>
      <c r="O12" s="14" t="s">
        <v>52</v>
      </c>
      <c r="P12" s="14" t="s">
        <v>52</v>
      </c>
      <c r="R12" s="14" t="s">
        <v>52</v>
      </c>
      <c r="S12" s="14" t="s">
        <v>52</v>
      </c>
    </row>
    <row r="13" spans="1:19" x14ac:dyDescent="0.2">
      <c r="A13" s="10" t="s">
        <v>20</v>
      </c>
      <c r="B13" t="s">
        <v>8</v>
      </c>
      <c r="C13" s="5">
        <v>43221</v>
      </c>
      <c r="D13" s="5">
        <v>43585</v>
      </c>
      <c r="E13" t="s">
        <v>12</v>
      </c>
      <c r="F13" s="6">
        <v>34700</v>
      </c>
      <c r="G13" s="7">
        <f>'[1]VMP Recalc (RSM)'!BA36</f>
        <v>21437</v>
      </c>
      <c r="H13" t="s">
        <v>15</v>
      </c>
      <c r="I13" s="6" t="e">
        <f>SUMIFS('[1]ARR &amp; Rev Calc'!$BA:$BA,'[1]ARR &amp; Rev Calc'!$C:$C,A13,'[1]ARR &amp; Rev Calc'!$M:$M,C13,'[1]ARR &amp; Rev Calc'!$N:$N,D13)+IF(H13="Complete",G13,0)</f>
        <v>#VALUE!</v>
      </c>
      <c r="J13" s="6">
        <f t="shared" si="0"/>
        <v>0</v>
      </c>
      <c r="L13" s="8"/>
      <c r="M13" s="8"/>
      <c r="O13" s="14" t="s">
        <v>52</v>
      </c>
      <c r="P13" s="14" t="s">
        <v>52</v>
      </c>
      <c r="R13" s="14" t="s">
        <v>52</v>
      </c>
      <c r="S13" s="14" t="s">
        <v>52</v>
      </c>
    </row>
    <row r="14" spans="1:19" hidden="1" x14ac:dyDescent="0.2">
      <c r="A14" t="s">
        <v>20</v>
      </c>
      <c r="B14" t="s">
        <v>8</v>
      </c>
      <c r="C14" s="5">
        <v>43605</v>
      </c>
      <c r="D14" s="5">
        <v>43970</v>
      </c>
      <c r="E14" t="s">
        <v>12</v>
      </c>
      <c r="F14" s="6">
        <v>4110</v>
      </c>
      <c r="G14" s="7">
        <f>'[1]VMP Recalc (RSM)'!BA37</f>
        <v>0</v>
      </c>
      <c r="H14" s="9" t="s">
        <v>16</v>
      </c>
      <c r="I14" s="6" t="e">
        <f>SUMIFS('[1]ARR &amp; Rev Calc'!$BA:$BA,'[1]ARR &amp; Rev Calc'!$C:$C,A14,'[1]ARR &amp; Rev Calc'!$M:$M,C14,'[1]ARR &amp; Rev Calc'!$N:$N,D14)+IF(H14="Complete",G14,0)</f>
        <v>#VALUE!</v>
      </c>
      <c r="J14" s="6">
        <f t="shared" si="0"/>
        <v>0</v>
      </c>
    </row>
    <row r="15" spans="1:19" x14ac:dyDescent="0.2">
      <c r="A15" t="s">
        <v>21</v>
      </c>
      <c r="B15" t="s">
        <v>14</v>
      </c>
      <c r="C15" s="5">
        <v>42826</v>
      </c>
      <c r="D15" s="5">
        <v>43190</v>
      </c>
      <c r="E15" t="s">
        <v>12</v>
      </c>
      <c r="F15" s="6">
        <v>23208</v>
      </c>
      <c r="G15" s="7">
        <f>'[1]VMP Recalc (RSM)'!BA38</f>
        <v>16863.673829446125</v>
      </c>
      <c r="H15" t="s">
        <v>15</v>
      </c>
      <c r="I15" s="6" t="e">
        <f>SUMIFS('[1]ARR &amp; Rev Calc'!$BA:$BA,'[1]ARR &amp; Rev Calc'!$C:$C,A15,'[1]ARR &amp; Rev Calc'!$M:$M,C15,'[1]ARR &amp; Rev Calc'!$N:$N,D15)+IF(H15="Complete",G15,0)</f>
        <v>#VALUE!</v>
      </c>
      <c r="J15" s="6">
        <f t="shared" si="0"/>
        <v>0</v>
      </c>
      <c r="L15" s="8"/>
      <c r="M15" s="8"/>
      <c r="O15" s="14" t="s">
        <v>52</v>
      </c>
      <c r="P15" s="14" t="s">
        <v>52</v>
      </c>
      <c r="R15" s="14" t="s">
        <v>52</v>
      </c>
      <c r="S15" s="14" t="s">
        <v>52</v>
      </c>
    </row>
    <row r="16" spans="1:19" x14ac:dyDescent="0.2">
      <c r="A16" t="s">
        <v>22</v>
      </c>
      <c r="B16" t="s">
        <v>14</v>
      </c>
      <c r="C16" s="5">
        <v>42795</v>
      </c>
      <c r="D16" s="5">
        <v>43159</v>
      </c>
      <c r="E16" t="s">
        <v>12</v>
      </c>
      <c r="F16" s="6">
        <v>31265</v>
      </c>
      <c r="G16" s="7">
        <f>'[1]VMP Recalc (RSM)'!BA41</f>
        <v>22718.147288763917</v>
      </c>
      <c r="H16" t="s">
        <v>15</v>
      </c>
      <c r="I16" s="6" t="e">
        <f>SUMIFS('[1]ARR &amp; Rev Calc'!$BA:$BA,'[1]ARR &amp; Rev Calc'!$C:$C,A16,'[1]ARR &amp; Rev Calc'!$M:$M,C16,'[1]ARR &amp; Rev Calc'!$N:$N,D16)+IF(H16="Complete",G16,0)</f>
        <v>#VALUE!</v>
      </c>
      <c r="J16" s="6">
        <f t="shared" si="0"/>
        <v>0</v>
      </c>
      <c r="L16" s="8"/>
      <c r="M16" s="8"/>
      <c r="O16" s="14" t="s">
        <v>52</v>
      </c>
      <c r="P16" s="14" t="s">
        <v>52</v>
      </c>
      <c r="R16" s="14" t="s">
        <v>52</v>
      </c>
      <c r="S16" s="14" t="s">
        <v>52</v>
      </c>
    </row>
    <row r="17" spans="1:19" x14ac:dyDescent="0.2">
      <c r="A17" t="s">
        <v>23</v>
      </c>
      <c r="B17" t="s">
        <v>8</v>
      </c>
      <c r="C17" s="5">
        <v>43418</v>
      </c>
      <c r="D17" s="5">
        <v>43782</v>
      </c>
      <c r="E17" t="s">
        <v>12</v>
      </c>
      <c r="F17" s="6">
        <v>38314.5</v>
      </c>
      <c r="G17" s="7">
        <f>'[1]VMP Recalc (RSM)'!BA46</f>
        <v>26945</v>
      </c>
      <c r="H17" t="s">
        <v>15</v>
      </c>
      <c r="I17" s="6" t="e">
        <f>SUMIFS('[1]ARR &amp; Rev Calc'!$BA:$BA,'[1]ARR &amp; Rev Calc'!$C:$C,A17,'[1]ARR &amp; Rev Calc'!$M:$M,C17,'[1]ARR &amp; Rev Calc'!$N:$N,D17)+IF(H17="Complete",G17,0)</f>
        <v>#VALUE!</v>
      </c>
      <c r="J17" s="6">
        <f t="shared" si="0"/>
        <v>0</v>
      </c>
      <c r="L17" s="8"/>
      <c r="M17" s="8"/>
      <c r="O17" s="14" t="s">
        <v>52</v>
      </c>
      <c r="P17" s="14" t="s">
        <v>52</v>
      </c>
      <c r="R17" s="14" t="s">
        <v>52</v>
      </c>
      <c r="S17" s="14" t="s">
        <v>52</v>
      </c>
    </row>
    <row r="18" spans="1:19" hidden="1" x14ac:dyDescent="0.2">
      <c r="A18" t="s">
        <v>23</v>
      </c>
      <c r="B18" t="s">
        <v>8</v>
      </c>
      <c r="C18" s="5">
        <v>43783</v>
      </c>
      <c r="D18" s="5">
        <v>44148</v>
      </c>
      <c r="E18" t="s">
        <v>12</v>
      </c>
      <c r="F18" s="6">
        <v>11350.5</v>
      </c>
      <c r="G18" s="7">
        <f>'[1]VMP Recalc (RSM)'!BA47</f>
        <v>0</v>
      </c>
      <c r="H18" s="9" t="s">
        <v>16</v>
      </c>
      <c r="I18" s="6" t="e">
        <f>SUMIFS('[1]ARR &amp; Rev Calc'!$BA:$BA,'[1]ARR &amp; Rev Calc'!$C:$C,A18,'[1]ARR &amp; Rev Calc'!$M:$M,C18,'[1]ARR &amp; Rev Calc'!$N:$N,D18)+IF(H18="Complete",G18,0)</f>
        <v>#VALUE!</v>
      </c>
      <c r="J18" s="6">
        <f t="shared" si="0"/>
        <v>0</v>
      </c>
    </row>
    <row r="19" spans="1:19" hidden="1" x14ac:dyDescent="0.2">
      <c r="A19" t="s">
        <v>24</v>
      </c>
      <c r="B19" t="s">
        <v>8</v>
      </c>
      <c r="C19" s="5">
        <v>43500</v>
      </c>
      <c r="D19" s="5">
        <v>43864</v>
      </c>
      <c r="E19" t="s">
        <v>12</v>
      </c>
      <c r="F19" s="6">
        <v>27925</v>
      </c>
      <c r="G19" s="7">
        <f>'[1]VMP Recalc (RSM)'!BA48</f>
        <v>0</v>
      </c>
      <c r="H19" t="s">
        <v>15</v>
      </c>
      <c r="I19" s="6" t="e">
        <f>SUMIFS('[1]ARR &amp; Rev Calc'!$BA:$BA,'[1]ARR &amp; Rev Calc'!$C:$C,A19,'[1]ARR &amp; Rev Calc'!$M:$M,C19,'[1]ARR &amp; Rev Calc'!$N:$N,D19)+IF(H19="Complete",G19,0)</f>
        <v>#VALUE!</v>
      </c>
      <c r="J19" s="6">
        <f t="shared" si="0"/>
        <v>0</v>
      </c>
    </row>
    <row r="20" spans="1:19" x14ac:dyDescent="0.2">
      <c r="A20" t="s">
        <v>25</v>
      </c>
      <c r="B20" t="s">
        <v>14</v>
      </c>
      <c r="C20" s="5">
        <v>43069</v>
      </c>
      <c r="D20" s="5">
        <v>43433</v>
      </c>
      <c r="E20" t="s">
        <v>12</v>
      </c>
      <c r="F20" s="6">
        <v>4100</v>
      </c>
      <c r="G20" s="7">
        <f>'[1]VMP Recalc (RSM)'!BA49</f>
        <v>2892.4162257495591</v>
      </c>
      <c r="H20" t="s">
        <v>15</v>
      </c>
      <c r="I20" s="6" t="e">
        <f>SUMIFS('[1]ARR &amp; Rev Calc'!$BA:$BA,'[1]ARR &amp; Rev Calc'!$C:$C,A20,'[1]ARR &amp; Rev Calc'!$M:$M,C20,'[1]ARR &amp; Rev Calc'!$N:$N,D20)+IF(H20="Complete",G20,0)</f>
        <v>#VALUE!</v>
      </c>
      <c r="J20" s="6">
        <f t="shared" si="0"/>
        <v>0</v>
      </c>
      <c r="L20" s="8"/>
      <c r="M20" s="8"/>
      <c r="O20" s="14" t="s">
        <v>52</v>
      </c>
      <c r="P20" s="14" t="s">
        <v>52</v>
      </c>
      <c r="R20" s="14" t="s">
        <v>52</v>
      </c>
      <c r="S20" s="14" t="s">
        <v>52</v>
      </c>
    </row>
    <row r="21" spans="1:19" hidden="1" x14ac:dyDescent="0.2">
      <c r="A21" t="s">
        <v>25</v>
      </c>
      <c r="B21" t="s">
        <v>8</v>
      </c>
      <c r="C21" s="5">
        <v>43434</v>
      </c>
      <c r="D21" s="5">
        <v>43798</v>
      </c>
      <c r="E21" t="s">
        <v>12</v>
      </c>
      <c r="F21" s="6">
        <v>18427.5</v>
      </c>
      <c r="G21" s="7">
        <f>'[1]VMP Recalc (RSM)'!BA50</f>
        <v>13000</v>
      </c>
      <c r="H21" t="s">
        <v>10</v>
      </c>
      <c r="I21" s="6" t="e">
        <f>SUMIFS('[1]ARR &amp; Rev Calc'!$BA:$BA,'[1]ARR &amp; Rev Calc'!$C:$C,A21,'[1]ARR &amp; Rev Calc'!$M:$M,C21,'[1]ARR &amp; Rev Calc'!$N:$N,D21)+IF(H21="Complete",G21,0)</f>
        <v>#VALUE!</v>
      </c>
      <c r="J21" s="6" t="e">
        <f t="shared" si="0"/>
        <v>#VALUE!</v>
      </c>
    </row>
    <row r="22" spans="1:19" hidden="1" x14ac:dyDescent="0.2">
      <c r="A22" t="s">
        <v>25</v>
      </c>
      <c r="B22" t="s">
        <v>8</v>
      </c>
      <c r="C22" s="5">
        <v>43799</v>
      </c>
      <c r="D22" s="5">
        <v>44164</v>
      </c>
      <c r="E22" t="s">
        <v>12</v>
      </c>
      <c r="F22" s="6">
        <v>5427.5</v>
      </c>
      <c r="G22" s="7">
        <f>'[1]VMP Recalc (RSM)'!BA51</f>
        <v>0</v>
      </c>
      <c r="H22" s="9" t="s">
        <v>16</v>
      </c>
      <c r="I22" s="6" t="e">
        <f>SUMIFS('[1]ARR &amp; Rev Calc'!$BA:$BA,'[1]ARR &amp; Rev Calc'!$C:$C,A22,'[1]ARR &amp; Rev Calc'!$M:$M,C22,'[1]ARR &amp; Rev Calc'!$N:$N,D22)+IF(H22="Complete",G22,0)</f>
        <v>#VALUE!</v>
      </c>
      <c r="J22" s="6">
        <f t="shared" si="0"/>
        <v>0</v>
      </c>
    </row>
    <row r="23" spans="1:19" x14ac:dyDescent="0.2">
      <c r="A23" t="s">
        <v>26</v>
      </c>
      <c r="B23" t="s">
        <v>14</v>
      </c>
      <c r="C23" s="5">
        <v>42795</v>
      </c>
      <c r="D23" s="5">
        <v>43159</v>
      </c>
      <c r="E23" t="s">
        <v>12</v>
      </c>
      <c r="F23" s="6">
        <v>60000</v>
      </c>
      <c r="G23" s="7">
        <f>'[1]VMP Recalc (RSM)'!BA53</f>
        <v>52907.878787878792</v>
      </c>
      <c r="H23" t="s">
        <v>15</v>
      </c>
      <c r="I23" s="6" t="e">
        <f>SUMIFS('[1]ARR &amp; Rev Calc'!$BA:$BA,'[1]ARR &amp; Rev Calc'!$C:$C,A23,'[1]ARR &amp; Rev Calc'!$M:$M,C23,'[1]ARR &amp; Rev Calc'!$N:$N,D23)+IF(H23="Complete",G23,0)</f>
        <v>#VALUE!</v>
      </c>
      <c r="J23" s="6">
        <f t="shared" si="0"/>
        <v>0</v>
      </c>
      <c r="L23" s="8"/>
      <c r="M23" s="8"/>
      <c r="O23" s="14" t="s">
        <v>52</v>
      </c>
      <c r="P23" s="14" t="s">
        <v>52</v>
      </c>
      <c r="R23" s="14" t="s">
        <v>52</v>
      </c>
      <c r="S23" s="14" t="s">
        <v>52</v>
      </c>
    </row>
    <row r="24" spans="1:19" x14ac:dyDescent="0.2">
      <c r="A24" t="s">
        <v>27</v>
      </c>
      <c r="B24" t="s">
        <v>8</v>
      </c>
      <c r="C24" s="5">
        <v>43407</v>
      </c>
      <c r="D24" s="5">
        <v>43771</v>
      </c>
      <c r="E24" t="s">
        <v>12</v>
      </c>
      <c r="F24" s="6">
        <v>30000</v>
      </c>
      <c r="G24" s="7">
        <f>'[1]VMP Recalc (RSM)'!BA56</f>
        <v>23482</v>
      </c>
      <c r="H24" t="s">
        <v>15</v>
      </c>
      <c r="I24" s="6" t="e">
        <f>SUMIFS('[1]ARR &amp; Rev Calc'!$BA:$BA,'[1]ARR &amp; Rev Calc'!$C:$C,A24,'[1]ARR &amp; Rev Calc'!$M:$M,C24,'[1]ARR &amp; Rev Calc'!$N:$N,D24)+IF(H24="Complete",G24,0)</f>
        <v>#VALUE!</v>
      </c>
      <c r="J24" s="6">
        <f t="shared" si="0"/>
        <v>0</v>
      </c>
      <c r="L24" s="8"/>
      <c r="M24" s="8"/>
      <c r="O24" s="14" t="s">
        <v>52</v>
      </c>
      <c r="P24" s="14" t="s">
        <v>52</v>
      </c>
      <c r="R24" s="14" t="s">
        <v>52</v>
      </c>
      <c r="S24" s="14" t="s">
        <v>52</v>
      </c>
    </row>
    <row r="25" spans="1:19" hidden="1" x14ac:dyDescent="0.2">
      <c r="A25" t="s">
        <v>28</v>
      </c>
      <c r="B25" t="s">
        <v>8</v>
      </c>
      <c r="C25" s="5">
        <v>43647</v>
      </c>
      <c r="D25" s="5">
        <v>44012</v>
      </c>
      <c r="E25" t="s">
        <v>12</v>
      </c>
      <c r="F25" s="6">
        <v>5000</v>
      </c>
      <c r="G25" s="7">
        <f>'[1]VMP Recalc (RSM)'!BA59</f>
        <v>0</v>
      </c>
      <c r="H25" s="9" t="s">
        <v>16</v>
      </c>
      <c r="I25" s="6" t="e">
        <f>SUMIFS('[1]ARR &amp; Rev Calc'!$BA:$BA,'[1]ARR &amp; Rev Calc'!$C:$C,A25,'[1]ARR &amp; Rev Calc'!$M:$M,C25,'[1]ARR &amp; Rev Calc'!$N:$N,D25)+IF(H25="Complete",G25,0)</f>
        <v>#VALUE!</v>
      </c>
      <c r="J25" s="6">
        <f t="shared" si="0"/>
        <v>0</v>
      </c>
    </row>
    <row r="26" spans="1:19" x14ac:dyDescent="0.2">
      <c r="A26" t="s">
        <v>29</v>
      </c>
      <c r="B26" t="s">
        <v>8</v>
      </c>
      <c r="C26" s="5">
        <v>43101</v>
      </c>
      <c r="D26" s="5">
        <v>43465</v>
      </c>
      <c r="E26" t="s">
        <v>12</v>
      </c>
      <c r="F26" s="6">
        <v>21210</v>
      </c>
      <c r="G26" s="7">
        <f>'[1]VMP Recalc (RSM)'!BA60</f>
        <v>16553.899999999998</v>
      </c>
      <c r="H26" t="s">
        <v>15</v>
      </c>
      <c r="I26" s="6" t="e">
        <f>SUMIFS('[1]ARR &amp; Rev Calc'!$BA:$BA,'[1]ARR &amp; Rev Calc'!$C:$C,A26,'[1]ARR &amp; Rev Calc'!$M:$M,C26,'[1]ARR &amp; Rev Calc'!$N:$N,D26)+IF(H26="Complete",G26,0)</f>
        <v>#VALUE!</v>
      </c>
      <c r="J26" s="6">
        <f t="shared" si="0"/>
        <v>0</v>
      </c>
      <c r="L26" s="8"/>
      <c r="M26" s="8"/>
      <c r="O26" s="14" t="s">
        <v>52</v>
      </c>
      <c r="P26" s="14" t="s">
        <v>52</v>
      </c>
      <c r="R26" s="14" t="s">
        <v>52</v>
      </c>
      <c r="S26" s="14" t="s">
        <v>52</v>
      </c>
    </row>
    <row r="27" spans="1:19" x14ac:dyDescent="0.2">
      <c r="A27" t="s">
        <v>29</v>
      </c>
      <c r="B27" t="s">
        <v>8</v>
      </c>
      <c r="C27" s="5">
        <v>43466</v>
      </c>
      <c r="D27" s="5">
        <v>43830</v>
      </c>
      <c r="E27" t="s">
        <v>12</v>
      </c>
      <c r="F27" s="6">
        <v>21000</v>
      </c>
      <c r="G27" s="7">
        <f>'[1]VMP Recalc (RSM)'!BA61</f>
        <v>16390</v>
      </c>
      <c r="H27" t="s">
        <v>15</v>
      </c>
      <c r="I27" s="6" t="e">
        <f>SUMIFS('[1]ARR &amp; Rev Calc'!$BA:$BA,'[1]ARR &amp; Rev Calc'!$C:$C,A27,'[1]ARR &amp; Rev Calc'!$M:$M,C27,'[1]ARR &amp; Rev Calc'!$N:$N,D27)+IF(H27="Complete",G27,0)</f>
        <v>#VALUE!</v>
      </c>
      <c r="J27" s="6">
        <f t="shared" si="0"/>
        <v>0</v>
      </c>
      <c r="L27" s="8"/>
      <c r="M27" s="8"/>
      <c r="O27" s="14" t="s">
        <v>52</v>
      </c>
      <c r="P27" s="14" t="s">
        <v>52</v>
      </c>
      <c r="R27" s="14" t="s">
        <v>52</v>
      </c>
      <c r="S27" s="14" t="s">
        <v>52</v>
      </c>
    </row>
    <row r="28" spans="1:19" hidden="1" x14ac:dyDescent="0.2">
      <c r="A28" t="s">
        <v>29</v>
      </c>
      <c r="B28" t="s">
        <v>8</v>
      </c>
      <c r="C28" s="5">
        <v>43831</v>
      </c>
      <c r="D28" s="5">
        <v>44196</v>
      </c>
      <c r="E28" t="s">
        <v>12</v>
      </c>
      <c r="F28" s="6">
        <v>12000</v>
      </c>
      <c r="G28" s="7">
        <f>'[1]VMP Recalc (RSM)'!BA62</f>
        <v>0</v>
      </c>
      <c r="H28" s="9" t="s">
        <v>16</v>
      </c>
      <c r="I28" s="6" t="e">
        <f>SUMIFS('[1]ARR &amp; Rev Calc'!$BA:$BA,'[1]ARR &amp; Rev Calc'!$C:$C,A28,'[1]ARR &amp; Rev Calc'!$M:$M,C28,'[1]ARR &amp; Rev Calc'!$N:$N,D28)+IF(H28="Complete",G28,0)</f>
        <v>#VALUE!</v>
      </c>
      <c r="J28" s="6">
        <f t="shared" si="0"/>
        <v>0</v>
      </c>
    </row>
    <row r="29" spans="1:19" x14ac:dyDescent="0.2">
      <c r="A29" s="10" t="s">
        <v>13</v>
      </c>
      <c r="B29" s="10" t="s">
        <v>14</v>
      </c>
      <c r="C29" s="11">
        <v>42644</v>
      </c>
      <c r="D29" s="11">
        <v>43373</v>
      </c>
      <c r="E29" t="s">
        <v>30</v>
      </c>
      <c r="F29" s="6">
        <v>85442.880000000005</v>
      </c>
      <c r="G29" s="7">
        <f>'[1]VMP Recalc (RSM)'!BA6</f>
        <v>49735.794792109264</v>
      </c>
      <c r="H29" t="s">
        <v>15</v>
      </c>
      <c r="I29" s="6" t="e">
        <f>SUMIFS('[1]ARR &amp; Rev Calc'!$BA:$BA,'[1]ARR &amp; Rev Calc'!$C:$C,A29,'[1]ARR &amp; Rev Calc'!$M:$M,C29,'[1]ARR &amp; Rev Calc'!$N:$N,D29)+IF(H29="Complete",G29,0)</f>
        <v>#VALUE!</v>
      </c>
      <c r="J29" s="6">
        <f t="shared" si="0"/>
        <v>0</v>
      </c>
      <c r="L29" s="8"/>
      <c r="M29" s="8"/>
      <c r="O29" s="8"/>
      <c r="P29" s="8"/>
      <c r="R29" s="8"/>
      <c r="S29" s="8"/>
    </row>
    <row r="30" spans="1:19" x14ac:dyDescent="0.2">
      <c r="A30" t="s">
        <v>31</v>
      </c>
      <c r="B30" t="s">
        <v>8</v>
      </c>
      <c r="C30" s="5">
        <v>42767</v>
      </c>
      <c r="D30" s="5">
        <v>43496</v>
      </c>
      <c r="E30" t="s">
        <v>30</v>
      </c>
      <c r="F30" s="6">
        <v>61300</v>
      </c>
      <c r="G30" s="7">
        <f>'[1]VMP Recalc (RSM)'!BA16</f>
        <v>51054.821705426359</v>
      </c>
      <c r="H30" t="s">
        <v>15</v>
      </c>
      <c r="I30" s="6" t="e">
        <f>SUMIFS('[1]ARR &amp; Rev Calc'!$BA:$BA,'[1]ARR &amp; Rev Calc'!$C:$C,A30,'[1]ARR &amp; Rev Calc'!$M:$M,C30,'[1]ARR &amp; Rev Calc'!$N:$N,D30)+IF(H30="Complete",G30,0)</f>
        <v>#VALUE!</v>
      </c>
      <c r="J30" s="6">
        <f t="shared" si="0"/>
        <v>0</v>
      </c>
      <c r="L30" s="8"/>
      <c r="M30" s="8"/>
      <c r="O30" s="8"/>
      <c r="P30" s="8"/>
      <c r="R30" s="8"/>
      <c r="S30" s="8"/>
    </row>
    <row r="31" spans="1:19" hidden="1" x14ac:dyDescent="0.2">
      <c r="A31" t="s">
        <v>32</v>
      </c>
      <c r="B31" t="s">
        <v>8</v>
      </c>
      <c r="C31" s="5">
        <v>43658</v>
      </c>
      <c r="D31" s="5">
        <v>44753</v>
      </c>
      <c r="E31" t="s">
        <v>33</v>
      </c>
      <c r="F31" s="6">
        <v>27000</v>
      </c>
      <c r="G31" s="7">
        <f>'[1]VMP Recalc (RSM)'!BA9</f>
        <v>0</v>
      </c>
      <c r="H31" s="9" t="s">
        <v>16</v>
      </c>
      <c r="I31" s="6" t="e">
        <f>SUMIFS('[1]ARR &amp; Rev Calc'!$BA:$BA,'[1]ARR &amp; Rev Calc'!$C:$C,A31,'[1]ARR &amp; Rev Calc'!$M:$M,C31,'[1]ARR &amp; Rev Calc'!$N:$N,D31)+IF(H31="Complete",G31,0)</f>
        <v>#VALUE!</v>
      </c>
      <c r="J31" s="6">
        <f t="shared" si="0"/>
        <v>0</v>
      </c>
    </row>
    <row r="32" spans="1:19" x14ac:dyDescent="0.2">
      <c r="A32" t="s">
        <v>31</v>
      </c>
      <c r="B32" t="s">
        <v>8</v>
      </c>
      <c r="C32" s="5">
        <v>43497</v>
      </c>
      <c r="D32" s="5">
        <v>44592</v>
      </c>
      <c r="E32" t="s">
        <v>33</v>
      </c>
      <c r="F32" s="6">
        <v>87075</v>
      </c>
      <c r="G32" s="7">
        <f>'[1]VMP Recalc (RSM)'!BA17</f>
        <v>72522</v>
      </c>
      <c r="H32" t="s">
        <v>10</v>
      </c>
      <c r="I32" s="6" t="e">
        <f>SUMIFS('[1]ARR &amp; Rev Calc'!$BA:$BA,'[1]ARR &amp; Rev Calc'!$C:$C,A32,'[1]ARR &amp; Rev Calc'!$M:$M,C32,'[1]ARR &amp; Rev Calc'!$N:$N,D32)+IF(H32="Complete",G32,0)</f>
        <v>#VALUE!</v>
      </c>
      <c r="J32" s="6" t="e">
        <f t="shared" si="0"/>
        <v>#VALUE!</v>
      </c>
      <c r="L32" s="8"/>
      <c r="M32" s="8"/>
      <c r="O32" s="8"/>
      <c r="P32" s="8"/>
      <c r="R32" s="8"/>
      <c r="S32" s="8"/>
    </row>
    <row r="33" spans="1:19" x14ac:dyDescent="0.2">
      <c r="A33" t="s">
        <v>18</v>
      </c>
      <c r="B33" t="s">
        <v>14</v>
      </c>
      <c r="C33" s="5">
        <v>42948</v>
      </c>
      <c r="D33" s="5">
        <v>44043</v>
      </c>
      <c r="E33" t="s">
        <v>33</v>
      </c>
      <c r="F33" s="6">
        <v>72570</v>
      </c>
      <c r="G33" s="7">
        <f>'[1]VMP Recalc (RSM)'!BA19</f>
        <v>52217</v>
      </c>
      <c r="H33" t="s">
        <v>10</v>
      </c>
      <c r="I33" s="6" t="e">
        <f>SUMIFS('[1]ARR &amp; Rev Calc'!$BA:$BA,'[1]ARR &amp; Rev Calc'!$C:$C,A33,'[1]ARR &amp; Rev Calc'!$M:$M,C33,'[1]ARR &amp; Rev Calc'!$N:$N,D33)+IF(H33="Complete",G33,0)</f>
        <v>#VALUE!</v>
      </c>
      <c r="J33" s="6" t="e">
        <f t="shared" si="0"/>
        <v>#VALUE!</v>
      </c>
      <c r="L33" s="8"/>
      <c r="M33" s="8"/>
      <c r="O33" s="8"/>
      <c r="P33" s="8"/>
      <c r="R33" s="8"/>
      <c r="S33" s="8"/>
    </row>
    <row r="34" spans="1:19" x14ac:dyDescent="0.2">
      <c r="A34" t="s">
        <v>34</v>
      </c>
      <c r="B34" t="s">
        <v>14</v>
      </c>
      <c r="C34" s="5">
        <v>43160</v>
      </c>
      <c r="D34" s="5">
        <v>44255</v>
      </c>
      <c r="E34" t="s">
        <v>33</v>
      </c>
      <c r="F34" s="6">
        <v>167700</v>
      </c>
      <c r="G34" s="7">
        <f>'[1]VMP Recalc (RSM)'!BA21</f>
        <v>140502</v>
      </c>
      <c r="H34" t="s">
        <v>10</v>
      </c>
      <c r="I34" s="6" t="e">
        <f>SUMIFS('[1]ARR &amp; Rev Calc'!$BA:$BA,'[1]ARR &amp; Rev Calc'!$C:$C,A34,'[1]ARR &amp; Rev Calc'!$M:$M,C34,'[1]ARR &amp; Rev Calc'!$N:$N,D34)+IF(H34="Complete",G34,0)</f>
        <v>#VALUE!</v>
      </c>
      <c r="J34" s="6" t="e">
        <f t="shared" si="0"/>
        <v>#VALUE!</v>
      </c>
      <c r="L34" s="8"/>
      <c r="M34" s="8"/>
      <c r="O34" s="8"/>
      <c r="P34" s="8"/>
      <c r="R34" s="8"/>
      <c r="S34" s="8"/>
    </row>
    <row r="35" spans="1:19" x14ac:dyDescent="0.2">
      <c r="A35" t="s">
        <v>35</v>
      </c>
      <c r="B35" t="s">
        <v>14</v>
      </c>
      <c r="C35" s="5">
        <v>42826</v>
      </c>
      <c r="D35" s="5">
        <v>43921</v>
      </c>
      <c r="E35" t="s">
        <v>33</v>
      </c>
      <c r="F35" s="6">
        <v>52040.88</v>
      </c>
      <c r="G35" s="7">
        <f>'[1]VMP Recalc (RSM)'!BA22</f>
        <v>58037</v>
      </c>
      <c r="H35" t="s">
        <v>10</v>
      </c>
      <c r="I35" s="6" t="e">
        <f>SUMIFS('[1]ARR &amp; Rev Calc'!$BA:$BA,'[1]ARR &amp; Rev Calc'!$C:$C,A35,'[1]ARR &amp; Rev Calc'!$M:$M,C35,'[1]ARR &amp; Rev Calc'!$N:$N,D35)+IF(H35="Complete",G35,0)</f>
        <v>#VALUE!</v>
      </c>
      <c r="J35" s="6" t="e">
        <f t="shared" si="0"/>
        <v>#VALUE!</v>
      </c>
      <c r="L35" s="8"/>
      <c r="M35" s="8"/>
      <c r="O35" s="8"/>
      <c r="P35" s="8"/>
      <c r="R35" s="8"/>
      <c r="S35" s="8"/>
    </row>
    <row r="36" spans="1:19" x14ac:dyDescent="0.2">
      <c r="A36" t="s">
        <v>36</v>
      </c>
      <c r="B36" t="s">
        <v>8</v>
      </c>
      <c r="C36" s="5">
        <v>43101</v>
      </c>
      <c r="D36" s="5">
        <v>44196</v>
      </c>
      <c r="E36" t="s">
        <v>33</v>
      </c>
      <c r="F36" s="6">
        <v>73710</v>
      </c>
      <c r="G36" s="7">
        <f>'[1]VMP Recalc (RSM)'!BA24</f>
        <v>56634</v>
      </c>
      <c r="H36" t="s">
        <v>10</v>
      </c>
      <c r="I36" s="6" t="e">
        <f>SUMIFS('[1]ARR &amp; Rev Calc'!$BA:$BA,'[1]ARR &amp; Rev Calc'!$C:$C,A36,'[1]ARR &amp; Rev Calc'!$M:$M,C36,'[1]ARR &amp; Rev Calc'!$N:$N,D36)+IF(H36="Complete",G36,0)</f>
        <v>#VALUE!</v>
      </c>
      <c r="J36" s="6" t="e">
        <f t="shared" si="0"/>
        <v>#VALUE!</v>
      </c>
      <c r="L36" s="8"/>
      <c r="M36" s="8"/>
      <c r="O36" s="8"/>
      <c r="P36" s="8"/>
      <c r="R36" s="8"/>
      <c r="S36" s="8"/>
    </row>
    <row r="37" spans="1:19" hidden="1" x14ac:dyDescent="0.2">
      <c r="A37" t="s">
        <v>37</v>
      </c>
      <c r="B37" t="s">
        <v>8</v>
      </c>
      <c r="C37" s="5">
        <v>43617</v>
      </c>
      <c r="D37" s="5">
        <v>44712</v>
      </c>
      <c r="E37" t="s">
        <v>33</v>
      </c>
      <c r="F37" s="6">
        <v>5922</v>
      </c>
      <c r="G37" s="7">
        <f>'[1]VMP Recalc (RSM)'!BA27</f>
        <v>0</v>
      </c>
      <c r="H37" s="9" t="s">
        <v>16</v>
      </c>
      <c r="I37" s="6" t="e">
        <f>SUMIFS('[1]ARR &amp; Rev Calc'!$BA:$BA,'[1]ARR &amp; Rev Calc'!$C:$C,A37,'[1]ARR &amp; Rev Calc'!$M:$M,C37,'[1]ARR &amp; Rev Calc'!$N:$N,D37)+IF(H37="Complete",G37,0)</f>
        <v>#VALUE!</v>
      </c>
      <c r="J37" s="6">
        <f t="shared" si="0"/>
        <v>0</v>
      </c>
    </row>
    <row r="38" spans="1:19" x14ac:dyDescent="0.2">
      <c r="A38" t="s">
        <v>38</v>
      </c>
      <c r="B38" t="s">
        <v>8</v>
      </c>
      <c r="C38" s="5">
        <v>42826</v>
      </c>
      <c r="D38" s="5">
        <v>43921</v>
      </c>
      <c r="E38" t="s">
        <v>33</v>
      </c>
      <c r="F38" s="6">
        <v>84000</v>
      </c>
      <c r="G38" s="7">
        <f>'[1]VMP Recalc (RSM)'!BA28</f>
        <v>58504</v>
      </c>
      <c r="H38" t="s">
        <v>10</v>
      </c>
      <c r="I38" s="6" t="e">
        <f>SUMIFS('[1]ARR &amp; Rev Calc'!$BA:$BA,'[1]ARR &amp; Rev Calc'!$C:$C,A38,'[1]ARR &amp; Rev Calc'!$M:$M,C38,'[1]ARR &amp; Rev Calc'!$N:$N,D38)+IF(H38="Complete",G38,0)</f>
        <v>#VALUE!</v>
      </c>
      <c r="J38" s="6" t="e">
        <f t="shared" si="0"/>
        <v>#VALUE!</v>
      </c>
      <c r="L38" s="8"/>
      <c r="M38" s="8"/>
      <c r="O38" s="8"/>
      <c r="P38" s="8"/>
      <c r="R38" s="8"/>
      <c r="S38" s="8"/>
    </row>
    <row r="39" spans="1:19" hidden="1" x14ac:dyDescent="0.2">
      <c r="A39" t="s">
        <v>39</v>
      </c>
      <c r="B39" t="s">
        <v>8</v>
      </c>
      <c r="C39" s="5">
        <v>43647</v>
      </c>
      <c r="D39" s="5">
        <v>44742</v>
      </c>
      <c r="E39" t="s">
        <v>33</v>
      </c>
      <c r="F39" s="6">
        <v>24000</v>
      </c>
      <c r="G39" s="7">
        <f>'[1]VMP Recalc (RSM)'!BA29</f>
        <v>0</v>
      </c>
      <c r="H39" s="9" t="s">
        <v>16</v>
      </c>
      <c r="I39" s="6" t="e">
        <f>SUMIFS('[1]ARR &amp; Rev Calc'!$BA:$BA,'[1]ARR &amp; Rev Calc'!$C:$C,A39,'[1]ARR &amp; Rev Calc'!$M:$M,C39,'[1]ARR &amp; Rev Calc'!$N:$N,D39)+IF(H39="Complete",G39,0)</f>
        <v>#VALUE!</v>
      </c>
      <c r="J39" s="6">
        <f t="shared" si="0"/>
        <v>0</v>
      </c>
    </row>
    <row r="40" spans="1:19" hidden="1" x14ac:dyDescent="0.2">
      <c r="A40" t="s">
        <v>40</v>
      </c>
      <c r="B40" t="s">
        <v>8</v>
      </c>
      <c r="C40" s="5">
        <v>44013</v>
      </c>
      <c r="D40" s="5">
        <v>45107</v>
      </c>
      <c r="E40" t="s">
        <v>33</v>
      </c>
      <c r="F40" s="6">
        <v>8823.5300000000007</v>
      </c>
      <c r="G40" s="7">
        <f>'[1]VMP Recalc (RSM)'!BA35</f>
        <v>0</v>
      </c>
      <c r="H40" s="9" t="s">
        <v>16</v>
      </c>
      <c r="I40" s="6" t="e">
        <f>SUMIFS('[1]ARR &amp; Rev Calc'!$BA:$BA,'[1]ARR &amp; Rev Calc'!$C:$C,A40,'[1]ARR &amp; Rev Calc'!$M:$M,C40,'[1]ARR &amp; Rev Calc'!$N:$N,D40)+IF(H40="Complete",G40,0)</f>
        <v>#VALUE!</v>
      </c>
      <c r="J40" s="6">
        <f t="shared" si="0"/>
        <v>0</v>
      </c>
    </row>
    <row r="41" spans="1:19" hidden="1" x14ac:dyDescent="0.2">
      <c r="A41" t="s">
        <v>41</v>
      </c>
      <c r="B41" t="s">
        <v>8</v>
      </c>
      <c r="C41" s="5">
        <v>43669</v>
      </c>
      <c r="D41" s="5">
        <v>44764</v>
      </c>
      <c r="E41" t="s">
        <v>33</v>
      </c>
      <c r="F41" s="6">
        <v>22687.5</v>
      </c>
      <c r="G41" s="7">
        <f>'[1]VMP Recalc (RSM)'!BA39</f>
        <v>0</v>
      </c>
      <c r="H41" s="9" t="s">
        <v>16</v>
      </c>
      <c r="I41" s="6" t="e">
        <f>SUMIFS('[1]ARR &amp; Rev Calc'!$BA:$BA,'[1]ARR &amp; Rev Calc'!$C:$C,A41,'[1]ARR &amp; Rev Calc'!$M:$M,C41,'[1]ARR &amp; Rev Calc'!$N:$N,D41)+IF(H41="Complete",G41,0)</f>
        <v>#VALUE!</v>
      </c>
      <c r="J41" s="6">
        <f t="shared" si="0"/>
        <v>0</v>
      </c>
    </row>
    <row r="42" spans="1:19" x14ac:dyDescent="0.2">
      <c r="A42" t="s">
        <v>42</v>
      </c>
      <c r="B42" t="s">
        <v>8</v>
      </c>
      <c r="C42" s="5">
        <v>43191</v>
      </c>
      <c r="D42" s="5">
        <v>44286</v>
      </c>
      <c r="E42" t="s">
        <v>33</v>
      </c>
      <c r="F42" s="6">
        <v>78030</v>
      </c>
      <c r="G42" s="7">
        <f>'[1]VMP Recalc (RSM)'!BA40</f>
        <v>57185</v>
      </c>
      <c r="H42" t="s">
        <v>10</v>
      </c>
      <c r="I42" s="6" t="e">
        <f>SUMIFS('[1]ARR &amp; Rev Calc'!$BA:$BA,'[1]ARR &amp; Rev Calc'!$C:$C,A42,'[1]ARR &amp; Rev Calc'!$M:$M,C42,'[1]ARR &amp; Rev Calc'!$N:$N,D42)+IF(H42="Complete",G42,0)</f>
        <v>#VALUE!</v>
      </c>
      <c r="J42" s="6" t="e">
        <f t="shared" si="0"/>
        <v>#VALUE!</v>
      </c>
      <c r="L42" s="8"/>
      <c r="M42" s="8"/>
      <c r="O42" s="8"/>
      <c r="P42" s="8"/>
      <c r="R42" s="8"/>
      <c r="S42" s="8"/>
    </row>
    <row r="43" spans="1:19" hidden="1" x14ac:dyDescent="0.2">
      <c r="A43" t="s">
        <v>43</v>
      </c>
      <c r="B43" t="s">
        <v>8</v>
      </c>
      <c r="C43" s="5">
        <v>43514</v>
      </c>
      <c r="D43" s="5">
        <v>44609</v>
      </c>
      <c r="E43" t="s">
        <v>33</v>
      </c>
      <c r="F43" s="6">
        <v>75000</v>
      </c>
      <c r="G43" s="7">
        <f>'[1]VMP Recalc (RSM)'!BA42</f>
        <v>48710</v>
      </c>
      <c r="H43" t="s">
        <v>10</v>
      </c>
      <c r="I43" s="6" t="e">
        <f>SUMIFS('[1]ARR &amp; Rev Calc'!$BA:$BA,'[1]ARR &amp; Rev Calc'!$C:$C,A43,'[1]ARR &amp; Rev Calc'!$M:$M,C43,'[1]ARR &amp; Rev Calc'!$N:$N,D43)+IF(H43="Complete",G43,0)</f>
        <v>#VALUE!</v>
      </c>
      <c r="J43" s="6" t="e">
        <f t="shared" si="0"/>
        <v>#VALUE!</v>
      </c>
    </row>
    <row r="44" spans="1:19" x14ac:dyDescent="0.2">
      <c r="A44" t="s">
        <v>44</v>
      </c>
      <c r="B44" t="s">
        <v>8</v>
      </c>
      <c r="C44" s="5">
        <v>43341</v>
      </c>
      <c r="D44" s="5">
        <v>44436</v>
      </c>
      <c r="E44" t="s">
        <v>33</v>
      </c>
      <c r="F44" s="6">
        <v>86940</v>
      </c>
      <c r="G44" s="7">
        <f>'[1]VMP Recalc (RSM)'!BA43</f>
        <v>69005</v>
      </c>
      <c r="H44" t="s">
        <v>10</v>
      </c>
      <c r="I44" s="6" t="e">
        <f>SUMIFS('[1]ARR &amp; Rev Calc'!$BA:$BA,'[1]ARR &amp; Rev Calc'!$C:$C,A44,'[1]ARR &amp; Rev Calc'!$M:$M,C44,'[1]ARR &amp; Rev Calc'!$N:$N,D44)+IF(H44="Complete",G44,0)</f>
        <v>#VALUE!</v>
      </c>
      <c r="J44" s="6" t="e">
        <f t="shared" si="0"/>
        <v>#VALUE!</v>
      </c>
      <c r="L44" s="8"/>
      <c r="M44" s="8"/>
      <c r="O44" s="8"/>
      <c r="P44" s="8"/>
      <c r="R44" s="8"/>
      <c r="S44" s="8"/>
    </row>
    <row r="45" spans="1:19" hidden="1" x14ac:dyDescent="0.2">
      <c r="A45" t="s">
        <v>45</v>
      </c>
      <c r="B45" t="s">
        <v>8</v>
      </c>
      <c r="C45" s="5">
        <v>43598</v>
      </c>
      <c r="D45" s="5">
        <v>44693</v>
      </c>
      <c r="E45" t="s">
        <v>33</v>
      </c>
      <c r="F45" s="6">
        <v>18990</v>
      </c>
      <c r="G45" s="7">
        <f>'[1]VMP Recalc (RSM)'!BA44</f>
        <v>0</v>
      </c>
      <c r="H45" s="9" t="s">
        <v>16</v>
      </c>
      <c r="I45" s="6" t="e">
        <f>SUMIFS('[1]ARR &amp; Rev Calc'!$BA:$BA,'[1]ARR &amp; Rev Calc'!$C:$C,A45,'[1]ARR &amp; Rev Calc'!$M:$M,C45,'[1]ARR &amp; Rev Calc'!$N:$N,D45)+IF(H45="Complete",G45,0)</f>
        <v>#VALUE!</v>
      </c>
      <c r="J45" s="6">
        <f t="shared" si="0"/>
        <v>0</v>
      </c>
    </row>
    <row r="46" spans="1:19" hidden="1" x14ac:dyDescent="0.2">
      <c r="A46" t="s">
        <v>46</v>
      </c>
      <c r="B46" t="s">
        <v>8</v>
      </c>
      <c r="C46" s="5">
        <v>43613</v>
      </c>
      <c r="D46" s="5">
        <v>44708</v>
      </c>
      <c r="E46" t="s">
        <v>33</v>
      </c>
      <c r="F46" s="6">
        <v>22687.5</v>
      </c>
      <c r="G46" s="7">
        <f>'[1]VMP Recalc (RSM)'!BA45</f>
        <v>0</v>
      </c>
      <c r="H46" s="9" t="s">
        <v>16</v>
      </c>
      <c r="I46" s="6" t="e">
        <f>SUMIFS('[1]ARR &amp; Rev Calc'!$BA:$BA,'[1]ARR &amp; Rev Calc'!$C:$C,A46,'[1]ARR &amp; Rev Calc'!$M:$M,C46,'[1]ARR &amp; Rev Calc'!$N:$N,D46)+IF(H46="Complete",G46,0)</f>
        <v>#VALUE!</v>
      </c>
      <c r="J46" s="6">
        <f t="shared" si="0"/>
        <v>0</v>
      </c>
    </row>
    <row r="47" spans="1:19" x14ac:dyDescent="0.2">
      <c r="A47" t="s">
        <v>47</v>
      </c>
      <c r="B47" t="s">
        <v>8</v>
      </c>
      <c r="C47" s="5">
        <v>42948</v>
      </c>
      <c r="D47" s="5">
        <v>44043</v>
      </c>
      <c r="E47" t="s">
        <v>33</v>
      </c>
      <c r="F47" s="6">
        <v>53856</v>
      </c>
      <c r="G47" s="7">
        <f>'[1]VMP Recalc (RSM)'!BA52</f>
        <v>32247</v>
      </c>
      <c r="H47" t="s">
        <v>10</v>
      </c>
      <c r="I47" s="6" t="e">
        <f>SUMIFS('[1]ARR &amp; Rev Calc'!$BA:$BA,'[1]ARR &amp; Rev Calc'!$C:$C,A47,'[1]ARR &amp; Rev Calc'!$M:$M,C47,'[1]ARR &amp; Rev Calc'!$N:$N,D47)+IF(H47="Complete",G47,0)</f>
        <v>#VALUE!</v>
      </c>
      <c r="J47" s="6" t="e">
        <f t="shared" si="0"/>
        <v>#VALUE!</v>
      </c>
      <c r="L47" s="8"/>
      <c r="M47" s="8"/>
      <c r="O47" s="8"/>
      <c r="P47" s="8"/>
      <c r="R47" s="8"/>
      <c r="S47" s="8"/>
    </row>
    <row r="48" spans="1:19" x14ac:dyDescent="0.2">
      <c r="A48" t="s">
        <v>26</v>
      </c>
      <c r="B48" t="s">
        <v>8</v>
      </c>
      <c r="C48" s="5">
        <v>43160</v>
      </c>
      <c r="D48" s="5">
        <v>44255</v>
      </c>
      <c r="E48" t="s">
        <v>33</v>
      </c>
      <c r="F48" s="6">
        <v>198000</v>
      </c>
      <c r="G48" s="7">
        <f>'[1]VMP Recalc (RSM)'!BA54</f>
        <v>174596</v>
      </c>
      <c r="H48" t="s">
        <v>10</v>
      </c>
      <c r="I48" s="6" t="e">
        <f>SUMIFS('[1]ARR &amp; Rev Calc'!$BA:$BA,'[1]ARR &amp; Rev Calc'!$C:$C,A48,'[1]ARR &amp; Rev Calc'!$M:$M,C48,'[1]ARR &amp; Rev Calc'!$N:$N,D48)+IF(H48="Complete",G48,0)</f>
        <v>#VALUE!</v>
      </c>
      <c r="J48" s="6" t="e">
        <f t="shared" si="0"/>
        <v>#VALUE!</v>
      </c>
      <c r="L48" s="8"/>
      <c r="M48" s="8"/>
      <c r="O48" s="8"/>
      <c r="P48" s="8"/>
      <c r="R48" s="8"/>
      <c r="S48" s="8"/>
    </row>
    <row r="49" spans="1:19" x14ac:dyDescent="0.2">
      <c r="A49" t="s">
        <v>48</v>
      </c>
      <c r="B49" t="s">
        <v>8</v>
      </c>
      <c r="C49" s="5">
        <v>43385</v>
      </c>
      <c r="D49" s="5">
        <v>44480</v>
      </c>
      <c r="E49" t="s">
        <v>33</v>
      </c>
      <c r="F49" s="6">
        <v>51443.64</v>
      </c>
      <c r="G49" s="7">
        <f>'[1]VMP Recalc (RSM)'!BA55</f>
        <v>45795</v>
      </c>
      <c r="H49" t="s">
        <v>10</v>
      </c>
      <c r="I49" s="6" t="e">
        <f>SUMIFS('[1]ARR &amp; Rev Calc'!$BA:$BA,'[1]ARR &amp; Rev Calc'!$C:$C,A49,'[1]ARR &amp; Rev Calc'!$M:$M,C49,'[1]ARR &amp; Rev Calc'!$N:$N,D49)+IF(H49="Complete",G49,0)</f>
        <v>#VALUE!</v>
      </c>
      <c r="J49" s="6" t="e">
        <f t="shared" si="0"/>
        <v>#VALUE!</v>
      </c>
      <c r="L49" s="8"/>
      <c r="M49" s="8"/>
      <c r="O49" s="8"/>
      <c r="P49" s="8"/>
      <c r="R49" s="8"/>
      <c r="S49" s="8"/>
    </row>
    <row r="50" spans="1:19" hidden="1" x14ac:dyDescent="0.2">
      <c r="A50" t="s">
        <v>49</v>
      </c>
      <c r="B50" t="s">
        <v>8</v>
      </c>
      <c r="C50" s="5">
        <v>43374</v>
      </c>
      <c r="D50" s="5">
        <v>44469</v>
      </c>
      <c r="E50" t="s">
        <v>33</v>
      </c>
      <c r="F50" s="6">
        <v>80080</v>
      </c>
      <c r="G50" s="7">
        <f>'[1]VMP Recalc (RSM)'!BA57</f>
        <v>43000</v>
      </c>
      <c r="H50" t="s">
        <v>10</v>
      </c>
      <c r="I50" s="6" t="e">
        <f>SUMIFS('[1]ARR &amp; Rev Calc'!$BA:$BA,'[1]ARR &amp; Rev Calc'!$C:$C,A50,'[1]ARR &amp; Rev Calc'!$M:$M,C50,'[1]ARR &amp; Rev Calc'!$N:$N,D50)+IF(H50="Complete",G50,0)</f>
        <v>#VALUE!</v>
      </c>
      <c r="J50" s="6" t="e">
        <f t="shared" si="0"/>
        <v>#VALUE!</v>
      </c>
    </row>
    <row r="51" spans="1:19" x14ac:dyDescent="0.2">
      <c r="A51" t="s">
        <v>50</v>
      </c>
      <c r="B51" t="s">
        <v>8</v>
      </c>
      <c r="C51" s="5">
        <v>43132</v>
      </c>
      <c r="D51" s="5">
        <v>44227</v>
      </c>
      <c r="E51" t="s">
        <v>33</v>
      </c>
      <c r="F51" s="6">
        <v>75600</v>
      </c>
      <c r="G51" s="7">
        <f>'[1]VMP Recalc (RSM)'!BA58</f>
        <v>55771</v>
      </c>
      <c r="H51" t="s">
        <v>10</v>
      </c>
      <c r="I51" s="6" t="e">
        <f>SUMIFS('[1]ARR &amp; Rev Calc'!$BA:$BA,'[1]ARR &amp; Rev Calc'!$C:$C,A51,'[1]ARR &amp; Rev Calc'!$M:$M,C51,'[1]ARR &amp; Rev Calc'!$N:$N,D51)+IF(H51="Complete",G51,0)</f>
        <v>#VALUE!</v>
      </c>
      <c r="J51" s="6" t="e">
        <f t="shared" si="0"/>
        <v>#VALUE!</v>
      </c>
      <c r="L51" s="8"/>
      <c r="M51" s="8"/>
      <c r="O51" s="8"/>
      <c r="P51" s="8"/>
      <c r="R51" s="8"/>
      <c r="S51" s="8"/>
    </row>
    <row r="52" spans="1:19" hidden="1" x14ac:dyDescent="0.2">
      <c r="A52" t="s">
        <v>51</v>
      </c>
      <c r="B52" t="s">
        <v>8</v>
      </c>
      <c r="C52" s="5">
        <v>42614</v>
      </c>
      <c r="D52" s="5">
        <v>43708</v>
      </c>
      <c r="E52" t="s">
        <v>33</v>
      </c>
      <c r="F52" s="6">
        <v>95782.5</v>
      </c>
      <c r="G52" s="7">
        <v>21285</v>
      </c>
      <c r="H52" t="s">
        <v>10</v>
      </c>
      <c r="I52" s="6">
        <v>0</v>
      </c>
      <c r="J52" s="6">
        <v>21285</v>
      </c>
    </row>
    <row r="53" spans="1:19" x14ac:dyDescent="0.2">
      <c r="A53" t="s">
        <v>40</v>
      </c>
      <c r="B53" t="s">
        <v>8</v>
      </c>
      <c r="C53" s="5">
        <v>42917</v>
      </c>
      <c r="D53" s="5">
        <v>44012</v>
      </c>
      <c r="E53" t="s">
        <v>33</v>
      </c>
      <c r="F53" s="12">
        <v>133200</v>
      </c>
      <c r="G53" s="7">
        <v>104973</v>
      </c>
      <c r="H53" t="s">
        <v>10</v>
      </c>
      <c r="I53" s="6">
        <v>101216</v>
      </c>
      <c r="J53" s="6">
        <v>3757</v>
      </c>
      <c r="L53" s="8"/>
      <c r="M53" s="8"/>
      <c r="O53" s="8"/>
      <c r="P53" s="8"/>
      <c r="R53" s="8"/>
      <c r="S53" s="8"/>
    </row>
    <row r="54" spans="1:19" hidden="1" x14ac:dyDescent="0.2">
      <c r="A54" t="s">
        <v>36</v>
      </c>
      <c r="B54" t="s">
        <v>14</v>
      </c>
      <c r="C54" s="5">
        <v>42856</v>
      </c>
      <c r="D54" s="5">
        <v>43100</v>
      </c>
      <c r="E54" s="6"/>
      <c r="F54" s="6">
        <v>17248</v>
      </c>
      <c r="G54" s="7">
        <f>'[1]VMP Recalc (RSM)'!BA23</f>
        <v>0</v>
      </c>
      <c r="H54" t="s">
        <v>15</v>
      </c>
      <c r="I54" s="6" t="e">
        <f>SUMIFS('[1]ARR &amp; Rev Calc'!$BA:$BA,'[1]ARR &amp; Rev Calc'!$C:$C,A54,'[1]ARR &amp; Rev Calc'!$M:$M,C54,'[1]ARR &amp; Rev Calc'!$N:$N,D54)</f>
        <v>#VALUE!</v>
      </c>
      <c r="J54" s="6">
        <f>IF(OR(H54="Complete",H54="New Method"),0,G54-I54)</f>
        <v>0</v>
      </c>
    </row>
    <row r="55" spans="1:19" s="10" customFormat="1" x14ac:dyDescent="0.2">
      <c r="A55"/>
      <c r="C55" s="11"/>
      <c r="D55" s="11"/>
      <c r="F55" s="12"/>
      <c r="G55" s="13"/>
      <c r="I55" s="12"/>
      <c r="J55" s="12"/>
    </row>
    <row r="56" spans="1:19" s="10" customFormat="1" x14ac:dyDescent="0.2">
      <c r="A56"/>
      <c r="C56" s="11"/>
      <c r="D56" s="11"/>
      <c r="F56" s="12"/>
      <c r="G56" s="13"/>
      <c r="I56" s="12"/>
      <c r="J56" s="12"/>
    </row>
  </sheetData>
  <autoFilter ref="A4:J54" xr:uid="{00000000-0009-0000-0000-000000000000}">
    <filterColumn colId="7">
      <filters blank="1">
        <filter val="Calculated"/>
        <filter val="Complete"/>
      </filters>
    </filterColumn>
    <filterColumn colId="8">
      <filters>
        <filter val="101,216"/>
        <filter val="114,036"/>
        <filter val="12,017"/>
        <filter val="16,554"/>
        <filter val="16,864"/>
        <filter val="18,854"/>
        <filter val="19,165"/>
        <filter val="19,180"/>
        <filter val="19,410"/>
        <filter val="2,892"/>
        <filter val="21,437"/>
        <filter val="22,645"/>
        <filter val="22,718"/>
        <filter val="23,482"/>
        <filter val="26,945"/>
        <filter val="29,860"/>
        <filter val="32,200"/>
        <filter val="32,780"/>
        <filter val="35,567"/>
        <filter val="37,771"/>
        <filter val="38,904"/>
        <filter val="49,736"/>
        <filter val="51,055"/>
        <filter val="52,908"/>
        <filter val="58,037"/>
        <filter val="8,050"/>
        <filter val="97,362"/>
      </filters>
    </filterColumn>
  </autoFilter>
  <mergeCells count="4">
    <mergeCell ref="I3:J3"/>
    <mergeCell ref="L3:M3"/>
    <mergeCell ref="O3:P3"/>
    <mergeCell ref="R3:S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VMP QofE Adjustment</vt:lpstr>
    </vt:vector>
  </TitlesOfParts>
  <Company>RSM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Whitaker, Phil</dc:creator>
  <cp:lastModifiedBy>Dustin Hutchison</cp:lastModifiedBy>
  <dcterms:created xsi:type="dcterms:W3CDTF">2020-03-10T11:47:39Z</dcterms:created>
  <dcterms:modified xsi:type="dcterms:W3CDTF">2020-03-10T13:05:40Z</dcterms:modified>
</cp:coreProperties>
</file>