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results\ScenariosComparison\"/>
    </mc:Choice>
  </mc:AlternateContent>
  <xr:revisionPtr revIDLastSave="0" documentId="13_ncr:1_{5D0C3F34-0918-4F71-BE63-D9A9BA872F52}" xr6:coauthVersionLast="47" xr6:coauthVersionMax="47" xr10:uidLastSave="{00000000-0000-0000-0000-000000000000}"/>
  <bookViews>
    <workbookView xWindow="20370" yWindow="-2415" windowWidth="29040" windowHeight="15840" activeTab="1" xr2:uid="{00000000-000D-0000-FFFF-FFFF00000000}"/>
  </bookViews>
  <sheets>
    <sheet name="tables" sheetId="1" r:id="rId1"/>
    <sheet name="Capacity" sheetId="2" r:id="rId2"/>
    <sheet name="Generation" sheetId="3" r:id="rId3"/>
    <sheet name="TotGen" sheetId="4" r:id="rId4"/>
    <sheet name="Water consumption" sheetId="5" r:id="rId5"/>
    <sheet name="Built_pla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6" l="1"/>
  <c r="J10" i="6"/>
  <c r="G10" i="6"/>
  <c r="D10" i="6"/>
  <c r="M9" i="6"/>
  <c r="J9" i="6"/>
  <c r="G9" i="6"/>
  <c r="D9" i="6"/>
  <c r="M8" i="6"/>
  <c r="J8" i="6"/>
  <c r="G8" i="6"/>
  <c r="D8" i="6"/>
  <c r="M7" i="6"/>
  <c r="J7" i="6"/>
  <c r="G7" i="6"/>
  <c r="D7" i="6"/>
  <c r="M6" i="6"/>
  <c r="J6" i="6"/>
  <c r="G6" i="6"/>
  <c r="D6" i="6"/>
  <c r="M5" i="6"/>
  <c r="J5" i="6"/>
  <c r="G5" i="6"/>
  <c r="D5" i="6"/>
  <c r="M4" i="6"/>
  <c r="J4" i="6"/>
  <c r="G4" i="6"/>
  <c r="D4" i="6"/>
  <c r="M3" i="6"/>
  <c r="J3" i="6"/>
  <c r="G3" i="6"/>
  <c r="D3" i="6"/>
  <c r="N4" i="4"/>
  <c r="N5" i="4"/>
  <c r="N6" i="4"/>
  <c r="N7" i="4"/>
  <c r="N8" i="4"/>
  <c r="N9" i="4"/>
  <c r="N10" i="4"/>
  <c r="K4" i="4"/>
  <c r="K5" i="4"/>
  <c r="K6" i="4"/>
  <c r="K7" i="4"/>
  <c r="K8" i="4"/>
  <c r="K9" i="4"/>
  <c r="K10" i="4"/>
  <c r="N3" i="4"/>
  <c r="K3" i="4"/>
  <c r="H4" i="4"/>
  <c r="H5" i="4"/>
  <c r="H6" i="4"/>
  <c r="H7" i="4"/>
  <c r="H8" i="4"/>
  <c r="H9" i="4"/>
  <c r="H10" i="4"/>
  <c r="H3" i="4"/>
  <c r="E4" i="4"/>
  <c r="E5" i="4"/>
  <c r="E6" i="4"/>
  <c r="E7" i="4"/>
  <c r="E8" i="4"/>
  <c r="E9" i="4"/>
  <c r="E10" i="4"/>
  <c r="E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B3" i="4"/>
  <c r="M10" i="4"/>
  <c r="J10" i="4"/>
  <c r="G10" i="4"/>
  <c r="D10" i="4"/>
  <c r="M9" i="4"/>
  <c r="J9" i="4"/>
  <c r="G9" i="4"/>
  <c r="D9" i="4"/>
  <c r="M8" i="4"/>
  <c r="J8" i="4"/>
  <c r="G8" i="4"/>
  <c r="D8" i="4"/>
  <c r="M7" i="4"/>
  <c r="J7" i="4"/>
  <c r="G7" i="4"/>
  <c r="D7" i="4"/>
  <c r="M6" i="4"/>
  <c r="J6" i="4"/>
  <c r="G6" i="4"/>
  <c r="D6" i="4"/>
  <c r="M5" i="4"/>
  <c r="J5" i="4"/>
  <c r="G5" i="4"/>
  <c r="D5" i="4"/>
  <c r="M4" i="4"/>
  <c r="J4" i="4"/>
  <c r="G4" i="4"/>
  <c r="D4" i="4"/>
  <c r="M3" i="4"/>
  <c r="J3" i="4"/>
  <c r="G3" i="4"/>
  <c r="D3" i="4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S3" i="3"/>
  <c r="R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O3" i="3"/>
  <c r="N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K3" i="3"/>
  <c r="J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G3" i="3"/>
  <c r="F3" i="3"/>
  <c r="E3" i="3"/>
  <c r="C4" i="3"/>
  <c r="C5" i="3"/>
  <c r="C6" i="3"/>
  <c r="C7" i="3"/>
  <c r="C8" i="3"/>
  <c r="C9" i="3"/>
  <c r="C10" i="3"/>
  <c r="C3" i="3"/>
  <c r="Q10" i="3"/>
  <c r="M10" i="3"/>
  <c r="I10" i="3"/>
  <c r="E10" i="3"/>
  <c r="Q9" i="3"/>
  <c r="M9" i="3"/>
  <c r="I9" i="3"/>
  <c r="E9" i="3"/>
  <c r="Q8" i="3"/>
  <c r="M8" i="3"/>
  <c r="I8" i="3"/>
  <c r="E8" i="3"/>
  <c r="Q7" i="3"/>
  <c r="M7" i="3"/>
  <c r="I7" i="3"/>
  <c r="E7" i="3"/>
  <c r="Q6" i="3"/>
  <c r="M6" i="3"/>
  <c r="I6" i="3"/>
  <c r="E6" i="3"/>
  <c r="Q5" i="3"/>
  <c r="M5" i="3"/>
  <c r="I5" i="3"/>
  <c r="E5" i="3"/>
  <c r="Q4" i="3"/>
  <c r="M4" i="3"/>
  <c r="I4" i="3"/>
  <c r="E4" i="3"/>
  <c r="Q3" i="3"/>
  <c r="M3" i="3"/>
  <c r="I3" i="3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R3" i="2"/>
  <c r="S3" i="2"/>
  <c r="Q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N3" i="2"/>
  <c r="O3" i="2"/>
  <c r="M3" i="2"/>
  <c r="I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J3" i="2"/>
  <c r="K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F3" i="2"/>
  <c r="G3" i="2"/>
  <c r="E3" i="2"/>
</calcChain>
</file>

<file path=xl/sharedStrings.xml><?xml version="1.0" encoding="utf-8"?>
<sst xmlns="http://schemas.openxmlformats.org/spreadsheetml/2006/main" count="223" uniqueCount="21">
  <si>
    <t>MaxCapacity</t>
  </si>
  <si>
    <t>YearC</t>
  </si>
  <si>
    <t>MaxGeneration</t>
  </si>
  <si>
    <t>YearG</t>
  </si>
  <si>
    <t>EAPP</t>
  </si>
  <si>
    <t>EG</t>
  </si>
  <si>
    <t>ET</t>
  </si>
  <si>
    <t>SD</t>
  </si>
  <si>
    <t>SS</t>
  </si>
  <si>
    <t>dry</t>
  </si>
  <si>
    <t>RCP26</t>
  </si>
  <si>
    <t>wet</t>
  </si>
  <si>
    <t>RCP60</t>
  </si>
  <si>
    <t>REF</t>
  </si>
  <si>
    <t>RCP85</t>
  </si>
  <si>
    <t>2.0</t>
  </si>
  <si>
    <t>Scenario</t>
  </si>
  <si>
    <t>ENB</t>
  </si>
  <si>
    <t>TotalGeneration</t>
  </si>
  <si>
    <t>TotalWaterConsumption</t>
  </si>
  <si>
    <t># Built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</si>
</sst>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rgb="FF333333"/>
      <name val="Segoe U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5" xfId="0" applyFont="1" applyBorder="1" applyAlignment="1">
      <alignment horizontal="center" vertical="top"/>
    </xf>
    <xf numFmtId="0" fontId="0" fillId="0" borderId="7" xfId="0" applyBorder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9" xfId="0" applyBorder="1"/>
    <xf numFmtId="0" fontId="5" fillId="0" borderId="8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0" fillId="0" borderId="8" xfId="0" quotePrefix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0" fillId="0" borderId="10" xfId="0" applyBorder="1"/>
    <xf numFmtId="0" fontId="5" fillId="0" borderId="3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164" fontId="0" fillId="0" borderId="6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5" fillId="0" borderId="6" xfId="0" applyNumberFormat="1" applyFont="1" applyBorder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164" fontId="5" fillId="0" borderId="3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5" fillId="0" borderId="13" xfId="0" applyNumberFormat="1" applyFont="1" applyBorder="1" applyAlignment="1">
      <alignment horizontal="center" vertical="top"/>
    </xf>
    <xf numFmtId="164" fontId="5" fillId="0" borderId="14" xfId="0" applyNumberFormat="1" applyFont="1" applyBorder="1" applyAlignment="1">
      <alignment horizontal="center" vertical="top"/>
    </xf>
    <xf numFmtId="164" fontId="5" fillId="0" borderId="15" xfId="0" applyNumberFormat="1" applyFont="1" applyBorder="1" applyAlignment="1">
      <alignment horizontal="center" vertical="top"/>
    </xf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5" fillId="0" borderId="13" xfId="0" applyNumberFormat="1" applyFont="1" applyBorder="1" applyAlignment="1">
      <alignment horizontal="center" vertical="top"/>
    </xf>
    <xf numFmtId="1" fontId="5" fillId="0" borderId="14" xfId="0" applyNumberFormat="1" applyFont="1" applyBorder="1" applyAlignment="1">
      <alignment horizontal="center" vertical="top"/>
    </xf>
    <xf numFmtId="1" fontId="5" fillId="0" borderId="15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workbookViewId="0">
      <selection activeCell="Q25" sqref="Q25"/>
    </sheetView>
  </sheetViews>
  <sheetFormatPr defaultRowHeight="15" x14ac:dyDescent="0.25"/>
  <cols>
    <col min="3" max="3" width="12.28515625" bestFit="1" customWidth="1"/>
    <col min="5" max="5" width="15.140625" bestFit="1" customWidth="1"/>
    <col min="7" max="7" width="15.7109375" bestFit="1" customWidth="1"/>
    <col min="9" max="9" width="12.28515625" bestFit="1" customWidth="1"/>
    <col min="11" max="11" width="15.140625" bestFit="1" customWidth="1"/>
    <col min="15" max="15" width="12.28515625" bestFit="1" customWidth="1"/>
    <col min="16" max="16" width="6.140625" bestFit="1" customWidth="1"/>
    <col min="17" max="17" width="15.140625" bestFit="1" customWidth="1"/>
  </cols>
  <sheetData>
    <row r="1" spans="1:16" x14ac:dyDescent="0.25">
      <c r="B1" s="2"/>
      <c r="C1" s="1" t="s">
        <v>0</v>
      </c>
      <c r="D1" s="1" t="s">
        <v>1</v>
      </c>
      <c r="E1" s="1" t="s">
        <v>2</v>
      </c>
      <c r="F1" s="1" t="s">
        <v>3</v>
      </c>
      <c r="G1" s="34" t="s">
        <v>18</v>
      </c>
      <c r="J1" s="2"/>
      <c r="K1" s="2"/>
      <c r="L1" s="2"/>
    </row>
    <row r="2" spans="1:16" x14ac:dyDescent="0.25">
      <c r="A2" s="1" t="s">
        <v>4</v>
      </c>
      <c r="B2" s="2" t="s">
        <v>13</v>
      </c>
      <c r="C2">
        <v>19.144274909707999</v>
      </c>
      <c r="D2">
        <v>2070</v>
      </c>
      <c r="E2">
        <v>98.18180000000001</v>
      </c>
      <c r="F2">
        <v>2070</v>
      </c>
      <c r="G2">
        <v>17763.698400000001</v>
      </c>
      <c r="J2" s="2"/>
      <c r="K2" s="2"/>
      <c r="L2" s="2"/>
    </row>
    <row r="3" spans="1:16" x14ac:dyDescent="0.25">
      <c r="A3" s="1" t="s">
        <v>5</v>
      </c>
      <c r="B3" s="2" t="s">
        <v>13</v>
      </c>
      <c r="C3">
        <v>2.6500000000000461</v>
      </c>
      <c r="D3">
        <v>2058</v>
      </c>
      <c r="E3">
        <v>18.560400000000001</v>
      </c>
      <c r="F3">
        <v>2033</v>
      </c>
      <c r="G3">
        <v>3753.9297000000001</v>
      </c>
      <c r="J3" s="2"/>
      <c r="K3" s="2"/>
      <c r="L3" s="2"/>
    </row>
    <row r="4" spans="1:16" ht="16.5" x14ac:dyDescent="0.3">
      <c r="A4" s="1" t="s">
        <v>6</v>
      </c>
      <c r="B4" s="2" t="s">
        <v>13</v>
      </c>
      <c r="C4">
        <v>12.64827490970792</v>
      </c>
      <c r="D4">
        <v>2028</v>
      </c>
      <c r="E4">
        <v>55.257300000000001</v>
      </c>
      <c r="F4">
        <v>2028</v>
      </c>
      <c r="G4">
        <v>8235.3364000000001</v>
      </c>
      <c r="J4" s="2"/>
      <c r="K4" s="2"/>
      <c r="L4" s="2"/>
      <c r="P4" s="5"/>
    </row>
    <row r="5" spans="1:16" ht="16.5" x14ac:dyDescent="0.3">
      <c r="A5" s="1" t="s">
        <v>7</v>
      </c>
      <c r="B5" s="2" t="s">
        <v>13</v>
      </c>
      <c r="C5">
        <v>3.8460000000000401</v>
      </c>
      <c r="D5">
        <v>2024</v>
      </c>
      <c r="E5">
        <v>26.6479</v>
      </c>
      <c r="F5">
        <v>2024</v>
      </c>
      <c r="G5">
        <v>4841.6736999999994</v>
      </c>
      <c r="J5" s="2"/>
      <c r="K5" s="2"/>
      <c r="L5" s="2"/>
      <c r="P5" s="5"/>
    </row>
    <row r="6" spans="1:16" x14ac:dyDescent="0.25">
      <c r="A6" s="1" t="s">
        <v>8</v>
      </c>
      <c r="B6" s="2" t="s">
        <v>13</v>
      </c>
      <c r="C6">
        <v>0.98</v>
      </c>
      <c r="D6">
        <v>2027</v>
      </c>
      <c r="E6">
        <v>23.986499999999999</v>
      </c>
      <c r="F6">
        <v>2034</v>
      </c>
      <c r="G6">
        <v>932.7586</v>
      </c>
      <c r="J6" s="2"/>
      <c r="K6" s="2"/>
      <c r="L6" s="2"/>
    </row>
    <row r="7" spans="1:16" x14ac:dyDescent="0.25">
      <c r="J7" s="2"/>
      <c r="K7" s="2"/>
      <c r="L7" s="2"/>
    </row>
    <row r="8" spans="1:16" x14ac:dyDescent="0.25">
      <c r="B8" s="4"/>
      <c r="C8" s="1" t="s">
        <v>0</v>
      </c>
      <c r="D8" s="1" t="s">
        <v>1</v>
      </c>
      <c r="E8" s="1" t="s">
        <v>2</v>
      </c>
      <c r="F8" s="1" t="s">
        <v>3</v>
      </c>
      <c r="G8" s="34" t="s">
        <v>18</v>
      </c>
      <c r="J8" s="2"/>
      <c r="K8" s="2"/>
      <c r="L8" s="2"/>
    </row>
    <row r="9" spans="1:16" x14ac:dyDescent="0.25">
      <c r="A9" s="1" t="s">
        <v>4</v>
      </c>
      <c r="B9" s="4">
        <v>1.5</v>
      </c>
      <c r="C9">
        <v>19.270000000001641</v>
      </c>
      <c r="D9">
        <v>2070</v>
      </c>
      <c r="E9">
        <v>103.6703</v>
      </c>
      <c r="F9">
        <v>2070</v>
      </c>
      <c r="G9">
        <v>17196.084999999999</v>
      </c>
      <c r="J9" s="2"/>
      <c r="K9" s="2"/>
      <c r="L9" s="2"/>
    </row>
    <row r="10" spans="1:16" x14ac:dyDescent="0.25">
      <c r="A10" s="1" t="s">
        <v>5</v>
      </c>
      <c r="B10" s="4">
        <v>1.5</v>
      </c>
      <c r="C10">
        <v>2.6500000000000439</v>
      </c>
      <c r="D10">
        <v>2046</v>
      </c>
      <c r="E10">
        <v>18.560400000000001</v>
      </c>
      <c r="F10">
        <v>2021</v>
      </c>
      <c r="G10">
        <v>3753.9297000000001</v>
      </c>
    </row>
    <row r="11" spans="1:16" x14ac:dyDescent="0.25">
      <c r="A11" s="1" t="s">
        <v>6</v>
      </c>
      <c r="B11" s="4">
        <v>1.5</v>
      </c>
      <c r="C11">
        <v>12.774000000001539</v>
      </c>
      <c r="D11">
        <v>2028</v>
      </c>
      <c r="E11">
        <v>61.200200000000002</v>
      </c>
      <c r="F11">
        <v>2028</v>
      </c>
      <c r="G11">
        <v>7671.9992000000002</v>
      </c>
    </row>
    <row r="12" spans="1:16" x14ac:dyDescent="0.25">
      <c r="A12" s="1" t="s">
        <v>7</v>
      </c>
      <c r="B12" s="4">
        <v>1.5</v>
      </c>
      <c r="C12">
        <v>3.8460000000000591</v>
      </c>
      <c r="D12">
        <v>2026</v>
      </c>
      <c r="E12">
        <v>26.6479</v>
      </c>
      <c r="F12">
        <v>2026</v>
      </c>
      <c r="G12">
        <v>4871.3656000000001</v>
      </c>
    </row>
    <row r="13" spans="1:16" x14ac:dyDescent="0.25">
      <c r="A13" s="1" t="s">
        <v>8</v>
      </c>
      <c r="B13" s="4">
        <v>1.5</v>
      </c>
      <c r="C13">
        <v>0.98</v>
      </c>
      <c r="D13">
        <v>2029</v>
      </c>
      <c r="E13">
        <v>23.986499999999999</v>
      </c>
      <c r="F13">
        <v>2036</v>
      </c>
      <c r="G13">
        <v>898.79049999999995</v>
      </c>
    </row>
    <row r="15" spans="1:16" x14ac:dyDescent="0.25">
      <c r="B15" s="3"/>
      <c r="C15" s="1" t="s">
        <v>0</v>
      </c>
      <c r="D15" s="1" t="s">
        <v>1</v>
      </c>
      <c r="E15" s="1" t="s">
        <v>2</v>
      </c>
      <c r="F15" s="1" t="s">
        <v>3</v>
      </c>
      <c r="G15" s="34" t="s">
        <v>18</v>
      </c>
    </row>
    <row r="16" spans="1:16" x14ac:dyDescent="0.25">
      <c r="A16" s="1" t="s">
        <v>4</v>
      </c>
      <c r="B16" s="3" t="s">
        <v>15</v>
      </c>
      <c r="C16">
        <v>17.375000000000188</v>
      </c>
      <c r="D16">
        <v>2070</v>
      </c>
      <c r="E16">
        <v>83.096199999999996</v>
      </c>
      <c r="F16">
        <v>2070</v>
      </c>
      <c r="G16">
        <v>16763.537799999998</v>
      </c>
    </row>
    <row r="17" spans="1:7" x14ac:dyDescent="0.25">
      <c r="A17" s="1" t="s">
        <v>5</v>
      </c>
      <c r="B17" s="3" t="s">
        <v>15</v>
      </c>
      <c r="C17">
        <v>2.6500000000000541</v>
      </c>
      <c r="D17">
        <v>2045</v>
      </c>
      <c r="E17">
        <v>18.560400000000001</v>
      </c>
      <c r="F17">
        <v>2021</v>
      </c>
      <c r="G17">
        <v>3753.9297000000001</v>
      </c>
    </row>
    <row r="18" spans="1:7" x14ac:dyDescent="0.25">
      <c r="A18" s="1" t="s">
        <v>6</v>
      </c>
      <c r="B18" s="3" t="s">
        <v>15</v>
      </c>
      <c r="C18">
        <v>10.87900000000006</v>
      </c>
      <c r="D18">
        <v>2028</v>
      </c>
      <c r="E18">
        <v>40.626100000000001</v>
      </c>
      <c r="F18">
        <v>2028</v>
      </c>
      <c r="G18">
        <v>7234.3276000000014</v>
      </c>
    </row>
    <row r="19" spans="1:7" x14ac:dyDescent="0.25">
      <c r="A19" s="1" t="s">
        <v>7</v>
      </c>
      <c r="B19" s="3" t="s">
        <v>15</v>
      </c>
      <c r="C19">
        <v>3.8460000000000911</v>
      </c>
      <c r="D19">
        <v>2034</v>
      </c>
      <c r="E19">
        <v>24.4711</v>
      </c>
      <c r="F19">
        <v>2027</v>
      </c>
      <c r="G19">
        <v>4878.7977000000001</v>
      </c>
    </row>
    <row r="20" spans="1:7" x14ac:dyDescent="0.25">
      <c r="A20" s="1" t="s">
        <v>8</v>
      </c>
      <c r="B20" s="3" t="s">
        <v>15</v>
      </c>
      <c r="C20">
        <v>0.98</v>
      </c>
      <c r="D20">
        <v>2030</v>
      </c>
      <c r="E20">
        <v>23.986499999999999</v>
      </c>
      <c r="F20">
        <v>2036</v>
      </c>
      <c r="G20">
        <v>896.48279999999988</v>
      </c>
    </row>
    <row r="21" spans="1:7" x14ac:dyDescent="0.25">
      <c r="B21" s="3"/>
    </row>
    <row r="22" spans="1:7" x14ac:dyDescent="0.25">
      <c r="B22" s="2"/>
      <c r="C22" s="1" t="s">
        <v>0</v>
      </c>
      <c r="D22" s="1" t="s">
        <v>1</v>
      </c>
      <c r="E22" s="1" t="s">
        <v>2</v>
      </c>
      <c r="F22" s="1" t="s">
        <v>3</v>
      </c>
      <c r="G22" s="34" t="s">
        <v>18</v>
      </c>
    </row>
    <row r="23" spans="1:7" x14ac:dyDescent="0.25">
      <c r="A23" s="1" t="s">
        <v>4</v>
      </c>
      <c r="B23" s="2" t="s">
        <v>9</v>
      </c>
      <c r="C23">
        <v>19.07500000000034</v>
      </c>
      <c r="D23">
        <v>2070</v>
      </c>
      <c r="E23">
        <v>108.2158</v>
      </c>
      <c r="F23">
        <v>2070</v>
      </c>
      <c r="G23">
        <v>13844.8051</v>
      </c>
    </row>
    <row r="24" spans="1:7" x14ac:dyDescent="0.25">
      <c r="A24" s="1" t="s">
        <v>5</v>
      </c>
      <c r="B24" s="2" t="s">
        <v>9</v>
      </c>
      <c r="C24">
        <v>2.6500000000000461</v>
      </c>
      <c r="D24">
        <v>2058</v>
      </c>
      <c r="E24">
        <v>18.560400000000001</v>
      </c>
      <c r="F24">
        <v>2033</v>
      </c>
      <c r="G24">
        <v>3213.552099999999</v>
      </c>
    </row>
    <row r="25" spans="1:7" x14ac:dyDescent="0.25">
      <c r="A25" s="1" t="s">
        <v>6</v>
      </c>
      <c r="B25" s="2" t="s">
        <v>9</v>
      </c>
      <c r="C25">
        <v>12.57900000000012</v>
      </c>
      <c r="D25">
        <v>2027</v>
      </c>
      <c r="E25">
        <v>65.745699999999999</v>
      </c>
      <c r="F25">
        <v>2029</v>
      </c>
      <c r="G25">
        <v>6066.8239999999996</v>
      </c>
    </row>
    <row r="26" spans="1:7" x14ac:dyDescent="0.25">
      <c r="A26" s="1" t="s">
        <v>7</v>
      </c>
      <c r="B26" s="2" t="s">
        <v>9</v>
      </c>
      <c r="C26">
        <v>3.8460000000001791</v>
      </c>
      <c r="D26">
        <v>2040</v>
      </c>
      <c r="E26">
        <v>26.6479</v>
      </c>
      <c r="F26">
        <v>2027</v>
      </c>
      <c r="G26">
        <v>3937.5563000000002</v>
      </c>
    </row>
    <row r="27" spans="1:7" x14ac:dyDescent="0.25">
      <c r="A27" s="1" t="s">
        <v>8</v>
      </c>
      <c r="B27" s="2" t="s">
        <v>9</v>
      </c>
      <c r="C27">
        <v>0.98</v>
      </c>
      <c r="D27">
        <v>2034</v>
      </c>
      <c r="E27">
        <v>17.747399999999999</v>
      </c>
      <c r="F27">
        <v>2047</v>
      </c>
      <c r="G27">
        <v>626.87270000000001</v>
      </c>
    </row>
    <row r="29" spans="1:7" x14ac:dyDescent="0.25">
      <c r="B29" s="2"/>
      <c r="C29" s="1" t="s">
        <v>0</v>
      </c>
      <c r="D29" s="1" t="s">
        <v>1</v>
      </c>
      <c r="E29" s="1" t="s">
        <v>2</v>
      </c>
      <c r="F29" s="1" t="s">
        <v>3</v>
      </c>
      <c r="G29" s="34" t="s">
        <v>18</v>
      </c>
    </row>
    <row r="30" spans="1:7" x14ac:dyDescent="0.25">
      <c r="A30" s="1" t="s">
        <v>4</v>
      </c>
      <c r="B30" s="2" t="s">
        <v>11</v>
      </c>
      <c r="C30">
        <v>21.204423515251982</v>
      </c>
      <c r="D30">
        <v>2070</v>
      </c>
      <c r="E30">
        <v>105.71169999999999</v>
      </c>
      <c r="F30">
        <v>2070</v>
      </c>
      <c r="G30">
        <v>20038.543099999999</v>
      </c>
    </row>
    <row r="31" spans="1:7" x14ac:dyDescent="0.25">
      <c r="A31" s="1" t="s">
        <v>5</v>
      </c>
      <c r="B31" s="2" t="s">
        <v>11</v>
      </c>
      <c r="C31">
        <v>2.6500000000000541</v>
      </c>
      <c r="D31">
        <v>2058</v>
      </c>
      <c r="E31">
        <v>18.560400000000001</v>
      </c>
      <c r="F31">
        <v>2033</v>
      </c>
      <c r="G31">
        <v>4601.4561000000003</v>
      </c>
    </row>
    <row r="32" spans="1:7" x14ac:dyDescent="0.25">
      <c r="A32" s="1" t="s">
        <v>6</v>
      </c>
      <c r="B32" s="2" t="s">
        <v>11</v>
      </c>
      <c r="C32">
        <v>14.70842351525185</v>
      </c>
      <c r="D32">
        <v>2029</v>
      </c>
      <c r="E32">
        <v>63.611900000000013</v>
      </c>
      <c r="F32">
        <v>2029</v>
      </c>
      <c r="G32">
        <v>9168.6556</v>
      </c>
    </row>
    <row r="33" spans="1:7" x14ac:dyDescent="0.25">
      <c r="A33" s="1" t="s">
        <v>7</v>
      </c>
      <c r="B33" s="2" t="s">
        <v>11</v>
      </c>
      <c r="C33">
        <v>3.8460000000000818</v>
      </c>
      <c r="D33">
        <v>2025</v>
      </c>
      <c r="E33">
        <v>26.6479</v>
      </c>
      <c r="F33">
        <v>2025</v>
      </c>
      <c r="G33">
        <v>5222.5633999999991</v>
      </c>
    </row>
    <row r="34" spans="1:7" x14ac:dyDescent="0.25">
      <c r="A34" s="1" t="s">
        <v>8</v>
      </c>
      <c r="B34" s="2" t="s">
        <v>11</v>
      </c>
      <c r="C34">
        <v>0.98</v>
      </c>
      <c r="D34">
        <v>2027</v>
      </c>
      <c r="E34">
        <v>27.447500000000002</v>
      </c>
      <c r="F34">
        <v>2035</v>
      </c>
      <c r="G34">
        <v>1045.8679999999999</v>
      </c>
    </row>
    <row r="36" spans="1:7" x14ac:dyDescent="0.25">
      <c r="B36" s="2"/>
      <c r="C36" s="1" t="s">
        <v>0</v>
      </c>
      <c r="D36" s="1" t="s">
        <v>1</v>
      </c>
      <c r="E36" s="1" t="s">
        <v>2</v>
      </c>
      <c r="F36" s="1" t="s">
        <v>3</v>
      </c>
      <c r="G36" s="34" t="s">
        <v>18</v>
      </c>
    </row>
    <row r="37" spans="1:7" x14ac:dyDescent="0.25">
      <c r="A37" s="1" t="s">
        <v>4</v>
      </c>
      <c r="B37" s="2" t="s">
        <v>10</v>
      </c>
      <c r="C37">
        <v>16.782453006244801</v>
      </c>
      <c r="D37">
        <v>2070</v>
      </c>
      <c r="E37">
        <v>89.068499999999986</v>
      </c>
      <c r="F37">
        <v>2066</v>
      </c>
      <c r="G37">
        <v>17638.098000000002</v>
      </c>
    </row>
    <row r="38" spans="1:7" x14ac:dyDescent="0.25">
      <c r="A38" s="1" t="s">
        <v>5</v>
      </c>
      <c r="B38" s="2" t="s">
        <v>10</v>
      </c>
      <c r="C38">
        <v>2.6500000000000461</v>
      </c>
      <c r="D38">
        <v>2058</v>
      </c>
      <c r="E38">
        <v>18.560400000000001</v>
      </c>
      <c r="F38">
        <v>2033</v>
      </c>
      <c r="G38">
        <v>3707.7226999999989</v>
      </c>
    </row>
    <row r="39" spans="1:7" x14ac:dyDescent="0.25">
      <c r="A39" s="1" t="s">
        <v>6</v>
      </c>
      <c r="B39" s="2" t="s">
        <v>10</v>
      </c>
      <c r="C39">
        <v>10.598453006244609</v>
      </c>
      <c r="D39">
        <v>2028</v>
      </c>
      <c r="E39">
        <v>48.152600000000007</v>
      </c>
      <c r="F39">
        <v>2024</v>
      </c>
      <c r="G39">
        <v>9344.4768000000004</v>
      </c>
    </row>
    <row r="40" spans="1:7" x14ac:dyDescent="0.25">
      <c r="A40" s="1" t="s">
        <v>7</v>
      </c>
      <c r="B40" s="2" t="s">
        <v>10</v>
      </c>
      <c r="C40">
        <v>3.534000000000149</v>
      </c>
      <c r="D40">
        <v>2040</v>
      </c>
      <c r="E40">
        <v>24.452200000000001</v>
      </c>
      <c r="F40">
        <v>2024</v>
      </c>
      <c r="G40">
        <v>3742.232</v>
      </c>
    </row>
    <row r="41" spans="1:7" x14ac:dyDescent="0.25">
      <c r="A41" s="1" t="s">
        <v>8</v>
      </c>
      <c r="B41" s="2" t="s">
        <v>10</v>
      </c>
      <c r="C41">
        <v>0.98</v>
      </c>
      <c r="D41">
        <v>2026</v>
      </c>
      <c r="E41">
        <v>21.413799999999998</v>
      </c>
      <c r="F41">
        <v>2031</v>
      </c>
      <c r="G41">
        <v>843.66649999999993</v>
      </c>
    </row>
    <row r="43" spans="1:7" x14ac:dyDescent="0.25">
      <c r="B43" s="2"/>
      <c r="C43" s="1" t="s">
        <v>0</v>
      </c>
      <c r="D43" s="1" t="s">
        <v>1</v>
      </c>
      <c r="E43" s="1" t="s">
        <v>2</v>
      </c>
      <c r="F43" s="1" t="s">
        <v>3</v>
      </c>
      <c r="G43" s="34" t="s">
        <v>18</v>
      </c>
    </row>
    <row r="44" spans="1:7" x14ac:dyDescent="0.25">
      <c r="A44" s="1" t="s">
        <v>4</v>
      </c>
      <c r="B44" s="2" t="s">
        <v>12</v>
      </c>
      <c r="C44">
        <v>19.63528117985857</v>
      </c>
      <c r="D44">
        <v>2070</v>
      </c>
      <c r="E44">
        <v>103.5682</v>
      </c>
      <c r="F44">
        <v>2066</v>
      </c>
      <c r="G44">
        <v>16072.101500000001</v>
      </c>
    </row>
    <row r="45" spans="1:7" x14ac:dyDescent="0.25">
      <c r="A45" s="1" t="s">
        <v>5</v>
      </c>
      <c r="B45" s="2" t="s">
        <v>12</v>
      </c>
      <c r="C45">
        <v>2.6500000000000461</v>
      </c>
      <c r="D45">
        <v>2058</v>
      </c>
      <c r="E45">
        <v>18.560400000000001</v>
      </c>
      <c r="F45">
        <v>2033</v>
      </c>
      <c r="G45">
        <v>3842.5032000000001</v>
      </c>
    </row>
    <row r="46" spans="1:7" x14ac:dyDescent="0.25">
      <c r="A46" s="1" t="s">
        <v>6</v>
      </c>
      <c r="B46" s="2" t="s">
        <v>12</v>
      </c>
      <c r="C46">
        <v>13.139281179858409</v>
      </c>
      <c r="D46">
        <v>2029</v>
      </c>
      <c r="E46">
        <v>60.707400000000007</v>
      </c>
      <c r="F46">
        <v>2025</v>
      </c>
      <c r="G46">
        <v>8228.6898000000001</v>
      </c>
    </row>
    <row r="47" spans="1:7" x14ac:dyDescent="0.25">
      <c r="A47" s="1" t="s">
        <v>7</v>
      </c>
      <c r="B47" s="2" t="s">
        <v>12</v>
      </c>
      <c r="C47">
        <v>3.8460000000001209</v>
      </c>
      <c r="D47">
        <v>2040</v>
      </c>
      <c r="E47">
        <v>26.6479</v>
      </c>
      <c r="F47">
        <v>2027</v>
      </c>
      <c r="G47">
        <v>3285.5781000000002</v>
      </c>
    </row>
    <row r="48" spans="1:7" x14ac:dyDescent="0.25">
      <c r="A48" s="1" t="s">
        <v>8</v>
      </c>
      <c r="B48" s="2" t="s">
        <v>12</v>
      </c>
      <c r="C48">
        <v>0.98</v>
      </c>
      <c r="D48">
        <v>2026</v>
      </c>
      <c r="E48">
        <v>17.958200000000001</v>
      </c>
      <c r="F48">
        <v>2038</v>
      </c>
      <c r="G48">
        <v>715.33039999999994</v>
      </c>
    </row>
    <row r="50" spans="1:7" x14ac:dyDescent="0.25">
      <c r="B50" s="2"/>
      <c r="C50" s="1" t="s">
        <v>0</v>
      </c>
      <c r="D50" s="1" t="s">
        <v>1</v>
      </c>
      <c r="E50" s="1" t="s">
        <v>2</v>
      </c>
      <c r="F50" s="1" t="s">
        <v>3</v>
      </c>
      <c r="G50" s="34" t="s">
        <v>18</v>
      </c>
    </row>
    <row r="51" spans="1:7" x14ac:dyDescent="0.25">
      <c r="A51" s="1" t="s">
        <v>4</v>
      </c>
      <c r="B51" s="2" t="s">
        <v>14</v>
      </c>
      <c r="C51">
        <v>18.776925363718242</v>
      </c>
      <c r="D51">
        <v>2070</v>
      </c>
      <c r="E51">
        <v>96.322800000000015</v>
      </c>
      <c r="F51">
        <v>2066</v>
      </c>
      <c r="G51">
        <v>18187.144199999999</v>
      </c>
    </row>
    <row r="52" spans="1:7" x14ac:dyDescent="0.25">
      <c r="A52" s="1" t="s">
        <v>5</v>
      </c>
      <c r="B52" s="2" t="s">
        <v>14</v>
      </c>
      <c r="C52">
        <v>2.650000000000051</v>
      </c>
      <c r="D52">
        <v>2058</v>
      </c>
      <c r="E52">
        <v>18.560400000000001</v>
      </c>
      <c r="F52">
        <v>2033</v>
      </c>
      <c r="G52">
        <v>4087.8980999999999</v>
      </c>
    </row>
    <row r="53" spans="1:7" x14ac:dyDescent="0.25">
      <c r="A53" s="1" t="s">
        <v>6</v>
      </c>
      <c r="B53" s="2" t="s">
        <v>14</v>
      </c>
      <c r="C53">
        <v>12.59292536371804</v>
      </c>
      <c r="D53">
        <v>2027</v>
      </c>
      <c r="E53">
        <v>54.938699999999997</v>
      </c>
      <c r="F53">
        <v>2023</v>
      </c>
      <c r="G53">
        <v>9366.8760999999995</v>
      </c>
    </row>
    <row r="54" spans="1:7" x14ac:dyDescent="0.25">
      <c r="A54" s="1" t="s">
        <v>7</v>
      </c>
      <c r="B54" s="2" t="s">
        <v>14</v>
      </c>
      <c r="C54">
        <v>3.534000000000153</v>
      </c>
      <c r="D54">
        <v>2040</v>
      </c>
      <c r="E54">
        <v>24.452200000000001</v>
      </c>
      <c r="F54">
        <v>2024</v>
      </c>
      <c r="G54">
        <v>3789.6495</v>
      </c>
    </row>
    <row r="55" spans="1:7" x14ac:dyDescent="0.25">
      <c r="A55" s="1" t="s">
        <v>8</v>
      </c>
      <c r="B55" s="2" t="s">
        <v>14</v>
      </c>
      <c r="C55">
        <v>0.98</v>
      </c>
      <c r="D55">
        <v>2027</v>
      </c>
      <c r="E55">
        <v>24.546500000000002</v>
      </c>
      <c r="F55">
        <v>2035</v>
      </c>
      <c r="G55">
        <v>942.72050000000013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7D0C-9AEB-413D-ABA7-CB2E22CC2BD4}">
  <dimension ref="A1:S10"/>
  <sheetViews>
    <sheetView tabSelected="1" workbookViewId="0">
      <selection activeCell="B7" sqref="B7"/>
    </sheetView>
  </sheetViews>
  <sheetFormatPr defaultRowHeight="15" x14ac:dyDescent="0.25"/>
  <cols>
    <col min="1" max="1" width="8.5703125" bestFit="1" customWidth="1"/>
    <col min="2" max="2" width="12.28515625" bestFit="1" customWidth="1"/>
    <col min="3" max="3" width="6.140625" bestFit="1" customWidth="1"/>
    <col min="6" max="6" width="12.28515625" bestFit="1" customWidth="1"/>
    <col min="10" max="10" width="12.28515625" bestFit="1" customWidth="1"/>
    <col min="14" max="14" width="12.28515625" bestFit="1" customWidth="1"/>
    <col min="18" max="18" width="12.28515625" bestFit="1" customWidth="1"/>
  </cols>
  <sheetData>
    <row r="1" spans="1:19" x14ac:dyDescent="0.25">
      <c r="A1" s="48" t="s">
        <v>17</v>
      </c>
      <c r="B1" s="48"/>
      <c r="C1" s="48"/>
      <c r="E1" s="48" t="s">
        <v>5</v>
      </c>
      <c r="F1" s="48"/>
      <c r="G1" s="48"/>
      <c r="I1" s="48" t="s">
        <v>6</v>
      </c>
      <c r="J1" s="48"/>
      <c r="K1" s="48"/>
      <c r="M1" s="48" t="s">
        <v>7</v>
      </c>
      <c r="N1" s="48"/>
      <c r="O1" s="48"/>
      <c r="Q1" s="48" t="s">
        <v>8</v>
      </c>
      <c r="R1" s="48"/>
      <c r="S1" s="48"/>
    </row>
    <row r="2" spans="1:19" x14ac:dyDescent="0.25">
      <c r="A2" s="1" t="s">
        <v>16</v>
      </c>
      <c r="B2" s="1" t="s">
        <v>0</v>
      </c>
      <c r="C2" s="1" t="s">
        <v>1</v>
      </c>
      <c r="D2" s="3"/>
      <c r="E2" s="1" t="s">
        <v>16</v>
      </c>
      <c r="F2" s="1" t="s">
        <v>0</v>
      </c>
      <c r="G2" s="1" t="s">
        <v>1</v>
      </c>
      <c r="H2" s="2"/>
      <c r="I2" s="1" t="s">
        <v>16</v>
      </c>
      <c r="J2" s="1" t="s">
        <v>0</v>
      </c>
      <c r="K2" s="1" t="s">
        <v>1</v>
      </c>
      <c r="M2" s="1" t="s">
        <v>16</v>
      </c>
      <c r="N2" s="1" t="s">
        <v>0</v>
      </c>
      <c r="O2" s="1" t="s">
        <v>1</v>
      </c>
      <c r="Q2" s="1" t="s">
        <v>16</v>
      </c>
      <c r="R2" s="1" t="s">
        <v>0</v>
      </c>
      <c r="S2" s="1" t="s">
        <v>1</v>
      </c>
    </row>
    <row r="3" spans="1:19" x14ac:dyDescent="0.25">
      <c r="A3" s="9" t="s">
        <v>13</v>
      </c>
      <c r="B3" s="7">
        <v>19.144274909707999</v>
      </c>
      <c r="C3" s="8">
        <v>2070</v>
      </c>
      <c r="D3" s="30"/>
      <c r="E3" s="9" t="str">
        <f ca="1">OFFSET(tables!B$3,(ROW(tables!B3)-3)*7,0)</f>
        <v>REF</v>
      </c>
      <c r="F3" s="11">
        <f ca="1">OFFSET(tables!C$3,(ROW(tables!C3)-3)*7,0)</f>
        <v>2.6500000000000461</v>
      </c>
      <c r="G3" s="12">
        <f ca="1">OFFSET(tables!D$3,(ROW(tables!D3)-3)*7,0)</f>
        <v>2058</v>
      </c>
      <c r="H3" s="30"/>
      <c r="I3" s="6" t="str">
        <f ca="1">OFFSET(tables!B$4,(ROW(tables!B4)-4)*7,0)</f>
        <v>REF</v>
      </c>
      <c r="J3" s="7">
        <f ca="1">OFFSET(tables!C$4,(ROW(tables!C4)-4)*7,0)</f>
        <v>12.64827490970792</v>
      </c>
      <c r="K3" s="8">
        <f ca="1">OFFSET(tables!D$4,(ROW(tables!D4)-4)*7,0)</f>
        <v>2028</v>
      </c>
      <c r="L3" s="30"/>
      <c r="M3" s="6" t="str">
        <f ca="1">OFFSET(tables!B$5,(ROW(tables!B5)-5)*7,0)</f>
        <v>REF</v>
      </c>
      <c r="N3" s="7">
        <f ca="1">OFFSET(tables!C$5,(ROW(tables!C5)-5)*7,0)</f>
        <v>3.8460000000000401</v>
      </c>
      <c r="O3" s="8">
        <f ca="1">OFFSET(tables!D$5,(ROW(tables!D5)-5)*7,0)</f>
        <v>2024</v>
      </c>
      <c r="P3" s="30"/>
      <c r="Q3" s="6" t="str">
        <f ca="1">OFFSET(tables!B$6,(ROW(tables!B6)-6)*7,0)</f>
        <v>REF</v>
      </c>
      <c r="R3" s="7">
        <f ca="1">OFFSET(tables!C$6,(ROW(tables!C6)-6)*7,0)</f>
        <v>0.98</v>
      </c>
      <c r="S3" s="8">
        <f ca="1">OFFSET(tables!D$6,(ROW(tables!D6)-6)*7,0)</f>
        <v>2027</v>
      </c>
    </row>
    <row r="4" spans="1:19" x14ac:dyDescent="0.25">
      <c r="A4" s="13">
        <v>1.5</v>
      </c>
      <c r="B4" s="30">
        <v>19.270000000001641</v>
      </c>
      <c r="C4" s="31">
        <v>2070</v>
      </c>
      <c r="D4" s="30"/>
      <c r="E4" s="15">
        <f ca="1">OFFSET(tables!B$3,(ROW(tables!B4)-3)*7,0)</f>
        <v>1.5</v>
      </c>
      <c r="F4" s="16">
        <f ca="1">OFFSET(tables!C$3,(ROW(tables!C4)-3)*7,0)</f>
        <v>2.6500000000000439</v>
      </c>
      <c r="G4" s="17">
        <f ca="1">OFFSET(tables!D$3,(ROW(tables!D4)-3)*7,0)</f>
        <v>2046</v>
      </c>
      <c r="H4" s="30"/>
      <c r="I4" s="13">
        <f ca="1">OFFSET(tables!B$4,(ROW(tables!B5)-4)*7,0)</f>
        <v>1.5</v>
      </c>
      <c r="J4" s="30">
        <f ca="1">OFFSET(tables!C$4,(ROW(tables!C5)-4)*7,0)</f>
        <v>12.774000000001539</v>
      </c>
      <c r="K4" s="31">
        <f ca="1">OFFSET(tables!D$4,(ROW(tables!D5)-4)*7,0)</f>
        <v>2028</v>
      </c>
      <c r="L4" s="30"/>
      <c r="M4" s="13">
        <f ca="1">OFFSET(tables!B$5,(ROW(tables!B6)-5)*7,0)</f>
        <v>1.5</v>
      </c>
      <c r="N4" s="30">
        <f ca="1">OFFSET(tables!C$5,(ROW(tables!C6)-5)*7,0)</f>
        <v>3.8460000000000591</v>
      </c>
      <c r="O4" s="31">
        <f ca="1">OFFSET(tables!D$5,(ROW(tables!D6)-5)*7,0)</f>
        <v>2026</v>
      </c>
      <c r="P4" s="30"/>
      <c r="Q4" s="13">
        <f ca="1">OFFSET(tables!B$6,(ROW(tables!B7)-6)*7,0)</f>
        <v>1.5</v>
      </c>
      <c r="R4" s="30">
        <f ca="1">OFFSET(tables!C$6,(ROW(tables!C7)-6)*7,0)</f>
        <v>0.98</v>
      </c>
      <c r="S4" s="31">
        <f ca="1">OFFSET(tables!D$6,(ROW(tables!D7)-6)*7,0)</f>
        <v>2029</v>
      </c>
    </row>
    <row r="5" spans="1:19" x14ac:dyDescent="0.25">
      <c r="A5" s="18" t="s">
        <v>15</v>
      </c>
      <c r="B5" s="30">
        <v>17.375000000000188</v>
      </c>
      <c r="C5" s="31">
        <v>2070</v>
      </c>
      <c r="D5" s="30"/>
      <c r="E5" s="15" t="str">
        <f ca="1">OFFSET(tables!B$3,(ROW(tables!B5)-3)*7,0)</f>
        <v>2.0</v>
      </c>
      <c r="F5" s="16">
        <f ca="1">OFFSET(tables!C$3,(ROW(tables!C5)-3)*7,0)</f>
        <v>2.6500000000000541</v>
      </c>
      <c r="G5" s="17">
        <f ca="1">OFFSET(tables!D$3,(ROW(tables!D5)-3)*7,0)</f>
        <v>2045</v>
      </c>
      <c r="H5" s="30"/>
      <c r="I5" s="13" t="str">
        <f ca="1">OFFSET(tables!B$4,(ROW(tables!B6)-4)*7,0)</f>
        <v>2.0</v>
      </c>
      <c r="J5" s="30">
        <f ca="1">OFFSET(tables!C$4,(ROW(tables!C6)-4)*7,0)</f>
        <v>10.87900000000006</v>
      </c>
      <c r="K5" s="31">
        <f ca="1">OFFSET(tables!D$4,(ROW(tables!D6)-4)*7,0)</f>
        <v>2028</v>
      </c>
      <c r="L5" s="30"/>
      <c r="M5" s="13" t="str">
        <f ca="1">OFFSET(tables!B$5,(ROW(tables!B7)-5)*7,0)</f>
        <v>2.0</v>
      </c>
      <c r="N5" s="30">
        <f ca="1">OFFSET(tables!C$5,(ROW(tables!C7)-5)*7,0)</f>
        <v>3.8460000000000911</v>
      </c>
      <c r="O5" s="31">
        <f ca="1">OFFSET(tables!D$5,(ROW(tables!D7)-5)*7,0)</f>
        <v>2034</v>
      </c>
      <c r="P5" s="30"/>
      <c r="Q5" s="13" t="str">
        <f ca="1">OFFSET(tables!B$6,(ROW(tables!B8)-6)*7,0)</f>
        <v>2.0</v>
      </c>
      <c r="R5" s="30">
        <f ca="1">OFFSET(tables!C$6,(ROW(tables!C8)-6)*7,0)</f>
        <v>0.98</v>
      </c>
      <c r="S5" s="31">
        <f ca="1">OFFSET(tables!D$6,(ROW(tables!D8)-6)*7,0)</f>
        <v>2030</v>
      </c>
    </row>
    <row r="6" spans="1:19" x14ac:dyDescent="0.25">
      <c r="A6" s="15" t="s">
        <v>9</v>
      </c>
      <c r="B6" s="30">
        <v>19.07500000000034</v>
      </c>
      <c r="C6" s="31">
        <v>2070</v>
      </c>
      <c r="D6" s="30"/>
      <c r="E6" s="15" t="str">
        <f ca="1">OFFSET(tables!B$3,(ROW(tables!B6)-3)*7,0)</f>
        <v>dry</v>
      </c>
      <c r="F6" s="16">
        <f ca="1">OFFSET(tables!C$3,(ROW(tables!C6)-3)*7,0)</f>
        <v>2.6500000000000461</v>
      </c>
      <c r="G6" s="17">
        <f ca="1">OFFSET(tables!D$3,(ROW(tables!D6)-3)*7,0)</f>
        <v>2058</v>
      </c>
      <c r="H6" s="30"/>
      <c r="I6" s="13" t="str">
        <f ca="1">OFFSET(tables!B$4,(ROW(tables!B7)-4)*7,0)</f>
        <v>dry</v>
      </c>
      <c r="J6" s="30">
        <f ca="1">OFFSET(tables!C$4,(ROW(tables!C7)-4)*7,0)</f>
        <v>12.57900000000012</v>
      </c>
      <c r="K6" s="31">
        <f ca="1">OFFSET(tables!D$4,(ROW(tables!D7)-4)*7,0)</f>
        <v>2027</v>
      </c>
      <c r="L6" s="30"/>
      <c r="M6" s="13" t="str">
        <f ca="1">OFFSET(tables!B$5,(ROW(tables!B8)-5)*7,0)</f>
        <v>dry</v>
      </c>
      <c r="N6" s="30">
        <f ca="1">OFFSET(tables!C$5,(ROW(tables!C8)-5)*7,0)</f>
        <v>3.8460000000001791</v>
      </c>
      <c r="O6" s="31">
        <f ca="1">OFFSET(tables!D$5,(ROW(tables!D8)-5)*7,0)</f>
        <v>2040</v>
      </c>
      <c r="P6" s="30"/>
      <c r="Q6" s="13" t="str">
        <f ca="1">OFFSET(tables!B$6,(ROW(tables!B9)-6)*7,0)</f>
        <v>dry</v>
      </c>
      <c r="R6" s="30">
        <f ca="1">OFFSET(tables!C$6,(ROW(tables!C9)-6)*7,0)</f>
        <v>0.98</v>
      </c>
      <c r="S6" s="31">
        <f ca="1">OFFSET(tables!D$6,(ROW(tables!D9)-6)*7,0)</f>
        <v>2034</v>
      </c>
    </row>
    <row r="7" spans="1:19" x14ac:dyDescent="0.25">
      <c r="A7" s="15" t="s">
        <v>11</v>
      </c>
      <c r="B7" s="30">
        <v>21.204423515251982</v>
      </c>
      <c r="C7" s="31">
        <v>2070</v>
      </c>
      <c r="D7" s="30"/>
      <c r="E7" s="15" t="str">
        <f ca="1">OFFSET(tables!B$3,(ROW(tables!B7)-3)*7,0)</f>
        <v>wet</v>
      </c>
      <c r="F7" s="16">
        <f ca="1">OFFSET(tables!C$3,(ROW(tables!C7)-3)*7,0)</f>
        <v>2.6500000000000541</v>
      </c>
      <c r="G7" s="17">
        <f ca="1">OFFSET(tables!D$3,(ROW(tables!D7)-3)*7,0)</f>
        <v>2058</v>
      </c>
      <c r="H7" s="30"/>
      <c r="I7" s="13" t="str">
        <f ca="1">OFFSET(tables!B$4,(ROW(tables!B8)-4)*7,0)</f>
        <v>wet</v>
      </c>
      <c r="J7" s="30">
        <f ca="1">OFFSET(tables!C$4,(ROW(tables!C8)-4)*7,0)</f>
        <v>14.70842351525185</v>
      </c>
      <c r="K7" s="31">
        <f ca="1">OFFSET(tables!D$4,(ROW(tables!D8)-4)*7,0)</f>
        <v>2029</v>
      </c>
      <c r="L7" s="30"/>
      <c r="M7" s="13" t="str">
        <f ca="1">OFFSET(tables!B$5,(ROW(tables!B9)-5)*7,0)</f>
        <v>wet</v>
      </c>
      <c r="N7" s="30">
        <f ca="1">OFFSET(tables!C$5,(ROW(tables!C9)-5)*7,0)</f>
        <v>3.8460000000000818</v>
      </c>
      <c r="O7" s="31">
        <f ca="1">OFFSET(tables!D$5,(ROW(tables!D9)-5)*7,0)</f>
        <v>2025</v>
      </c>
      <c r="P7" s="30"/>
      <c r="Q7" s="13" t="str">
        <f ca="1">OFFSET(tables!B$6,(ROW(tables!B10)-6)*7,0)</f>
        <v>wet</v>
      </c>
      <c r="R7" s="30">
        <f ca="1">OFFSET(tables!C$6,(ROW(tables!C10)-6)*7,0)</f>
        <v>0.98</v>
      </c>
      <c r="S7" s="31">
        <f ca="1">OFFSET(tables!D$6,(ROW(tables!D10)-6)*7,0)</f>
        <v>2027</v>
      </c>
    </row>
    <row r="8" spans="1:19" x14ac:dyDescent="0.25">
      <c r="A8" s="15" t="s">
        <v>10</v>
      </c>
      <c r="B8" s="30">
        <v>16.782453006244801</v>
      </c>
      <c r="C8" s="31">
        <v>2070</v>
      </c>
      <c r="D8" s="30"/>
      <c r="E8" s="15" t="str">
        <f ca="1">OFFSET(tables!B$3,(ROW(tables!B8)-3)*7,0)</f>
        <v>RCP26</v>
      </c>
      <c r="F8" s="16">
        <f ca="1">OFFSET(tables!C$3,(ROW(tables!C8)-3)*7,0)</f>
        <v>2.6500000000000461</v>
      </c>
      <c r="G8" s="17">
        <f ca="1">OFFSET(tables!D$3,(ROW(tables!D8)-3)*7,0)</f>
        <v>2058</v>
      </c>
      <c r="H8" s="30"/>
      <c r="I8" s="13" t="str">
        <f ca="1">OFFSET(tables!B$4,(ROW(tables!B9)-4)*7,0)</f>
        <v>RCP26</v>
      </c>
      <c r="J8" s="30">
        <f ca="1">OFFSET(tables!C$4,(ROW(tables!C9)-4)*7,0)</f>
        <v>10.598453006244609</v>
      </c>
      <c r="K8" s="31">
        <f ca="1">OFFSET(tables!D$4,(ROW(tables!D9)-4)*7,0)</f>
        <v>2028</v>
      </c>
      <c r="L8" s="30"/>
      <c r="M8" s="13" t="str">
        <f ca="1">OFFSET(tables!B$5,(ROW(tables!B10)-5)*7,0)</f>
        <v>RCP26</v>
      </c>
      <c r="N8" s="30">
        <f ca="1">OFFSET(tables!C$5,(ROW(tables!C10)-5)*7,0)</f>
        <v>3.534000000000149</v>
      </c>
      <c r="O8" s="31">
        <f ca="1">OFFSET(tables!D$5,(ROW(tables!D10)-5)*7,0)</f>
        <v>2040</v>
      </c>
      <c r="P8" s="30"/>
      <c r="Q8" s="13" t="str">
        <f ca="1">OFFSET(tables!B$6,(ROW(tables!B11)-6)*7,0)</f>
        <v>RCP26</v>
      </c>
      <c r="R8" s="30">
        <f ca="1">OFFSET(tables!C$6,(ROW(tables!C11)-6)*7,0)</f>
        <v>0.98</v>
      </c>
      <c r="S8" s="31">
        <f ca="1">OFFSET(tables!D$6,(ROW(tables!D11)-6)*7,0)</f>
        <v>2026</v>
      </c>
    </row>
    <row r="9" spans="1:19" x14ac:dyDescent="0.25">
      <c r="A9" s="15" t="s">
        <v>12</v>
      </c>
      <c r="B9" s="30">
        <v>19.63528117985857</v>
      </c>
      <c r="C9" s="31">
        <v>2070</v>
      </c>
      <c r="D9" s="30"/>
      <c r="E9" s="15" t="str">
        <f ca="1">OFFSET(tables!B$3,(ROW(tables!B9)-3)*7,0)</f>
        <v>RCP60</v>
      </c>
      <c r="F9" s="16">
        <f ca="1">OFFSET(tables!C$3,(ROW(tables!C9)-3)*7,0)</f>
        <v>2.6500000000000461</v>
      </c>
      <c r="G9" s="17">
        <f ca="1">OFFSET(tables!D$3,(ROW(tables!D9)-3)*7,0)</f>
        <v>2058</v>
      </c>
      <c r="H9" s="30"/>
      <c r="I9" s="13" t="str">
        <f ca="1">OFFSET(tables!B$4,(ROW(tables!B10)-4)*7,0)</f>
        <v>RCP60</v>
      </c>
      <c r="J9" s="30">
        <f ca="1">OFFSET(tables!C$4,(ROW(tables!C10)-4)*7,0)</f>
        <v>13.139281179858409</v>
      </c>
      <c r="K9" s="31">
        <f ca="1">OFFSET(tables!D$4,(ROW(tables!D10)-4)*7,0)</f>
        <v>2029</v>
      </c>
      <c r="L9" s="30"/>
      <c r="M9" s="13" t="str">
        <f ca="1">OFFSET(tables!B$5,(ROW(tables!B11)-5)*7,0)</f>
        <v>RCP60</v>
      </c>
      <c r="N9" s="30">
        <f ca="1">OFFSET(tables!C$5,(ROW(tables!C11)-5)*7,0)</f>
        <v>3.8460000000001209</v>
      </c>
      <c r="O9" s="31">
        <f ca="1">OFFSET(tables!D$5,(ROW(tables!D11)-5)*7,0)</f>
        <v>2040</v>
      </c>
      <c r="P9" s="30"/>
      <c r="Q9" s="13" t="str">
        <f ca="1">OFFSET(tables!B$6,(ROW(tables!B12)-6)*7,0)</f>
        <v>RCP60</v>
      </c>
      <c r="R9" s="30">
        <f ca="1">OFFSET(tables!C$6,(ROW(tables!C12)-6)*7,0)</f>
        <v>0.98</v>
      </c>
      <c r="S9" s="31">
        <f ca="1">OFFSET(tables!D$6,(ROW(tables!D12)-6)*7,0)</f>
        <v>2026</v>
      </c>
    </row>
    <row r="10" spans="1:19" x14ac:dyDescent="0.25">
      <c r="A10" s="19" t="s">
        <v>14</v>
      </c>
      <c r="B10" s="32">
        <v>18.776925363718242</v>
      </c>
      <c r="C10" s="33">
        <v>2070</v>
      </c>
      <c r="D10" s="30"/>
      <c r="E10" s="19" t="str">
        <f ca="1">OFFSET(tables!B$3,(ROW(tables!B10)-3)*7,0)</f>
        <v>RCP85</v>
      </c>
      <c r="F10" s="21">
        <f ca="1">OFFSET(tables!C$3,(ROW(tables!C10)-3)*7,0)</f>
        <v>2.650000000000051</v>
      </c>
      <c r="G10" s="22">
        <f ca="1">OFFSET(tables!D$3,(ROW(tables!D10)-3)*7,0)</f>
        <v>2058</v>
      </c>
      <c r="H10" s="30"/>
      <c r="I10" s="23" t="str">
        <f ca="1">OFFSET(tables!B$4,(ROW(tables!B11)-4)*7,0)</f>
        <v>RCP85</v>
      </c>
      <c r="J10" s="32">
        <f ca="1">OFFSET(tables!C$4,(ROW(tables!C11)-4)*7,0)</f>
        <v>12.59292536371804</v>
      </c>
      <c r="K10" s="33">
        <f ca="1">OFFSET(tables!D$4,(ROW(tables!D11)-4)*7,0)</f>
        <v>2027</v>
      </c>
      <c r="L10" s="30"/>
      <c r="M10" s="23" t="str">
        <f ca="1">OFFSET(tables!B$5,(ROW(tables!B12)-5)*7,0)</f>
        <v>RCP85</v>
      </c>
      <c r="N10" s="32">
        <f ca="1">OFFSET(tables!C$5,(ROW(tables!C12)-5)*7,0)</f>
        <v>3.534000000000153</v>
      </c>
      <c r="O10" s="33">
        <f ca="1">OFFSET(tables!D$5,(ROW(tables!D12)-5)*7,0)</f>
        <v>2040</v>
      </c>
      <c r="P10" s="30"/>
      <c r="Q10" s="23" t="str">
        <f ca="1">OFFSET(tables!B$6,(ROW(tables!B13)-6)*7,0)</f>
        <v>RCP85</v>
      </c>
      <c r="R10" s="32">
        <f ca="1">OFFSET(tables!C$6,(ROW(tables!C13)-6)*7,0)</f>
        <v>0.98</v>
      </c>
      <c r="S10" s="33">
        <f ca="1">OFFSET(tables!D$6,(ROW(tables!D13)-6)*7,0)</f>
        <v>2027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22A4-C9B0-44A0-9C85-FA074B711C96}">
  <dimension ref="A1:S10"/>
  <sheetViews>
    <sheetView workbookViewId="0">
      <selection activeCell="B3" sqref="B3"/>
    </sheetView>
  </sheetViews>
  <sheetFormatPr defaultRowHeight="15" x14ac:dyDescent="0.25"/>
  <cols>
    <col min="2" max="2" width="15.140625" bestFit="1" customWidth="1"/>
    <col min="6" max="6" width="15.140625" bestFit="1" customWidth="1"/>
    <col min="10" max="10" width="15.140625" bestFit="1" customWidth="1"/>
    <col min="14" max="14" width="15.140625" bestFit="1" customWidth="1"/>
    <col min="18" max="18" width="15.140625" bestFit="1" customWidth="1"/>
  </cols>
  <sheetData>
    <row r="1" spans="1:19" x14ac:dyDescent="0.25">
      <c r="A1" s="49" t="s">
        <v>17</v>
      </c>
      <c r="B1" s="50"/>
      <c r="C1" s="51"/>
      <c r="E1" s="52" t="s">
        <v>5</v>
      </c>
      <c r="F1" s="53"/>
      <c r="G1" s="54"/>
      <c r="I1" s="52" t="s">
        <v>6</v>
      </c>
      <c r="J1" s="53"/>
      <c r="K1" s="54"/>
      <c r="M1" s="52" t="s">
        <v>7</v>
      </c>
      <c r="N1" s="53"/>
      <c r="O1" s="54"/>
      <c r="Q1" s="52" t="s">
        <v>8</v>
      </c>
      <c r="R1" s="53"/>
      <c r="S1" s="54"/>
    </row>
    <row r="2" spans="1:19" x14ac:dyDescent="0.25">
      <c r="A2" s="1" t="s">
        <v>16</v>
      </c>
      <c r="B2" s="1" t="s">
        <v>2</v>
      </c>
      <c r="C2" s="1" t="s">
        <v>3</v>
      </c>
      <c r="D2" s="3"/>
      <c r="E2" s="1" t="s">
        <v>16</v>
      </c>
      <c r="F2" s="1" t="s">
        <v>2</v>
      </c>
      <c r="G2" s="1" t="s">
        <v>3</v>
      </c>
      <c r="H2" s="2"/>
      <c r="I2" s="1" t="s">
        <v>16</v>
      </c>
      <c r="J2" s="1" t="s">
        <v>2</v>
      </c>
      <c r="K2" s="1" t="s">
        <v>3</v>
      </c>
      <c r="M2" s="1" t="s">
        <v>16</v>
      </c>
      <c r="N2" s="1" t="s">
        <v>2</v>
      </c>
      <c r="O2" s="1" t="s">
        <v>3</v>
      </c>
      <c r="Q2" s="1" t="s">
        <v>16</v>
      </c>
      <c r="R2" s="1" t="s">
        <v>2</v>
      </c>
      <c r="S2" s="1" t="s">
        <v>3</v>
      </c>
    </row>
    <row r="3" spans="1:19" x14ac:dyDescent="0.25">
      <c r="A3" s="9" t="s">
        <v>13</v>
      </c>
      <c r="B3" s="24">
        <f ca="1">OFFSET(tables!E$2,(ROW(tables!B2)-2)*7,0)</f>
        <v>98.18180000000001</v>
      </c>
      <c r="C3" s="10">
        <f ca="1">OFFSET(tables!F$2,(ROW(tables!C2)-2)*7,0)</f>
        <v>2070</v>
      </c>
      <c r="E3" s="9" t="str">
        <f ca="1">OFFSET(tables!B$3,(ROW(tables!B3)-3)*7,0)</f>
        <v>REF</v>
      </c>
      <c r="F3" s="27">
        <f ca="1">OFFSET(tables!E$3,(ROW(tables!E3)-3)*7,0)</f>
        <v>18.560400000000001</v>
      </c>
      <c r="G3" s="12">
        <f ca="1">OFFSET(tables!F$3,(ROW(tables!F3)-3)*7,0)</f>
        <v>2033</v>
      </c>
      <c r="I3" s="6" t="str">
        <f ca="1">OFFSET(tables!B$4,(ROW(tables!B4)-4)*7,0)</f>
        <v>REF</v>
      </c>
      <c r="J3" s="24">
        <f ca="1">OFFSET(tables!E$4,(ROW(tables!E4)-4)*7,0)</f>
        <v>55.257300000000001</v>
      </c>
      <c r="K3" s="10">
        <f ca="1">OFFSET(tables!F$4,(ROW(tables!F4)-4)*7,0)</f>
        <v>2028</v>
      </c>
      <c r="M3" s="6" t="str">
        <f ca="1">OFFSET(tables!B$5,(ROW(tables!B5)-5)*7,0)</f>
        <v>REF</v>
      </c>
      <c r="N3" s="24">
        <f ca="1">OFFSET(tables!E$5,(ROW(tables!E5)-5)*7,0)</f>
        <v>26.6479</v>
      </c>
      <c r="O3" s="10">
        <f ca="1">OFFSET(tables!F$5,(ROW(tables!F5)-5)*7,0)</f>
        <v>2024</v>
      </c>
      <c r="Q3" s="6" t="str">
        <f ca="1">OFFSET(tables!B$6,(ROW(tables!B6)-6)*7,0)</f>
        <v>REF</v>
      </c>
      <c r="R3" s="24">
        <f ca="1">OFFSET(tables!E$6,(ROW(tables!E6)-6)*7,0)</f>
        <v>23.986499999999999</v>
      </c>
      <c r="S3" s="10">
        <f ca="1">OFFSET(tables!F$6,(ROW(tables!F6)-6)*7,0)</f>
        <v>2034</v>
      </c>
    </row>
    <row r="4" spans="1:19" x14ac:dyDescent="0.25">
      <c r="A4" s="13">
        <v>1.5</v>
      </c>
      <c r="B4" s="25">
        <f ca="1">OFFSET(tables!E$2,(ROW(tables!B3)-2)*7,0)</f>
        <v>103.6703</v>
      </c>
      <c r="C4" s="14">
        <f ca="1">OFFSET(tables!F$2,(ROW(tables!C3)-2)*7,0)</f>
        <v>2070</v>
      </c>
      <c r="E4" s="15">
        <f ca="1">OFFSET(tables!B$3,(ROW(tables!B4)-3)*7,0)</f>
        <v>1.5</v>
      </c>
      <c r="F4" s="28">
        <f ca="1">OFFSET(tables!E$3,(ROW(tables!E4)-3)*7,0)</f>
        <v>18.560400000000001</v>
      </c>
      <c r="G4" s="17">
        <f ca="1">OFFSET(tables!F$3,(ROW(tables!F4)-3)*7,0)</f>
        <v>2021</v>
      </c>
      <c r="I4" s="13">
        <f ca="1">OFFSET(tables!B$4,(ROW(tables!B5)-4)*7,0)</f>
        <v>1.5</v>
      </c>
      <c r="J4" s="25">
        <f ca="1">OFFSET(tables!E$4,(ROW(tables!E5)-4)*7,0)</f>
        <v>61.200200000000002</v>
      </c>
      <c r="K4" s="14">
        <f ca="1">OFFSET(tables!F$4,(ROW(tables!F5)-4)*7,0)</f>
        <v>2028</v>
      </c>
      <c r="M4" s="13">
        <f ca="1">OFFSET(tables!B$5,(ROW(tables!B6)-5)*7,0)</f>
        <v>1.5</v>
      </c>
      <c r="N4" s="25">
        <f ca="1">OFFSET(tables!E$5,(ROW(tables!E6)-5)*7,0)</f>
        <v>26.6479</v>
      </c>
      <c r="O4" s="14">
        <f ca="1">OFFSET(tables!F$5,(ROW(tables!F6)-5)*7,0)</f>
        <v>2026</v>
      </c>
      <c r="Q4" s="13">
        <f ca="1">OFFSET(tables!B$6,(ROW(tables!B7)-6)*7,0)</f>
        <v>1.5</v>
      </c>
      <c r="R4" s="25">
        <f ca="1">OFFSET(tables!E$6,(ROW(tables!E7)-6)*7,0)</f>
        <v>23.986499999999999</v>
      </c>
      <c r="S4" s="14">
        <f ca="1">OFFSET(tables!F$6,(ROW(tables!F7)-6)*7,0)</f>
        <v>2036</v>
      </c>
    </row>
    <row r="5" spans="1:19" x14ac:dyDescent="0.25">
      <c r="A5" s="18" t="s">
        <v>15</v>
      </c>
      <c r="B5" s="25">
        <f ca="1">OFFSET(tables!E$2,(ROW(tables!B4)-2)*7,0)</f>
        <v>83.096199999999996</v>
      </c>
      <c r="C5" s="14">
        <f ca="1">OFFSET(tables!F$2,(ROW(tables!C4)-2)*7,0)</f>
        <v>2070</v>
      </c>
      <c r="E5" s="15" t="str">
        <f ca="1">OFFSET(tables!B$3,(ROW(tables!B5)-3)*7,0)</f>
        <v>2.0</v>
      </c>
      <c r="F5" s="28">
        <f ca="1">OFFSET(tables!E$3,(ROW(tables!E5)-3)*7,0)</f>
        <v>18.560400000000001</v>
      </c>
      <c r="G5" s="17">
        <f ca="1">OFFSET(tables!F$3,(ROW(tables!F5)-3)*7,0)</f>
        <v>2021</v>
      </c>
      <c r="I5" s="13" t="str">
        <f ca="1">OFFSET(tables!B$4,(ROW(tables!B6)-4)*7,0)</f>
        <v>2.0</v>
      </c>
      <c r="J5" s="25">
        <f ca="1">OFFSET(tables!E$4,(ROW(tables!E6)-4)*7,0)</f>
        <v>40.626100000000001</v>
      </c>
      <c r="K5" s="14">
        <f ca="1">OFFSET(tables!F$4,(ROW(tables!F6)-4)*7,0)</f>
        <v>2028</v>
      </c>
      <c r="M5" s="13" t="str">
        <f ca="1">OFFSET(tables!B$5,(ROW(tables!B7)-5)*7,0)</f>
        <v>2.0</v>
      </c>
      <c r="N5" s="25">
        <f ca="1">OFFSET(tables!E$5,(ROW(tables!E7)-5)*7,0)</f>
        <v>24.4711</v>
      </c>
      <c r="O5" s="14">
        <f ca="1">OFFSET(tables!F$5,(ROW(tables!F7)-5)*7,0)</f>
        <v>2027</v>
      </c>
      <c r="Q5" s="13" t="str">
        <f ca="1">OFFSET(tables!B$6,(ROW(tables!B8)-6)*7,0)</f>
        <v>2.0</v>
      </c>
      <c r="R5" s="25">
        <f ca="1">OFFSET(tables!E$6,(ROW(tables!E8)-6)*7,0)</f>
        <v>23.986499999999999</v>
      </c>
      <c r="S5" s="14">
        <f ca="1">OFFSET(tables!F$6,(ROW(tables!F8)-6)*7,0)</f>
        <v>2036</v>
      </c>
    </row>
    <row r="6" spans="1:19" x14ac:dyDescent="0.25">
      <c r="A6" s="15" t="s">
        <v>9</v>
      </c>
      <c r="B6" s="25">
        <f ca="1">OFFSET(tables!E$2,(ROW(tables!B5)-2)*7,0)</f>
        <v>108.2158</v>
      </c>
      <c r="C6" s="14">
        <f ca="1">OFFSET(tables!F$2,(ROW(tables!C5)-2)*7,0)</f>
        <v>2070</v>
      </c>
      <c r="E6" s="15" t="str">
        <f ca="1">OFFSET(tables!B$3,(ROW(tables!B6)-3)*7,0)</f>
        <v>dry</v>
      </c>
      <c r="F6" s="28">
        <f ca="1">OFFSET(tables!E$3,(ROW(tables!E6)-3)*7,0)</f>
        <v>18.560400000000001</v>
      </c>
      <c r="G6" s="17">
        <f ca="1">OFFSET(tables!F$3,(ROW(tables!F6)-3)*7,0)</f>
        <v>2033</v>
      </c>
      <c r="I6" s="13" t="str">
        <f ca="1">OFFSET(tables!B$4,(ROW(tables!B7)-4)*7,0)</f>
        <v>dry</v>
      </c>
      <c r="J6" s="25">
        <f ca="1">OFFSET(tables!E$4,(ROW(tables!E7)-4)*7,0)</f>
        <v>65.745699999999999</v>
      </c>
      <c r="K6" s="14">
        <f ca="1">OFFSET(tables!F$4,(ROW(tables!F7)-4)*7,0)</f>
        <v>2029</v>
      </c>
      <c r="M6" s="13" t="str">
        <f ca="1">OFFSET(tables!B$5,(ROW(tables!B8)-5)*7,0)</f>
        <v>dry</v>
      </c>
      <c r="N6" s="25">
        <f ca="1">OFFSET(tables!E$5,(ROW(tables!E8)-5)*7,0)</f>
        <v>26.6479</v>
      </c>
      <c r="O6" s="14">
        <f ca="1">OFFSET(tables!F$5,(ROW(tables!F8)-5)*7,0)</f>
        <v>2027</v>
      </c>
      <c r="Q6" s="13" t="str">
        <f ca="1">OFFSET(tables!B$6,(ROW(tables!B9)-6)*7,0)</f>
        <v>dry</v>
      </c>
      <c r="R6" s="25">
        <f ca="1">OFFSET(tables!E$6,(ROW(tables!E9)-6)*7,0)</f>
        <v>17.747399999999999</v>
      </c>
      <c r="S6" s="14">
        <f ca="1">OFFSET(tables!F$6,(ROW(tables!F9)-6)*7,0)</f>
        <v>2047</v>
      </c>
    </row>
    <row r="7" spans="1:19" x14ac:dyDescent="0.25">
      <c r="A7" s="15" t="s">
        <v>11</v>
      </c>
      <c r="B7" s="25">
        <f ca="1">OFFSET(tables!E$2,(ROW(tables!B6)-2)*7,0)</f>
        <v>105.71169999999999</v>
      </c>
      <c r="C7" s="14">
        <f ca="1">OFFSET(tables!F$2,(ROW(tables!C6)-2)*7,0)</f>
        <v>2070</v>
      </c>
      <c r="E7" s="15" t="str">
        <f ca="1">OFFSET(tables!B$3,(ROW(tables!B7)-3)*7,0)</f>
        <v>wet</v>
      </c>
      <c r="F7" s="28">
        <f ca="1">OFFSET(tables!E$3,(ROW(tables!E7)-3)*7,0)</f>
        <v>18.560400000000001</v>
      </c>
      <c r="G7" s="17">
        <f ca="1">OFFSET(tables!F$3,(ROW(tables!F7)-3)*7,0)</f>
        <v>2033</v>
      </c>
      <c r="I7" s="13" t="str">
        <f ca="1">OFFSET(tables!B$4,(ROW(tables!B8)-4)*7,0)</f>
        <v>wet</v>
      </c>
      <c r="J7" s="25">
        <f ca="1">OFFSET(tables!E$4,(ROW(tables!E8)-4)*7,0)</f>
        <v>63.611900000000013</v>
      </c>
      <c r="K7" s="14">
        <f ca="1">OFFSET(tables!F$4,(ROW(tables!F8)-4)*7,0)</f>
        <v>2029</v>
      </c>
      <c r="M7" s="13" t="str">
        <f ca="1">OFFSET(tables!B$5,(ROW(tables!B9)-5)*7,0)</f>
        <v>wet</v>
      </c>
      <c r="N7" s="25">
        <f ca="1">OFFSET(tables!E$5,(ROW(tables!E9)-5)*7,0)</f>
        <v>26.6479</v>
      </c>
      <c r="O7" s="14">
        <f ca="1">OFFSET(tables!F$5,(ROW(tables!F9)-5)*7,0)</f>
        <v>2025</v>
      </c>
      <c r="Q7" s="13" t="str">
        <f ca="1">OFFSET(tables!B$6,(ROW(tables!B10)-6)*7,0)</f>
        <v>wet</v>
      </c>
      <c r="R7" s="25">
        <f ca="1">OFFSET(tables!E$6,(ROW(tables!E10)-6)*7,0)</f>
        <v>27.447500000000002</v>
      </c>
      <c r="S7" s="14">
        <f ca="1">OFFSET(tables!F$6,(ROW(tables!F10)-6)*7,0)</f>
        <v>2035</v>
      </c>
    </row>
    <row r="8" spans="1:19" x14ac:dyDescent="0.25">
      <c r="A8" s="15" t="s">
        <v>10</v>
      </c>
      <c r="B8" s="25">
        <f ca="1">OFFSET(tables!E$2,(ROW(tables!B7)-2)*7,0)</f>
        <v>89.068499999999986</v>
      </c>
      <c r="C8" s="14">
        <f ca="1">OFFSET(tables!F$2,(ROW(tables!C7)-2)*7,0)</f>
        <v>2066</v>
      </c>
      <c r="E8" s="15" t="str">
        <f ca="1">OFFSET(tables!B$3,(ROW(tables!B8)-3)*7,0)</f>
        <v>RCP26</v>
      </c>
      <c r="F8" s="28">
        <f ca="1">OFFSET(tables!E$3,(ROW(tables!E8)-3)*7,0)</f>
        <v>18.560400000000001</v>
      </c>
      <c r="G8" s="17">
        <f ca="1">OFFSET(tables!F$3,(ROW(tables!F8)-3)*7,0)</f>
        <v>2033</v>
      </c>
      <c r="I8" s="13" t="str">
        <f ca="1">OFFSET(tables!B$4,(ROW(tables!B9)-4)*7,0)</f>
        <v>RCP26</v>
      </c>
      <c r="J8" s="25">
        <f ca="1">OFFSET(tables!E$4,(ROW(tables!E9)-4)*7,0)</f>
        <v>48.152600000000007</v>
      </c>
      <c r="K8" s="14">
        <f ca="1">OFFSET(tables!F$4,(ROW(tables!F9)-4)*7,0)</f>
        <v>2024</v>
      </c>
      <c r="M8" s="13" t="str">
        <f ca="1">OFFSET(tables!B$5,(ROW(tables!B10)-5)*7,0)</f>
        <v>RCP26</v>
      </c>
      <c r="N8" s="25">
        <f ca="1">OFFSET(tables!E$5,(ROW(tables!E10)-5)*7,0)</f>
        <v>24.452200000000001</v>
      </c>
      <c r="O8" s="14">
        <f ca="1">OFFSET(tables!F$5,(ROW(tables!F10)-5)*7,0)</f>
        <v>2024</v>
      </c>
      <c r="Q8" s="13" t="str">
        <f ca="1">OFFSET(tables!B$6,(ROW(tables!B11)-6)*7,0)</f>
        <v>RCP26</v>
      </c>
      <c r="R8" s="25">
        <f ca="1">OFFSET(tables!E$6,(ROW(tables!E11)-6)*7,0)</f>
        <v>21.413799999999998</v>
      </c>
      <c r="S8" s="14">
        <f ca="1">OFFSET(tables!F$6,(ROW(tables!F11)-6)*7,0)</f>
        <v>2031</v>
      </c>
    </row>
    <row r="9" spans="1:19" x14ac:dyDescent="0.25">
      <c r="A9" s="15" t="s">
        <v>12</v>
      </c>
      <c r="B9" s="25">
        <f ca="1">OFFSET(tables!E$2,(ROW(tables!B8)-2)*7,0)</f>
        <v>103.5682</v>
      </c>
      <c r="C9" s="14">
        <f ca="1">OFFSET(tables!F$2,(ROW(tables!C8)-2)*7,0)</f>
        <v>2066</v>
      </c>
      <c r="E9" s="15" t="str">
        <f ca="1">OFFSET(tables!B$3,(ROW(tables!B9)-3)*7,0)</f>
        <v>RCP60</v>
      </c>
      <c r="F9" s="28">
        <f ca="1">OFFSET(tables!E$3,(ROW(tables!E9)-3)*7,0)</f>
        <v>18.560400000000001</v>
      </c>
      <c r="G9" s="17">
        <f ca="1">OFFSET(tables!F$3,(ROW(tables!F9)-3)*7,0)</f>
        <v>2033</v>
      </c>
      <c r="I9" s="13" t="str">
        <f ca="1">OFFSET(tables!B$4,(ROW(tables!B10)-4)*7,0)</f>
        <v>RCP60</v>
      </c>
      <c r="J9" s="25">
        <f ca="1">OFFSET(tables!E$4,(ROW(tables!E10)-4)*7,0)</f>
        <v>60.707400000000007</v>
      </c>
      <c r="K9" s="14">
        <f ca="1">OFFSET(tables!F$4,(ROW(tables!F10)-4)*7,0)</f>
        <v>2025</v>
      </c>
      <c r="M9" s="13" t="str">
        <f ca="1">OFFSET(tables!B$5,(ROW(tables!B11)-5)*7,0)</f>
        <v>RCP60</v>
      </c>
      <c r="N9" s="25">
        <f ca="1">OFFSET(tables!E$5,(ROW(tables!E11)-5)*7,0)</f>
        <v>26.6479</v>
      </c>
      <c r="O9" s="14">
        <f ca="1">OFFSET(tables!F$5,(ROW(tables!F11)-5)*7,0)</f>
        <v>2027</v>
      </c>
      <c r="Q9" s="13" t="str">
        <f ca="1">OFFSET(tables!B$6,(ROW(tables!B12)-6)*7,0)</f>
        <v>RCP60</v>
      </c>
      <c r="R9" s="25">
        <f ca="1">OFFSET(tables!E$6,(ROW(tables!E12)-6)*7,0)</f>
        <v>17.958200000000001</v>
      </c>
      <c r="S9" s="14">
        <f ca="1">OFFSET(tables!F$6,(ROW(tables!F12)-6)*7,0)</f>
        <v>2038</v>
      </c>
    </row>
    <row r="10" spans="1:19" x14ac:dyDescent="0.25">
      <c r="A10" s="19" t="s">
        <v>14</v>
      </c>
      <c r="B10" s="26">
        <f ca="1">OFFSET(tables!E$2,(ROW(tables!B9)-2)*7,0)</f>
        <v>96.322800000000015</v>
      </c>
      <c r="C10" s="20">
        <f ca="1">OFFSET(tables!F$2,(ROW(tables!C9)-2)*7,0)</f>
        <v>2066</v>
      </c>
      <c r="E10" s="19" t="str">
        <f ca="1">OFFSET(tables!B$3,(ROW(tables!B10)-3)*7,0)</f>
        <v>RCP85</v>
      </c>
      <c r="F10" s="29">
        <f ca="1">OFFSET(tables!E$3,(ROW(tables!E10)-3)*7,0)</f>
        <v>18.560400000000001</v>
      </c>
      <c r="G10" s="22">
        <f ca="1">OFFSET(tables!F$3,(ROW(tables!F10)-3)*7,0)</f>
        <v>2033</v>
      </c>
      <c r="I10" s="23" t="str">
        <f ca="1">OFFSET(tables!B$4,(ROW(tables!B11)-4)*7,0)</f>
        <v>RCP85</v>
      </c>
      <c r="J10" s="26">
        <f ca="1">OFFSET(tables!E$4,(ROW(tables!E11)-4)*7,0)</f>
        <v>54.938699999999997</v>
      </c>
      <c r="K10" s="20">
        <f ca="1">OFFSET(tables!F$4,(ROW(tables!F11)-4)*7,0)</f>
        <v>2023</v>
      </c>
      <c r="M10" s="23" t="str">
        <f ca="1">OFFSET(tables!B$5,(ROW(tables!B12)-5)*7,0)</f>
        <v>RCP85</v>
      </c>
      <c r="N10" s="26">
        <f ca="1">OFFSET(tables!E$5,(ROW(tables!E12)-5)*7,0)</f>
        <v>24.452200000000001</v>
      </c>
      <c r="O10" s="20">
        <f ca="1">OFFSET(tables!F$5,(ROW(tables!F12)-5)*7,0)</f>
        <v>2024</v>
      </c>
      <c r="Q10" s="23" t="str">
        <f ca="1">OFFSET(tables!B$6,(ROW(tables!B13)-6)*7,0)</f>
        <v>RCP85</v>
      </c>
      <c r="R10" s="26">
        <f ca="1">OFFSET(tables!E$6,(ROW(tables!E13)-6)*7,0)</f>
        <v>24.546500000000002</v>
      </c>
      <c r="S10" s="20">
        <f ca="1">OFFSET(tables!F$6,(ROW(tables!F13)-6)*7,0)</f>
        <v>2035</v>
      </c>
    </row>
  </sheetData>
  <mergeCells count="5">
    <mergeCell ref="A1:C1"/>
    <mergeCell ref="E1:G1"/>
    <mergeCell ref="I1:K1"/>
    <mergeCell ref="M1:O1"/>
    <mergeCell ref="Q1:S1"/>
  </mergeCells>
  <conditionalFormatting sqref="B3:B10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10">
    <cfRule type="colorScale" priority="3">
      <colorScale>
        <cfvo type="min"/>
        <cfvo type="max"/>
        <color rgb="FFFCFCFF"/>
        <color rgb="FFF8696B"/>
      </colorScale>
    </cfRule>
  </conditionalFormatting>
  <conditionalFormatting sqref="N3:N10">
    <cfRule type="colorScale" priority="2">
      <colorScale>
        <cfvo type="min"/>
        <cfvo type="max"/>
        <color rgb="FFFCFCFF"/>
        <color rgb="FFF8696B"/>
      </colorScale>
    </cfRule>
  </conditionalFormatting>
  <conditionalFormatting sqref="R3:R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C545-3612-4768-989B-3FBC2D531AAD}">
  <dimension ref="A1:N10"/>
  <sheetViews>
    <sheetView workbookViewId="0">
      <selection activeCell="F20" sqref="F20"/>
    </sheetView>
  </sheetViews>
  <sheetFormatPr defaultRowHeight="15" x14ac:dyDescent="0.25"/>
  <cols>
    <col min="2" max="2" width="15.140625" bestFit="1" customWidth="1"/>
    <col min="5" max="5" width="15.140625" bestFit="1" customWidth="1"/>
    <col min="8" max="8" width="15.140625" bestFit="1" customWidth="1"/>
    <col min="11" max="11" width="15.140625" bestFit="1" customWidth="1"/>
    <col min="14" max="14" width="15.140625" bestFit="1" customWidth="1"/>
  </cols>
  <sheetData>
    <row r="1" spans="1:14" x14ac:dyDescent="0.25">
      <c r="A1" s="49" t="s">
        <v>17</v>
      </c>
      <c r="B1" s="50"/>
      <c r="D1" s="52" t="s">
        <v>5</v>
      </c>
      <c r="E1" s="53"/>
      <c r="G1" s="52" t="s">
        <v>6</v>
      </c>
      <c r="H1" s="53"/>
      <c r="J1" s="52" t="s">
        <v>7</v>
      </c>
      <c r="K1" s="53"/>
      <c r="M1" s="52" t="s">
        <v>8</v>
      </c>
      <c r="N1" s="53"/>
    </row>
    <row r="2" spans="1:14" x14ac:dyDescent="0.25">
      <c r="A2" s="1" t="s">
        <v>16</v>
      </c>
      <c r="B2" s="35" t="s">
        <v>18</v>
      </c>
      <c r="C2" s="3"/>
      <c r="D2" s="1" t="s">
        <v>16</v>
      </c>
      <c r="E2" s="35" t="s">
        <v>18</v>
      </c>
      <c r="F2" s="2"/>
      <c r="G2" s="1" t="s">
        <v>16</v>
      </c>
      <c r="H2" s="35" t="s">
        <v>18</v>
      </c>
      <c r="J2" s="1" t="s">
        <v>16</v>
      </c>
      <c r="K2" s="35" t="s">
        <v>18</v>
      </c>
      <c r="M2" s="1" t="s">
        <v>16</v>
      </c>
      <c r="N2" s="35" t="s">
        <v>18</v>
      </c>
    </row>
    <row r="3" spans="1:14" x14ac:dyDescent="0.25">
      <c r="A3" s="9" t="s">
        <v>13</v>
      </c>
      <c r="B3" s="36">
        <f ca="1">OFFSET(tables!G$2,(ROW(tables!G2)-2)*7,0)</f>
        <v>17763.698400000001</v>
      </c>
      <c r="D3" s="9" t="str">
        <f ca="1">OFFSET(tables!B$3,(ROW(tables!B3)-3)*7,0)</f>
        <v>REF</v>
      </c>
      <c r="E3" s="39">
        <f ca="1">OFFSET(tables!G$3,(ROW(tables!G3)-3)*7,0)</f>
        <v>3753.9297000000001</v>
      </c>
      <c r="G3" s="6" t="str">
        <f ca="1">OFFSET(tables!B$4,(ROW(tables!B4)-4)*7,0)</f>
        <v>REF</v>
      </c>
      <c r="H3" s="36">
        <f ca="1">OFFSET(tables!G$4,(ROW(tables!G4)-4)*7,0)</f>
        <v>8235.3364000000001</v>
      </c>
      <c r="J3" s="6" t="str">
        <f ca="1">OFFSET(tables!B$5,(ROW(tables!B5)-5)*7,0)</f>
        <v>REF</v>
      </c>
      <c r="K3" s="36">
        <f ca="1">OFFSET(tables!G$5,(ROW(tables!G5)-5)*7,0)</f>
        <v>4841.6736999999994</v>
      </c>
      <c r="M3" s="6" t="str">
        <f ca="1">OFFSET(tables!B$6,(ROW(tables!B6)-6)*7,0)</f>
        <v>REF</v>
      </c>
      <c r="N3" s="36">
        <f ca="1">OFFSET(tables!G$6,(ROW(tables!G6)-6)*7,0)</f>
        <v>932.7586</v>
      </c>
    </row>
    <row r="4" spans="1:14" x14ac:dyDescent="0.25">
      <c r="A4" s="13">
        <v>1.5</v>
      </c>
      <c r="B4" s="37">
        <f ca="1">OFFSET(tables!G$2,(ROW(tables!G3)-2)*7,0)</f>
        <v>17196.084999999999</v>
      </c>
      <c r="D4" s="15">
        <f ca="1">OFFSET(tables!B$3,(ROW(tables!B4)-3)*7,0)</f>
        <v>1.5</v>
      </c>
      <c r="E4" s="40">
        <f ca="1">OFFSET(tables!G$3,(ROW(tables!G4)-3)*7,0)</f>
        <v>3753.9297000000001</v>
      </c>
      <c r="G4" s="13">
        <f ca="1">OFFSET(tables!B$4,(ROW(tables!B5)-4)*7,0)</f>
        <v>1.5</v>
      </c>
      <c r="H4" s="37">
        <f ca="1">OFFSET(tables!G$4,(ROW(tables!G5)-4)*7,0)</f>
        <v>7671.9992000000002</v>
      </c>
      <c r="J4" s="13">
        <f ca="1">OFFSET(tables!B$5,(ROW(tables!B6)-5)*7,0)</f>
        <v>1.5</v>
      </c>
      <c r="K4" s="37">
        <f ca="1">OFFSET(tables!G$5,(ROW(tables!G6)-5)*7,0)</f>
        <v>4871.3656000000001</v>
      </c>
      <c r="M4" s="13">
        <f ca="1">OFFSET(tables!B$6,(ROW(tables!B7)-6)*7,0)</f>
        <v>1.5</v>
      </c>
      <c r="N4" s="37">
        <f ca="1">OFFSET(tables!G$6,(ROW(tables!G7)-6)*7,0)</f>
        <v>898.79049999999995</v>
      </c>
    </row>
    <row r="5" spans="1:14" x14ac:dyDescent="0.25">
      <c r="A5" s="18" t="s">
        <v>15</v>
      </c>
      <c r="B5" s="37">
        <f ca="1">OFFSET(tables!G$2,(ROW(tables!G4)-2)*7,0)</f>
        <v>16763.537799999998</v>
      </c>
      <c r="D5" s="15" t="str">
        <f ca="1">OFFSET(tables!B$3,(ROW(tables!B5)-3)*7,0)</f>
        <v>2.0</v>
      </c>
      <c r="E5" s="40">
        <f ca="1">OFFSET(tables!G$3,(ROW(tables!G5)-3)*7,0)</f>
        <v>3753.9297000000001</v>
      </c>
      <c r="G5" s="13" t="str">
        <f ca="1">OFFSET(tables!B$4,(ROW(tables!B6)-4)*7,0)</f>
        <v>2.0</v>
      </c>
      <c r="H5" s="37">
        <f ca="1">OFFSET(tables!G$4,(ROW(tables!G6)-4)*7,0)</f>
        <v>7234.3276000000014</v>
      </c>
      <c r="J5" s="13" t="str">
        <f ca="1">OFFSET(tables!B$5,(ROW(tables!B7)-5)*7,0)</f>
        <v>2.0</v>
      </c>
      <c r="K5" s="37">
        <f ca="1">OFFSET(tables!G$5,(ROW(tables!G7)-5)*7,0)</f>
        <v>4878.7977000000001</v>
      </c>
      <c r="M5" s="13" t="str">
        <f ca="1">OFFSET(tables!B$6,(ROW(tables!B8)-6)*7,0)</f>
        <v>2.0</v>
      </c>
      <c r="N5" s="37">
        <f ca="1">OFFSET(tables!G$6,(ROW(tables!G8)-6)*7,0)</f>
        <v>896.48279999999988</v>
      </c>
    </row>
    <row r="6" spans="1:14" x14ac:dyDescent="0.25">
      <c r="A6" s="15" t="s">
        <v>9</v>
      </c>
      <c r="B6" s="37">
        <f ca="1">OFFSET(tables!G$2,(ROW(tables!G5)-2)*7,0)</f>
        <v>13844.8051</v>
      </c>
      <c r="D6" s="15" t="str">
        <f ca="1">OFFSET(tables!B$3,(ROW(tables!B6)-3)*7,0)</f>
        <v>dry</v>
      </c>
      <c r="E6" s="40">
        <f ca="1">OFFSET(tables!G$3,(ROW(tables!G6)-3)*7,0)</f>
        <v>3213.552099999999</v>
      </c>
      <c r="G6" s="13" t="str">
        <f ca="1">OFFSET(tables!B$4,(ROW(tables!B7)-4)*7,0)</f>
        <v>dry</v>
      </c>
      <c r="H6" s="37">
        <f ca="1">OFFSET(tables!G$4,(ROW(tables!G7)-4)*7,0)</f>
        <v>6066.8239999999996</v>
      </c>
      <c r="J6" s="13" t="str">
        <f ca="1">OFFSET(tables!B$5,(ROW(tables!B8)-5)*7,0)</f>
        <v>dry</v>
      </c>
      <c r="K6" s="37">
        <f ca="1">OFFSET(tables!G$5,(ROW(tables!G8)-5)*7,0)</f>
        <v>3937.5563000000002</v>
      </c>
      <c r="M6" s="13" t="str">
        <f ca="1">OFFSET(tables!B$6,(ROW(tables!B9)-6)*7,0)</f>
        <v>dry</v>
      </c>
      <c r="N6" s="37">
        <f ca="1">OFFSET(tables!G$6,(ROW(tables!G9)-6)*7,0)</f>
        <v>626.87270000000001</v>
      </c>
    </row>
    <row r="7" spans="1:14" x14ac:dyDescent="0.25">
      <c r="A7" s="15" t="s">
        <v>11</v>
      </c>
      <c r="B7" s="37">
        <f ca="1">OFFSET(tables!G$2,(ROW(tables!G6)-2)*7,0)</f>
        <v>20038.543099999999</v>
      </c>
      <c r="D7" s="15" t="str">
        <f ca="1">OFFSET(tables!B$3,(ROW(tables!B7)-3)*7,0)</f>
        <v>wet</v>
      </c>
      <c r="E7" s="40">
        <f ca="1">OFFSET(tables!G$3,(ROW(tables!G7)-3)*7,0)</f>
        <v>4601.4561000000003</v>
      </c>
      <c r="G7" s="13" t="str">
        <f ca="1">OFFSET(tables!B$4,(ROW(tables!B8)-4)*7,0)</f>
        <v>wet</v>
      </c>
      <c r="H7" s="37">
        <f ca="1">OFFSET(tables!G$4,(ROW(tables!G8)-4)*7,0)</f>
        <v>9168.6556</v>
      </c>
      <c r="J7" s="13" t="str">
        <f ca="1">OFFSET(tables!B$5,(ROW(tables!B9)-5)*7,0)</f>
        <v>wet</v>
      </c>
      <c r="K7" s="37">
        <f ca="1">OFFSET(tables!G$5,(ROW(tables!G9)-5)*7,0)</f>
        <v>5222.5633999999991</v>
      </c>
      <c r="M7" s="13" t="str">
        <f ca="1">OFFSET(tables!B$6,(ROW(tables!B10)-6)*7,0)</f>
        <v>wet</v>
      </c>
      <c r="N7" s="37">
        <f ca="1">OFFSET(tables!G$6,(ROW(tables!G10)-6)*7,0)</f>
        <v>1045.8679999999999</v>
      </c>
    </row>
    <row r="8" spans="1:14" x14ac:dyDescent="0.25">
      <c r="A8" s="15" t="s">
        <v>10</v>
      </c>
      <c r="B8" s="37">
        <f ca="1">OFFSET(tables!G$2,(ROW(tables!G7)-2)*7,0)</f>
        <v>17638.098000000002</v>
      </c>
      <c r="D8" s="15" t="str">
        <f ca="1">OFFSET(tables!B$3,(ROW(tables!B8)-3)*7,0)</f>
        <v>RCP26</v>
      </c>
      <c r="E8" s="40">
        <f ca="1">OFFSET(tables!G$3,(ROW(tables!G8)-3)*7,0)</f>
        <v>3707.7226999999989</v>
      </c>
      <c r="G8" s="13" t="str">
        <f ca="1">OFFSET(tables!B$4,(ROW(tables!B9)-4)*7,0)</f>
        <v>RCP26</v>
      </c>
      <c r="H8" s="37">
        <f ca="1">OFFSET(tables!G$4,(ROW(tables!G9)-4)*7,0)</f>
        <v>9344.4768000000004</v>
      </c>
      <c r="J8" s="13" t="str">
        <f ca="1">OFFSET(tables!B$5,(ROW(tables!B10)-5)*7,0)</f>
        <v>RCP26</v>
      </c>
      <c r="K8" s="37">
        <f ca="1">OFFSET(tables!G$5,(ROW(tables!G10)-5)*7,0)</f>
        <v>3742.232</v>
      </c>
      <c r="M8" s="13" t="str">
        <f ca="1">OFFSET(tables!B$6,(ROW(tables!B11)-6)*7,0)</f>
        <v>RCP26</v>
      </c>
      <c r="N8" s="37">
        <f ca="1">OFFSET(tables!G$6,(ROW(tables!G11)-6)*7,0)</f>
        <v>843.66649999999993</v>
      </c>
    </row>
    <row r="9" spans="1:14" x14ac:dyDescent="0.25">
      <c r="A9" s="15" t="s">
        <v>12</v>
      </c>
      <c r="B9" s="37">
        <f ca="1">OFFSET(tables!G$2,(ROW(tables!G8)-2)*7,0)</f>
        <v>16072.101500000001</v>
      </c>
      <c r="D9" s="15" t="str">
        <f ca="1">OFFSET(tables!B$3,(ROW(tables!B9)-3)*7,0)</f>
        <v>RCP60</v>
      </c>
      <c r="E9" s="40">
        <f ca="1">OFFSET(tables!G$3,(ROW(tables!G9)-3)*7,0)</f>
        <v>3842.5032000000001</v>
      </c>
      <c r="G9" s="13" t="str">
        <f ca="1">OFFSET(tables!B$4,(ROW(tables!B10)-4)*7,0)</f>
        <v>RCP60</v>
      </c>
      <c r="H9" s="37">
        <f ca="1">OFFSET(tables!G$4,(ROW(tables!G10)-4)*7,0)</f>
        <v>8228.6898000000001</v>
      </c>
      <c r="J9" s="13" t="str">
        <f ca="1">OFFSET(tables!B$5,(ROW(tables!B11)-5)*7,0)</f>
        <v>RCP60</v>
      </c>
      <c r="K9" s="37">
        <f ca="1">OFFSET(tables!G$5,(ROW(tables!G11)-5)*7,0)</f>
        <v>3285.5781000000002</v>
      </c>
      <c r="M9" s="13" t="str">
        <f ca="1">OFFSET(tables!B$6,(ROW(tables!B12)-6)*7,0)</f>
        <v>RCP60</v>
      </c>
      <c r="N9" s="37">
        <f ca="1">OFFSET(tables!G$6,(ROW(tables!G12)-6)*7,0)</f>
        <v>715.33039999999994</v>
      </c>
    </row>
    <row r="10" spans="1:14" x14ac:dyDescent="0.25">
      <c r="A10" s="19" t="s">
        <v>14</v>
      </c>
      <c r="B10" s="38">
        <f ca="1">OFFSET(tables!G$2,(ROW(tables!G9)-2)*7,0)</f>
        <v>18187.144199999999</v>
      </c>
      <c r="D10" s="19" t="str">
        <f ca="1">OFFSET(tables!B$3,(ROW(tables!B10)-3)*7,0)</f>
        <v>RCP85</v>
      </c>
      <c r="E10" s="41">
        <f ca="1">OFFSET(tables!G$3,(ROW(tables!G10)-3)*7,0)</f>
        <v>4087.8980999999999</v>
      </c>
      <c r="G10" s="23" t="str">
        <f ca="1">OFFSET(tables!B$4,(ROW(tables!B11)-4)*7,0)</f>
        <v>RCP85</v>
      </c>
      <c r="H10" s="38">
        <f ca="1">OFFSET(tables!G$4,(ROW(tables!G11)-4)*7,0)</f>
        <v>9366.8760999999995</v>
      </c>
      <c r="J10" s="23" t="str">
        <f ca="1">OFFSET(tables!B$5,(ROW(tables!B12)-5)*7,0)</f>
        <v>RCP85</v>
      </c>
      <c r="K10" s="38">
        <f ca="1">OFFSET(tables!G$5,(ROW(tables!G12)-5)*7,0)</f>
        <v>3789.6495</v>
      </c>
      <c r="M10" s="23" t="str">
        <f ca="1">OFFSET(tables!B$6,(ROW(tables!B13)-6)*7,0)</f>
        <v>RCP85</v>
      </c>
      <c r="N10" s="38">
        <f ca="1">OFFSET(tables!G$6,(ROW(tables!G13)-6)*7,0)</f>
        <v>942.72050000000013</v>
      </c>
    </row>
  </sheetData>
  <mergeCells count="5">
    <mergeCell ref="A1:B1"/>
    <mergeCell ref="D1:E1"/>
    <mergeCell ref="G1:H1"/>
    <mergeCell ref="J1:K1"/>
    <mergeCell ref="M1:N1"/>
  </mergeCells>
  <conditionalFormatting sqref="B3:B10">
    <cfRule type="colorScale" priority="5">
      <colorScale>
        <cfvo type="min"/>
        <cfvo type="max"/>
        <color rgb="FFFCFCFF"/>
        <color rgb="FFF8696B"/>
      </colorScale>
    </cfRule>
  </conditionalFormatting>
  <conditionalFormatting sqref="E3:E10">
    <cfRule type="colorScale" priority="1">
      <colorScale>
        <cfvo type="min"/>
        <cfvo type="max"/>
        <color rgb="FFFCFCFF"/>
        <color rgb="FFF8696B"/>
      </colorScale>
    </cfRule>
  </conditionalFormatting>
  <conditionalFormatting sqref="H3:H10">
    <cfRule type="colorScale" priority="4">
      <colorScale>
        <cfvo type="min"/>
        <cfvo type="max"/>
        <color rgb="FFFCFCFF"/>
        <color rgb="FFF8696B"/>
      </colorScale>
    </cfRule>
  </conditionalFormatting>
  <conditionalFormatting sqref="K3:K10">
    <cfRule type="colorScale" priority="3">
      <colorScale>
        <cfvo type="min"/>
        <cfvo type="max"/>
        <color rgb="FFFCFCFF"/>
        <color rgb="FFF8696B"/>
      </colorScale>
    </cfRule>
  </conditionalFormatting>
  <conditionalFormatting sqref="N3:N1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A06A-3B1C-420D-9D36-05728029EBB4}">
  <dimension ref="A1:B10"/>
  <sheetViews>
    <sheetView workbookViewId="0">
      <selection activeCell="F9" sqref="F9"/>
    </sheetView>
  </sheetViews>
  <sheetFormatPr defaultRowHeight="15" x14ac:dyDescent="0.25"/>
  <cols>
    <col min="2" max="2" width="23.28515625" bestFit="1" customWidth="1"/>
  </cols>
  <sheetData>
    <row r="1" spans="1:2" x14ac:dyDescent="0.25">
      <c r="A1" s="49" t="s">
        <v>17</v>
      </c>
      <c r="B1" s="50"/>
    </row>
    <row r="2" spans="1:2" x14ac:dyDescent="0.25">
      <c r="A2" s="1" t="s">
        <v>16</v>
      </c>
      <c r="B2" s="35" t="s">
        <v>19</v>
      </c>
    </row>
    <row r="3" spans="1:2" x14ac:dyDescent="0.25">
      <c r="A3" s="9" t="s">
        <v>13</v>
      </c>
      <c r="B3">
        <v>1160855.48</v>
      </c>
    </row>
    <row r="4" spans="1:2" x14ac:dyDescent="0.25">
      <c r="A4" s="13">
        <v>1.5</v>
      </c>
      <c r="B4">
        <v>1146515.32</v>
      </c>
    </row>
    <row r="5" spans="1:2" x14ac:dyDescent="0.25">
      <c r="A5" s="18" t="s">
        <v>15</v>
      </c>
      <c r="B5">
        <v>1140286.72</v>
      </c>
    </row>
    <row r="6" spans="1:2" x14ac:dyDescent="0.25">
      <c r="A6" s="15" t="s">
        <v>9</v>
      </c>
      <c r="B6">
        <v>947761.48</v>
      </c>
    </row>
    <row r="7" spans="1:2" x14ac:dyDescent="0.25">
      <c r="A7" s="15" t="s">
        <v>11</v>
      </c>
      <c r="B7">
        <v>1328038.04</v>
      </c>
    </row>
    <row r="8" spans="1:2" x14ac:dyDescent="0.25">
      <c r="A8" s="15" t="s">
        <v>10</v>
      </c>
      <c r="B8">
        <v>1075412.6200000001</v>
      </c>
    </row>
    <row r="9" spans="1:2" x14ac:dyDescent="0.25">
      <c r="A9" s="15" t="s">
        <v>12</v>
      </c>
      <c r="B9">
        <v>1019078.33</v>
      </c>
    </row>
    <row r="10" spans="1:2" x14ac:dyDescent="0.25">
      <c r="A10" s="19" t="s">
        <v>14</v>
      </c>
      <c r="B10">
        <v>1130996.47</v>
      </c>
    </row>
  </sheetData>
  <mergeCells count="1">
    <mergeCell ref="A1:B1"/>
  </mergeCells>
  <conditionalFormatting sqref="B3:B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EABB-7259-4BA7-BD3E-E30E7191FA59}">
  <dimension ref="A1:N10"/>
  <sheetViews>
    <sheetView workbookViewId="0">
      <selection activeCell="E12" sqref="E12"/>
    </sheetView>
  </sheetViews>
  <sheetFormatPr defaultRowHeight="15" x14ac:dyDescent="0.25"/>
  <cols>
    <col min="2" max="2" width="15.7109375" bestFit="1" customWidth="1"/>
    <col min="5" max="5" width="15.7109375" bestFit="1" customWidth="1"/>
    <col min="8" max="8" width="15.7109375" bestFit="1" customWidth="1"/>
    <col min="11" max="11" width="15.7109375" bestFit="1" customWidth="1"/>
    <col min="14" max="14" width="15.7109375" bestFit="1" customWidth="1"/>
  </cols>
  <sheetData>
    <row r="1" spans="1:14" x14ac:dyDescent="0.25">
      <c r="A1" s="49" t="s">
        <v>17</v>
      </c>
      <c r="B1" s="50"/>
      <c r="D1" s="52" t="s">
        <v>5</v>
      </c>
      <c r="E1" s="53"/>
      <c r="G1" s="52" t="s">
        <v>6</v>
      </c>
      <c r="H1" s="53"/>
      <c r="J1" s="52" t="s">
        <v>7</v>
      </c>
      <c r="K1" s="53"/>
      <c r="M1" s="52" t="s">
        <v>8</v>
      </c>
      <c r="N1" s="53"/>
    </row>
    <row r="2" spans="1:14" x14ac:dyDescent="0.25">
      <c r="A2" s="1" t="s">
        <v>16</v>
      </c>
      <c r="B2" s="35" t="s">
        <v>20</v>
      </c>
      <c r="C2" s="3"/>
      <c r="D2" s="1" t="s">
        <v>16</v>
      </c>
      <c r="E2" s="35" t="s">
        <v>20</v>
      </c>
      <c r="F2" s="2"/>
      <c r="G2" s="1" t="s">
        <v>16</v>
      </c>
      <c r="H2" s="35" t="s">
        <v>20</v>
      </c>
      <c r="J2" s="1" t="s">
        <v>16</v>
      </c>
      <c r="K2" s="35" t="s">
        <v>20</v>
      </c>
      <c r="M2" s="1" t="s">
        <v>16</v>
      </c>
      <c r="N2" s="35" t="s">
        <v>20</v>
      </c>
    </row>
    <row r="3" spans="1:14" x14ac:dyDescent="0.25">
      <c r="A3" s="9" t="s">
        <v>13</v>
      </c>
      <c r="B3" s="42">
        <v>18</v>
      </c>
      <c r="D3" s="9" t="str">
        <f ca="1">OFFSET(tables!B$3,(ROW(tables!B3)-3)*7,0)</f>
        <v>REF</v>
      </c>
      <c r="E3" s="45">
        <v>0</v>
      </c>
      <c r="G3" s="6" t="str">
        <f ca="1">OFFSET(tables!B$4,(ROW(tables!B4)-4)*7,0)</f>
        <v>REF</v>
      </c>
      <c r="H3" s="42">
        <v>10</v>
      </c>
      <c r="J3" s="6" t="str">
        <f ca="1">OFFSET(tables!B$5,(ROW(tables!B5)-5)*7,0)</f>
        <v>REF</v>
      </c>
      <c r="K3" s="42">
        <v>6</v>
      </c>
      <c r="M3" s="6" t="str">
        <f ca="1">OFFSET(tables!B$6,(ROW(tables!B6)-6)*7,0)</f>
        <v>REF</v>
      </c>
      <c r="N3" s="42">
        <v>2</v>
      </c>
    </row>
    <row r="4" spans="1:14" x14ac:dyDescent="0.25">
      <c r="A4" s="13">
        <v>1.5</v>
      </c>
      <c r="B4" s="43">
        <v>18</v>
      </c>
      <c r="D4" s="15">
        <f ca="1">OFFSET(tables!B$3,(ROW(tables!B4)-3)*7,0)</f>
        <v>1.5</v>
      </c>
      <c r="E4" s="46">
        <v>0</v>
      </c>
      <c r="G4" s="13">
        <f ca="1">OFFSET(tables!B$4,(ROW(tables!B5)-4)*7,0)</f>
        <v>1.5</v>
      </c>
      <c r="H4" s="43">
        <v>10</v>
      </c>
      <c r="J4" s="13">
        <f ca="1">OFFSET(tables!B$5,(ROW(tables!B6)-5)*7,0)</f>
        <v>1.5</v>
      </c>
      <c r="K4" s="43">
        <v>6</v>
      </c>
      <c r="M4" s="13">
        <f ca="1">OFFSET(tables!B$6,(ROW(tables!B7)-6)*7,0)</f>
        <v>1.5</v>
      </c>
      <c r="N4" s="43">
        <v>2</v>
      </c>
    </row>
    <row r="5" spans="1:14" x14ac:dyDescent="0.25">
      <c r="A5" s="18" t="s">
        <v>15</v>
      </c>
      <c r="B5" s="43">
        <v>16</v>
      </c>
      <c r="D5" s="15" t="str">
        <f ca="1">OFFSET(tables!B$3,(ROW(tables!B5)-3)*7,0)</f>
        <v>2.0</v>
      </c>
      <c r="E5" s="46">
        <v>0</v>
      </c>
      <c r="G5" s="13" t="str">
        <f ca="1">OFFSET(tables!B$4,(ROW(tables!B6)-4)*7,0)</f>
        <v>2.0</v>
      </c>
      <c r="H5" s="43">
        <v>8</v>
      </c>
      <c r="J5" s="13" t="str">
        <f ca="1">OFFSET(tables!B$5,(ROW(tables!B7)-5)*7,0)</f>
        <v>2.0</v>
      </c>
      <c r="K5" s="43">
        <v>6</v>
      </c>
      <c r="M5" s="13" t="str">
        <f ca="1">OFFSET(tables!B$6,(ROW(tables!B8)-6)*7,0)</f>
        <v>2.0</v>
      </c>
      <c r="N5" s="43">
        <v>2</v>
      </c>
    </row>
    <row r="6" spans="1:14" x14ac:dyDescent="0.25">
      <c r="A6" s="15" t="s">
        <v>9</v>
      </c>
      <c r="B6" s="43">
        <v>17</v>
      </c>
      <c r="D6" s="15" t="str">
        <f ca="1">OFFSET(tables!B$3,(ROW(tables!B6)-3)*7,0)</f>
        <v>dry</v>
      </c>
      <c r="E6" s="46">
        <v>0</v>
      </c>
      <c r="G6" s="13" t="str">
        <f ca="1">OFFSET(tables!B$4,(ROW(tables!B7)-4)*7,0)</f>
        <v>dry</v>
      </c>
      <c r="H6" s="43">
        <v>9</v>
      </c>
      <c r="J6" s="13" t="str">
        <f ca="1">OFFSET(tables!B$5,(ROW(tables!B8)-5)*7,0)</f>
        <v>dry</v>
      </c>
      <c r="K6" s="43">
        <v>6</v>
      </c>
      <c r="M6" s="13" t="str">
        <f ca="1">OFFSET(tables!B$6,(ROW(tables!B9)-6)*7,0)</f>
        <v>dry</v>
      </c>
      <c r="N6" s="43">
        <v>2</v>
      </c>
    </row>
    <row r="7" spans="1:14" x14ac:dyDescent="0.25">
      <c r="A7" s="15" t="s">
        <v>11</v>
      </c>
      <c r="B7" s="43">
        <v>20</v>
      </c>
      <c r="D7" s="15" t="str">
        <f ca="1">OFFSET(tables!B$3,(ROW(tables!B7)-3)*7,0)</f>
        <v>wet</v>
      </c>
      <c r="E7" s="46">
        <v>0</v>
      </c>
      <c r="G7" s="13" t="str">
        <f ca="1">OFFSET(tables!B$4,(ROW(tables!B8)-4)*7,0)</f>
        <v>wet</v>
      </c>
      <c r="H7" s="43">
        <v>12</v>
      </c>
      <c r="J7" s="13" t="str">
        <f ca="1">OFFSET(tables!B$5,(ROW(tables!B9)-5)*7,0)</f>
        <v>wet</v>
      </c>
      <c r="K7" s="43">
        <v>6</v>
      </c>
      <c r="M7" s="13" t="str">
        <f ca="1">OFFSET(tables!B$6,(ROW(tables!B10)-6)*7,0)</f>
        <v>wet</v>
      </c>
      <c r="N7" s="43">
        <v>2</v>
      </c>
    </row>
    <row r="8" spans="1:14" x14ac:dyDescent="0.25">
      <c r="A8" s="15" t="s">
        <v>10</v>
      </c>
      <c r="B8" s="43">
        <v>14</v>
      </c>
      <c r="D8" s="15" t="str">
        <f ca="1">OFFSET(tables!B$3,(ROW(tables!B8)-3)*7,0)</f>
        <v>RCP26</v>
      </c>
      <c r="E8" s="46">
        <v>0</v>
      </c>
      <c r="G8" s="13" t="str">
        <f ca="1">OFFSET(tables!B$4,(ROW(tables!B9)-4)*7,0)</f>
        <v>RCP26</v>
      </c>
      <c r="H8" s="43">
        <v>7</v>
      </c>
      <c r="J8" s="13" t="str">
        <f ca="1">OFFSET(tables!B$5,(ROW(tables!B10)-5)*7,0)</f>
        <v>RCP26</v>
      </c>
      <c r="K8" s="43">
        <v>5</v>
      </c>
      <c r="M8" s="13" t="str">
        <f ca="1">OFFSET(tables!B$6,(ROW(tables!B11)-6)*7,0)</f>
        <v>RCP26</v>
      </c>
      <c r="N8" s="43">
        <v>2</v>
      </c>
    </row>
    <row r="9" spans="1:14" x14ac:dyDescent="0.25">
      <c r="A9" s="15" t="s">
        <v>12</v>
      </c>
      <c r="B9" s="43">
        <v>17</v>
      </c>
      <c r="D9" s="15" t="str">
        <f ca="1">OFFSET(tables!B$3,(ROW(tables!B9)-3)*7,0)</f>
        <v>RCP60</v>
      </c>
      <c r="E9" s="46">
        <v>0</v>
      </c>
      <c r="G9" s="13" t="str">
        <f ca="1">OFFSET(tables!B$4,(ROW(tables!B10)-4)*7,0)</f>
        <v>RCP60</v>
      </c>
      <c r="H9" s="43">
        <v>10</v>
      </c>
      <c r="J9" s="13" t="str">
        <f ca="1">OFFSET(tables!B$5,(ROW(tables!B11)-5)*7,0)</f>
        <v>RCP60</v>
      </c>
      <c r="K9" s="43">
        <v>6</v>
      </c>
      <c r="M9" s="13" t="str">
        <f ca="1">OFFSET(tables!B$6,(ROW(tables!B12)-6)*7,0)</f>
        <v>RCP60</v>
      </c>
      <c r="N9" s="43">
        <v>2</v>
      </c>
    </row>
    <row r="10" spans="1:14" x14ac:dyDescent="0.25">
      <c r="A10" s="19" t="s">
        <v>14</v>
      </c>
      <c r="B10" s="44">
        <v>17</v>
      </c>
      <c r="D10" s="19" t="str">
        <f ca="1">OFFSET(tables!B$3,(ROW(tables!B10)-3)*7,0)</f>
        <v>RCP85</v>
      </c>
      <c r="E10" s="47">
        <v>0</v>
      </c>
      <c r="G10" s="23" t="str">
        <f ca="1">OFFSET(tables!B$4,(ROW(tables!B11)-4)*7,0)</f>
        <v>RCP85</v>
      </c>
      <c r="H10" s="44">
        <v>10</v>
      </c>
      <c r="J10" s="23" t="str">
        <f ca="1">OFFSET(tables!B$5,(ROW(tables!B12)-5)*7,0)</f>
        <v>RCP85</v>
      </c>
      <c r="K10" s="44">
        <v>5</v>
      </c>
      <c r="M10" s="23" t="str">
        <f ca="1">OFFSET(tables!B$6,(ROW(tables!B13)-6)*7,0)</f>
        <v>RCP85</v>
      </c>
      <c r="N10" s="44">
        <v>2</v>
      </c>
    </row>
  </sheetData>
  <mergeCells count="5">
    <mergeCell ref="A1:B1"/>
    <mergeCell ref="D1:E1"/>
    <mergeCell ref="G1:H1"/>
    <mergeCell ref="J1:K1"/>
    <mergeCell ref="M1:N1"/>
  </mergeCells>
  <conditionalFormatting sqref="B3:B10">
    <cfRule type="colorScale" priority="5">
      <colorScale>
        <cfvo type="min"/>
        <cfvo type="max"/>
        <color rgb="FFFCFCFF"/>
        <color rgb="FFF8696B"/>
      </colorScale>
    </cfRule>
  </conditionalFormatting>
  <conditionalFormatting sqref="E3:E10">
    <cfRule type="colorScale" priority="1">
      <colorScale>
        <cfvo type="min"/>
        <cfvo type="max"/>
        <color rgb="FFFCFCFF"/>
        <color rgb="FFF8696B"/>
      </colorScale>
    </cfRule>
  </conditionalFormatting>
  <conditionalFormatting sqref="H3:H10">
    <cfRule type="colorScale" priority="4">
      <colorScale>
        <cfvo type="min"/>
        <cfvo type="max"/>
        <color rgb="FFFCFCFF"/>
        <color rgb="FFF8696B"/>
      </colorScale>
    </cfRule>
  </conditionalFormatting>
  <conditionalFormatting sqref="K3:K10">
    <cfRule type="colorScale" priority="3">
      <colorScale>
        <cfvo type="min"/>
        <cfvo type="max"/>
        <color rgb="FFFCFCFF"/>
        <color rgb="FFF8696B"/>
      </colorScale>
    </cfRule>
  </conditionalFormatting>
  <conditionalFormatting sqref="N3:N1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Capacity</vt:lpstr>
      <vt:lpstr>Generation</vt:lpstr>
      <vt:lpstr>TotGen</vt:lpstr>
      <vt:lpstr>Water consumption</vt:lpstr>
      <vt:lpstr>Built_plants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Edoardo Pieruzzi</cp:lastModifiedBy>
  <dcterms:created xsi:type="dcterms:W3CDTF">2015-06-05T18:17:20Z</dcterms:created>
  <dcterms:modified xsi:type="dcterms:W3CDTF">2023-09-21T13:46:27Z</dcterms:modified>
</cp:coreProperties>
</file>