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7" activeTab="8"/>
  </bookViews>
  <sheets>
    <sheet name="Actual 1" sheetId="1" state="hidden" r:id="rId2"/>
    <sheet name="Actual 2" sheetId="2" state="hidden" r:id="rId3"/>
    <sheet name="Actual 3" sheetId="3" state="hidden" r:id="rId4"/>
    <sheet name="Actual 4" sheetId="4" state="hidden" r:id="rId5"/>
    <sheet name="Actual 5" sheetId="5" state="hidden" r:id="rId6"/>
    <sheet name="Project 30" sheetId="6" state="hidden" r:id="rId7"/>
    <sheet name="Project 31" sheetId="7" state="hidden" r:id="rId8"/>
    <sheet name="Actual 6" sheetId="8" state="visible" r:id="rId9"/>
    <sheet name="Apartment" sheetId="9" state="visible" r:id="rId10"/>
    <sheet name="Borrowing" sheetId="10" state="visible" r:id="rId11"/>
    <sheet name="Project 32" sheetId="11" state="hidden" r:id="rId12"/>
    <sheet name="Project 33" sheetId="12" state="visible" r:id="rId13"/>
    <sheet name="Project 34" sheetId="13" state="visible" r:id="rId14"/>
  </sheets>
  <definedNames>
    <definedName function="false" hidden="true" localSheetId="7" name="_xlnm._FilterDatabase" vbProcedure="false">'Actual 6'!$B$5:$B$521</definedName>
    <definedName function="false" hidden="true" localSheetId="5" name="_xlnm._FilterDatabase" vbProcedure="false">'Project 30'!$B$1:$B$30</definedName>
    <definedName function="false" hidden="true" localSheetId="6" name="_xlnm._FilterDatabase" vbProcedure="false">'Project 31'!$B$1:$B$30</definedName>
    <definedName function="false" hidden="true" localSheetId="10" name="_xlnm._FilterDatabase" vbProcedure="false">'Project 32'!$B$1:$B$30</definedName>
    <definedName function="false" hidden="true" localSheetId="11" name="_xlnm._FilterDatabase" vbProcedure="false">'Project 33'!$B$1:$B$30</definedName>
    <definedName function="false" hidden="true" localSheetId="12" name="_xlnm._FilterDatabase" vbProcedure="false">'Project 34'!$B$1:$B$12</definedName>
    <definedName function="false" hidden="false" localSheetId="0" name="_xlnm._FilterDatabase" vbProcedure="false">'Actual 1'!$A$1:$K$515</definedName>
    <definedName function="false" hidden="false" localSheetId="1" name="_xlnm._FilterDatabase" vbProcedure="false">'Actual 2'!$A$1:$K$515</definedName>
    <definedName function="false" hidden="false" localSheetId="2" name="_xlnm._FilterDatabase" vbProcedure="false">'Actual 3'!$A$1:$K$515</definedName>
    <definedName function="false" hidden="false" localSheetId="3" name="_xlnm._FilterDatabase" vbProcedure="false">'Actual 4'!$A$1:$L$515</definedName>
    <definedName function="false" hidden="false" localSheetId="4" name="_xlnm._FilterDatabase" vbProcedure="false">'Actual 5'!$B$1:$B$515</definedName>
    <definedName function="false" hidden="false" localSheetId="5" name="_FilterDatabase_0" vbProcedure="false">'Project 30'!$B$1:$B$30</definedName>
    <definedName function="false" hidden="false" localSheetId="5" name="_FilterDatabase_0_0" vbProcedure="false">'Project 30'!$B$1:$B$30</definedName>
    <definedName function="false" hidden="false" localSheetId="5" name="_xlnm._FilterDatabase" vbProcedure="false">'Project 30'!$B$1:$B$30</definedName>
    <definedName function="false" hidden="false" localSheetId="6" name="_FilterDatabase_0" vbProcedure="false">'Project 31'!$B$1:$B$30</definedName>
    <definedName function="false" hidden="false" localSheetId="6" name="_FilterDatabase_0_0" vbProcedure="false">'Project 31'!$B$1:$B$30</definedName>
    <definedName function="false" hidden="false" localSheetId="6" name="_xlnm._FilterDatabase" vbProcedure="false">'Project 31'!$B$1:$B$30</definedName>
    <definedName function="false" hidden="false" localSheetId="7" name="_xlnm._FilterDatabase" vbProcedure="false">'Actual 6'!$B$5:$B$521</definedName>
    <definedName function="false" hidden="false" localSheetId="8" name="_xlnm._FilterDatabase" vbProcedure="false">Apartment!$A$1:$C$451</definedName>
    <definedName function="false" hidden="false" localSheetId="9" name="_xlnm._FilterDatabase" vbProcedure="false">Borrowing!$A$1:$K$19</definedName>
    <definedName function="false" hidden="false" localSheetId="10" name="_FilterDatabase_0" vbProcedure="false">'Project 32'!$B$1:$B$30</definedName>
    <definedName function="false" hidden="false" localSheetId="10" name="_FilterDatabase_0_0" vbProcedure="false">'Project 32'!$B$1:$B$30</definedName>
    <definedName function="false" hidden="false" localSheetId="10" name="_xlnm._FilterDatabase" vbProcedure="false">'Project 32'!$B$1:$B$30</definedName>
    <definedName function="false" hidden="false" localSheetId="11" name="_FilterDatabase_0" vbProcedure="false">'Project 33'!$B$1:$B$30</definedName>
    <definedName function="false" hidden="false" localSheetId="11" name="_FilterDatabase_0_0" vbProcedure="false">'Project 33'!$B$1:$B$30</definedName>
    <definedName function="false" hidden="false" localSheetId="11" name="_xlnm._FilterDatabase" vbProcedure="false">'Project 33'!$B$1:$B$30</definedName>
    <definedName function="false" hidden="false" localSheetId="12" name="_FilterDatabase_0" vbProcedure="false">'Project 34'!$B$1:$B$12</definedName>
    <definedName function="false" hidden="false" localSheetId="12" name="_FilterDatabase_0_0" vbProcedure="false">'Project 34'!$B$1:$B$12</definedName>
    <definedName function="false" hidden="false" localSheetId="12" name="_xlnm._FilterDatabase" vbProcedure="false">'Project 34'!$B$1:$B$12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114.76 added because the statement as per 10.07.18 states 10 704.76.</t>
        </r>
      </text>
    </comment>
    <comment ref="B6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reimbursement to the bank was 21215. That is on top of the 20000 initially borrowed the bank's took 1215 more.
I still have to reimburse Sereja's costs 
= 590 + 114.76
+ 300
+ 590
= 1594.76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E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F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F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F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K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Approximately. I think Natasha reibmursed it at some date.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D4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9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Accumulated by the date</t>
        </r>
      </text>
    </comment>
    <comment ref="C6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sharedStrings.xml><?xml version="1.0" encoding="utf-8"?>
<sst xmlns="http://schemas.openxmlformats.org/spreadsheetml/2006/main" count="1032" uniqueCount="346">
  <si>
    <t xml:space="preserve">Date</t>
  </si>
  <si>
    <t xml:space="preserve">Item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</si>
  <si>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</si>
  <si>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</si>
  <si>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</si>
  <si>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</si>
  <si>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</si>
  <si>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</si>
  <si>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Living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</si>
  <si>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</si>
  <si>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</si>
  <si>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</si>
  <si>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</si>
  <si>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</si>
  <si>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</si>
  <si>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</si>
  <si>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</si>
  <si>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</si>
  <si>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</si>
  <si>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</si>
  <si>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</si>
  <si>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</si>
  <si>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</si>
  <si>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</si>
  <si>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</si>
  <si>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</si>
  <si>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</si>
  <si>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</si>
  <si>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</si>
  <si>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</si>
  <si>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</si>
  <si>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</si>
  <si>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</si>
  <si>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</si>
  <si>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</si>
  <si>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</si>
  <si>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</si>
  <si>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</si>
  <si>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</si>
  <si>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</si>
  <si>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</si>
  <si>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</si>
  <si>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</si>
  <si>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</si>
  <si>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</si>
  <si>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</si>
  <si>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</si>
  <si>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</si>
  <si>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</si>
  <si>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</si>
  <si>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</si>
  <si>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</si>
  <si>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</si>
  <si>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</si>
  <si>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</si>
  <si>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</si>
  <si>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</si>
  <si>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</si>
  <si>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</si>
  <si>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</si>
  <si>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</si>
  <si>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</si>
  <si>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</si>
  <si>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</si>
  <si>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</si>
  <si>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</si>
  <si>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</si>
  <si>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</si>
  <si>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</si>
  <si>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</si>
  <si>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</si>
  <si>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</si>
  <si>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</si>
  <si>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</si>
  <si>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</si>
  <si>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</si>
  <si>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</si>
  <si>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</si>
  <si>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</si>
  <si>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</si>
  <si>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</si>
  <si>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</si>
  <si>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</si>
  <si>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</si>
  <si>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</si>
  <si>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</si>
  <si>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</si>
  <si>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</si>
  <si>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</si>
  <si>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</si>
  <si>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</si>
  <si>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</si>
  <si>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</si>
  <si>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</si>
  <si>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</si>
  <si>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</si>
  <si>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</si>
  <si>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</si>
  <si>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</si>
  <si>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</si>
  <si>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</si>
  <si>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Mobile, internet</t>
  </si>
  <si>
    <t xml:space="preserve">Apartment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</si>
  <si>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</si>
  <si>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</si>
  <si>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</si>
  <si>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</si>
  <si>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</si>
  <si>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</si>
  <si>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</si>
  <si>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</si>
  <si>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</si>
  <si>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</si>
  <si>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</si>
  <si>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</si>
  <si>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</si>
  <si>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</si>
  <si>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</si>
  <si>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</si>
  <si>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</si>
  <si>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</si>
  <si>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</si>
  <si>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</si>
  <si>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</si>
  <si>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</si>
  <si>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</si>
  <si>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</si>
  <si>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</si>
  <si>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</si>
  <si>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</si>
  <si>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</si>
  <si>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</si>
  <si>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</si>
  <si>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</si>
  <si>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</si>
  <si>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</si>
  <si>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</si>
  <si>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</si>
  <si>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</si>
  <si>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</si>
  <si>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</si>
  <si>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</si>
  <si>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</si>
  <si>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</si>
  <si>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</si>
  <si>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</si>
  <si>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</si>
  <si>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</si>
  <si>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</si>
  <si>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</si>
  <si>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</si>
  <si>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</si>
  <si>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</si>
  <si>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</si>
  <si>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</si>
  <si>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</si>
  <si>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</si>
  <si>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</si>
  <si>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</si>
  <si>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</si>
  <si>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</si>
  <si>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</si>
  <si>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</si>
  <si>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</si>
  <si>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</si>
  <si>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</si>
  <si>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</si>
  <si>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</si>
  <si>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</si>
  <si>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</si>
  <si>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</si>
  <si>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</si>
  <si>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</si>
  <si>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</si>
  <si>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</si>
  <si>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</si>
  <si>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</si>
  <si>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</si>
  <si>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</si>
  <si>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</si>
  <si>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</si>
  <si>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</si>
  <si>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</si>
  <si>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</si>
  <si>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</si>
  <si>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</si>
  <si>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</si>
  <si>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</si>
  <si>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</si>
  <si>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</si>
  <si>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</si>
  <si>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</si>
  <si>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</si>
  <si>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</si>
  <si>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</si>
  <si>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</si>
  <si>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</si>
  <si>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</si>
  <si>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</si>
  <si>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Days a month</t>
  </si>
  <si>
    <t xml:space="preserve">Deposit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</si>
  <si>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</si>
  <si>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</si>
  <si>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</si>
  <si>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</si>
  <si>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</si>
  <si>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Points per month</t>
  </si>
  <si>
    <t xml:space="preserve">Opening balance</t>
  </si>
  <si>
    <t xml:space="preserve">Rent</t>
  </si>
  <si>
    <t xml:space="preserve">Applying for a job</t>
  </si>
  <si>
    <t xml:space="preserve">Credit</t>
  </si>
  <si>
    <t xml:space="preserve">The start of a job </t>
  </si>
  <si>
    <t xml:space="preserve">Natasha's salary</t>
  </si>
  <si>
    <t xml:space="preserve">Own apartment</t>
  </si>
  <si>
    <t xml:space="preserve">Sanitary equipment</t>
  </si>
  <si>
    <t xml:space="preserve">Moving</t>
  </si>
  <si>
    <t xml:space="preserve">Kirusha's subway</t>
  </si>
  <si>
    <t xml:space="preserve">Kirusha's text book</t>
  </si>
  <si>
    <t xml:space="preserve">Foodstuffs for Natasha's birthday party at her office</t>
  </si>
  <si>
    <t xml:space="preserve">My subway</t>
  </si>
  <si>
    <t xml:space="preserve">Foodstuffs for Vladik</t>
  </si>
  <si>
    <t xml:space="preserve">A Family shop gift card for Natasha's birthday</t>
  </si>
  <si>
    <t xml:space="preserve">Bread for Natasha's birthday party at her office</t>
  </si>
  <si>
    <t xml:space="preserve">Wine for us</t>
  </si>
  <si>
    <t xml:space="preserve">Wine for Vladik's birthday</t>
  </si>
  <si>
    <t xml:space="preserve">Pizza for Natasha's birthday party at her office</t>
  </si>
  <si>
    <t xml:space="preserve">School notebook</t>
  </si>
  <si>
    <t xml:space="preserve">Garbage bin</t>
  </si>
  <si>
    <t xml:space="preserve">School expenses</t>
  </si>
  <si>
    <t xml:space="preserve">Sausages</t>
  </si>
  <si>
    <t xml:space="preserve">Comission for borrowing from Alyona</t>
  </si>
  <si>
    <t xml:space="preserve">Meat</t>
  </si>
  <si>
    <t xml:space="preserve">My Tele2</t>
  </si>
  <si>
    <t xml:space="preserve">Troika</t>
  </si>
  <si>
    <t xml:space="preserve">Buses to meet Roman</t>
  </si>
  <si>
    <t xml:space="preserve">Snickers</t>
  </si>
  <si>
    <t xml:space="preserve">Trousers for Kirusha</t>
  </si>
  <si>
    <t xml:space="preserve">Grapes</t>
  </si>
  <si>
    <t xml:space="preserve">Natasha's Troika</t>
  </si>
  <si>
    <t xml:space="preserve">School trip to Yasnaya Polyana</t>
  </si>
  <si>
    <t xml:space="preserve">Contribution to Natasha's colleagues</t>
  </si>
  <si>
    <t xml:space="preserve"> </t>
  </si>
  <si>
    <t xml:space="preserve">Tomatoes</t>
  </si>
  <si>
    <t xml:space="preserve">Tights, soap</t>
  </si>
  <si>
    <t xml:space="preserve">Buses to apartment</t>
  </si>
  <si>
    <t xml:space="preserve">Paper towels</t>
  </si>
  <si>
    <t xml:space="preserve">Wine</t>
  </si>
  <si>
    <t xml:space="preserve">Tights</t>
  </si>
  <si>
    <t xml:space="preserve">Cakes</t>
  </si>
  <si>
    <t xml:space="preserve">Onlime</t>
  </si>
  <si>
    <t xml:space="preserve">Radish</t>
  </si>
  <si>
    <t xml:space="preserve">Gloves</t>
  </si>
  <si>
    <t xml:space="preserve">Natasha's train to Voskresensk</t>
  </si>
  <si>
    <t xml:space="preserve">Natasha's train from Voskresensk</t>
  </si>
  <si>
    <t xml:space="preserve">Clothing from Voskresensk Family</t>
  </si>
  <si>
    <t xml:space="preserve">Dog fodder</t>
  </si>
  <si>
    <t xml:space="preserve">Kirusha's expenses</t>
  </si>
  <si>
    <t xml:space="preserve">Kirusha's Snickers</t>
  </si>
  <si>
    <t xml:space="preserve">Kirusha's food for Yasnaya Polana</t>
  </si>
  <si>
    <t xml:space="preserve">Maintanance Oct-Nov</t>
  </si>
  <si>
    <t xml:space="preserve">Concierge Oct-Nov</t>
  </si>
  <si>
    <t xml:space="preserve">Removing large size garbage 3 years</t>
  </si>
  <si>
    <t xml:space="preserve">Chalk</t>
  </si>
  <si>
    <t xml:space="preserve">Thermal paste, mobile charger</t>
  </si>
  <si>
    <t xml:space="preserve">Kirusha's beverage</t>
  </si>
  <si>
    <t xml:space="preserve">Packets</t>
  </si>
  <si>
    <t xml:space="preserve">Vodka, Cola</t>
  </si>
  <si>
    <t xml:space="preserve">Natasha's materials for flowers</t>
  </si>
  <si>
    <t xml:space="preserve">Apartment evaluation</t>
  </si>
  <si>
    <t xml:space="preserve">Kirusha's Troika</t>
  </si>
  <si>
    <t xml:space="preserve">Gift to Tanya</t>
  </si>
  <si>
    <t xml:space="preserve">Natasha's gift contribution at her office</t>
  </si>
  <si>
    <t xml:space="preserve">Cheese</t>
  </si>
  <si>
    <t xml:space="preserve">Fish</t>
  </si>
  <si>
    <t xml:space="preserve">Kirusha's debt</t>
  </si>
  <si>
    <t xml:space="preserve">State duty for apartment registration</t>
  </si>
  <si>
    <t xml:space="preserve">Buses to Gaivoronskie</t>
  </si>
  <si>
    <t xml:space="preserve">Natasha's dress, shoes</t>
  </si>
  <si>
    <t xml:space="preserve">Printing, scanning documents</t>
  </si>
  <si>
    <t xml:space="preserve">Medical certificate</t>
  </si>
  <si>
    <t xml:space="preserve">Picnic</t>
  </si>
  <si>
    <t xml:space="preserve">Natasha's and Kirusha's mobile for Sep, Oct</t>
  </si>
  <si>
    <t xml:space="preserve">Sweets for Kirusha</t>
  </si>
  <si>
    <t xml:space="preserve">Shoes for Kirusha</t>
  </si>
  <si>
    <t xml:space="preserve">Vacuum cleaner filters</t>
  </si>
  <si>
    <t xml:space="preserve">Medicines for Kirusha's eyes</t>
  </si>
  <si>
    <t xml:space="preserve">Cognac</t>
  </si>
  <si>
    <t xml:space="preserve">RUB</t>
  </si>
  <si>
    <t xml:space="preserve">USDRUB</t>
  </si>
  <si>
    <t xml:space="preserve">EURRUB</t>
  </si>
  <si>
    <t xml:space="preserve">USD</t>
  </si>
  <si>
    <t xml:space="preserve">EUR</t>
  </si>
  <si>
    <t xml:space="preserve">USD-EUR</t>
  </si>
  <si>
    <t xml:space="preserve">Advance for the apartment to Leader</t>
  </si>
  <si>
    <t xml:space="preserve">Mortgage</t>
  </si>
  <si>
    <t xml:space="preserve">Space increase</t>
  </si>
  <si>
    <t xml:space="preserve">Bank comission for the space increase</t>
  </si>
  <si>
    <t xml:space="preserve">Apartment delivery service</t>
  </si>
  <si>
    <t xml:space="preserve">Bank comission for the apartment delivery service</t>
  </si>
  <si>
    <t xml:space="preserve">Construction materials</t>
  </si>
  <si>
    <t xml:space="preserve">Sanitary equipment 1: pipes, tubes, taps, radiators etc.</t>
  </si>
  <si>
    <t xml:space="preserve">"ДАСТКО"</t>
  </si>
  <si>
    <t xml:space="preserve">Sanitary equipment 2: pipes, tubes, taps etc.</t>
  </si>
  <si>
    <t xml:space="preserve">Electric equipment</t>
  </si>
  <si>
    <t xml:space="preserve">Construction materials 2</t>
  </si>
  <si>
    <t xml:space="preserve">Payment 1 to Aslan</t>
  </si>
  <si>
    <t xml:space="preserve">The balcony window. Advance.</t>
  </si>
  <si>
    <t xml:space="preserve">Toilet bowel</t>
  </si>
  <si>
    <t xml:space="preserve">Construction materials: floor cementation</t>
  </si>
  <si>
    <t xml:space="preserve">Repairs credit</t>
  </si>
  <si>
    <t xml:space="preserve">The balcony window. Payment.</t>
  </si>
  <si>
    <t xml:space="preserve">Cognac for Aslan</t>
  </si>
  <si>
    <t xml:space="preserve">Sweets for Aslan</t>
  </si>
  <si>
    <t xml:space="preserve">Payment 2 to Aslan</t>
  </si>
  <si>
    <t xml:space="preserve">Construction materials: plastering and warming the balcony ceiling</t>
  </si>
  <si>
    <t xml:space="preserve">State registration insurance</t>
  </si>
  <si>
    <t xml:space="preserve">Transport for materials</t>
  </si>
  <si>
    <t xml:space="preserve">Construction materials for the shower room</t>
  </si>
  <si>
    <t xml:space="preserve">Tales for the shower room</t>
  </si>
  <si>
    <t xml:space="preserve">Borrowed</t>
  </si>
  <si>
    <t xml:space="preserve">CHF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</si>
  <si>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</si>
  <si>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</si>
  <si>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</si>
  <si>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</si>
  <si>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</si>
  <si>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</si>
  <si>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Alyona</t>
  </si>
  <si>
    <t xml:space="preserve">Roman</t>
  </si>
  <si>
    <t xml:space="preserve">Kirusha</t>
  </si>
  <si>
    <t xml:space="preserve">Gaivoronskie</t>
  </si>
  <si>
    <t xml:space="preserve">Raul</t>
  </si>
  <si>
    <t xml:space="preserve">Credits</t>
  </si>
  <si>
    <t xml:space="preserve">My salary</t>
  </si>
  <si>
    <t xml:space="preserve">Window</t>
  </si>
  <si>
    <t xml:space="preserve">Natasha's advance</t>
  </si>
  <si>
    <t xml:space="preserve">Payment 2</t>
  </si>
  <si>
    <t xml:space="preserve">Materials (Чистовые)</t>
  </si>
  <si>
    <t xml:space="preserve">Materials (Входная дверь)</t>
  </si>
  <si>
    <t xml:space="preserve">Payment 3</t>
  </si>
  <si>
    <t xml:space="preserve">Materials (Сантехника)</t>
  </si>
  <si>
    <t xml:space="preserve">Materials (Плитка)</t>
  </si>
  <si>
    <t xml:space="preserve">Materials (Внутренние двери)</t>
  </si>
  <si>
    <t xml:space="preserve">Materials (Ламинат)</t>
  </si>
  <si>
    <t xml:space="preserve">Payment 4</t>
  </si>
  <si>
    <t xml:space="preserve">Shower room budget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</si>
</sst>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_р_._-;\-* #,##0_р_._-;_-* \-??_р_._-;_-@_-"/>
    <numFmt numFmtId="166" formatCode="#,##0"/>
    <numFmt numFmtId="167" formatCode="M/D/YYYY"/>
    <numFmt numFmtId="168" formatCode="DD/MM/YY;@"/>
    <numFmt numFmtId="169" formatCode="_-* #,##0.00_р_._-;\-* #,##0.00_р_._-;_-* \-??_р_._-;_-@_-"/>
    <numFmt numFmtId="170" formatCode="0%"/>
    <numFmt numFmtId="171" formatCode="_-[$€-2]\ * #,##0.00_-;\-[$€-2]\ * #,##0.00_-;_-[$€-2]\ * \-??_-;_-@_-"/>
    <numFmt numFmtId="172" formatCode="_-[$$-409]* #,##0.00_ ;_-[$$-409]* \-#,##0.00\ ;_-[$$-409]* \-??_ ;_-@_ "/>
    <numFmt numFmtId="173" formatCode="#,##0.00"/>
    <numFmt numFmtId="174" formatCode="M/D/YYYY"/>
    <numFmt numFmtId="175" formatCode="MM/DD/YY"/>
    <numFmt numFmtId="176" formatCode="0.00"/>
    <numFmt numFmtId="177" formatCode="#,##0_ ;[RED]\-#,##0\ 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428400</xdr:colOff>
      <xdr:row>50</xdr:row>
      <xdr:rowOff>190080</xdr:rowOff>
    </xdr:to>
    <xdr:sp>
      <xdr:nvSpPr>
        <xdr:cNvPr id="12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13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14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15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56880</xdr:colOff>
      <xdr:row>49</xdr:row>
      <xdr:rowOff>190080</xdr:rowOff>
    </xdr:to>
    <xdr:sp>
      <xdr:nvSpPr>
        <xdr:cNvPr id="16" name="CustomShape 1" hidden="1"/>
        <xdr:cNvSpPr/>
      </xdr:nvSpPr>
      <xdr:spPr>
        <a:xfrm>
          <a:off x="0" y="0"/>
          <a:ext cx="127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1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1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1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761400</xdr:colOff>
      <xdr:row>52</xdr:row>
      <xdr:rowOff>190080</xdr:rowOff>
    </xdr:to>
    <xdr:sp>
      <xdr:nvSpPr>
        <xdr:cNvPr id="20" name="CustomShape 1" hidden="1"/>
        <xdr:cNvSpPr/>
      </xdr:nvSpPr>
      <xdr:spPr>
        <a:xfrm>
          <a:off x="0" y="0"/>
          <a:ext cx="12048480" cy="1009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761400</xdr:colOff>
      <xdr:row>52</xdr:row>
      <xdr:rowOff>190080</xdr:rowOff>
    </xdr:to>
    <xdr:sp>
      <xdr:nvSpPr>
        <xdr:cNvPr id="21" name="CustomShape 1" hidden="1"/>
        <xdr:cNvSpPr/>
      </xdr:nvSpPr>
      <xdr:spPr>
        <a:xfrm>
          <a:off x="0" y="0"/>
          <a:ext cx="12048480" cy="1009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671</v>
      </c>
      <c r="D2" s="8" t="n">
        <f aca="false">SUM(D6:D1000)</f>
        <v>828.19</v>
      </c>
      <c r="E2" s="8" t="n">
        <f aca="false">SUM(E6:E1000)</f>
        <v>3331.28</v>
      </c>
      <c r="F2" s="8" t="n">
        <f aca="false">SUM(F6:F1000)</f>
        <v>21768.14</v>
      </c>
      <c r="G2" s="8" t="n">
        <f aca="false">SUM(G6:G1000)</f>
        <v>3830</v>
      </c>
      <c r="H2" s="8" t="n">
        <f aca="false">SUM(H6:H1000)</f>
        <v>870</v>
      </c>
      <c r="I2" s="8" t="n">
        <f aca="false">SUM(I6:I1000)</f>
        <v>4289.6</v>
      </c>
      <c r="J2" s="8" t="n">
        <f aca="false">SUM(J6:J1000)</f>
        <v>10948.97</v>
      </c>
      <c r="K2" s="8" t="n">
        <f aca="false">SUM(K6:K1000)</f>
        <v>46537.18</v>
      </c>
    </row>
    <row r="3" customFormat="false" ht="15" hidden="true" customHeight="true" outlineLevel="0" collapsed="false">
      <c r="A3" s="2" t="s">
        <v>11</v>
      </c>
      <c r="B3" s="8" t="n">
        <f aca="false">MAX(A6:A1000)-A6+1</f>
        <v>33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20.3333333333333</v>
      </c>
      <c r="D4" s="8" t="n">
        <f aca="false">D2/$B3</f>
        <v>25.0966666666667</v>
      </c>
      <c r="E4" s="8" t="n">
        <f aca="false">E2/$B3</f>
        <v>100.947878787879</v>
      </c>
      <c r="F4" s="8" t="n">
        <f aca="false">F2/$B3</f>
        <v>659.640606060606</v>
      </c>
      <c r="G4" s="8" t="n">
        <f aca="false">G2/$B3</f>
        <v>116.060606060606</v>
      </c>
      <c r="H4" s="8" t="n">
        <f aca="false">H2/$B3</f>
        <v>26.3636363636364</v>
      </c>
      <c r="I4" s="8" t="n">
        <f aca="false">I2/$B3</f>
        <v>129.987878787879</v>
      </c>
      <c r="J4" s="8" t="n">
        <f aca="false">J2/$B3</f>
        <v>331.78696969697</v>
      </c>
      <c r="K4" s="8" t="n">
        <f aca="false">K2/$B3</f>
        <v>1410.21757575758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618.946666666667</v>
      </c>
      <c r="D5" s="8" t="n">
        <f aca="false">D4*30.44</f>
        <v>763.942533333333</v>
      </c>
      <c r="E5" s="8" t="n">
        <f aca="false">E4*30.44</f>
        <v>3072.85343030303</v>
      </c>
      <c r="F5" s="8" t="n">
        <f aca="false">F4*30.44</f>
        <v>20079.4600484849</v>
      </c>
      <c r="G5" s="8" t="n">
        <f aca="false">G4*30.44</f>
        <v>3532.88484848485</v>
      </c>
      <c r="H5" s="8" t="n">
        <f aca="false">H4*30.44</f>
        <v>802.509090909091</v>
      </c>
      <c r="I5" s="8" t="n">
        <f aca="false">I4*30.44</f>
        <v>3956.83103030303</v>
      </c>
      <c r="J5" s="8" t="n">
        <f aca="false">J4*30.44</f>
        <v>10099.5953575758</v>
      </c>
      <c r="K5" s="8" t="n">
        <f aca="false">SUM(C5:J5)</f>
        <v>42927.0230060606</v>
      </c>
    </row>
    <row r="6" customFormat="false" ht="15" hidden="false" customHeight="false" outlineLevel="0" collapsed="false">
      <c r="A6" s="5" t="n">
        <v>41750</v>
      </c>
      <c r="B6" s="0" t="s">
        <v>14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5"/>
    </row>
    <row r="7" customFormat="false" ht="15" hidden="false" customHeight="false" outlineLevel="0" collapsed="false">
      <c r="A7" s="5"/>
      <c r="B7" s="0" t="s">
        <v>5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5"/>
      <c r="B8" s="0" t="s">
        <v>15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5"/>
      <c r="B9" s="0" t="s">
        <v>16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5"/>
      <c r="B10" s="0" t="s">
        <v>17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5" t="n">
        <v>41751</v>
      </c>
      <c r="B11" s="0" t="s">
        <v>14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18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5"/>
      <c r="B13" s="0" t="s">
        <v>5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5" t="n">
        <v>41752</v>
      </c>
      <c r="B14" s="0" t="s">
        <v>14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5"/>
      <c r="B15" s="0" t="s">
        <v>5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5" t="n">
        <v>41753</v>
      </c>
      <c r="B16" s="0" t="s">
        <v>14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5"/>
      <c r="B17" s="0" t="s">
        <v>5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5" t="n">
        <v>41754</v>
      </c>
      <c r="B18" s="0" t="s">
        <v>14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5"/>
      <c r="B19" s="0" t="s">
        <v>19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5"/>
      <c r="B20" s="0" t="s">
        <v>20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5"/>
      <c r="B21" s="0" t="s">
        <v>9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5"/>
      <c r="B22" s="0" t="s">
        <v>21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5"/>
      <c r="B23" s="0" t="s">
        <v>5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5"/>
      <c r="B24" s="0" t="s">
        <v>17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5" t="n">
        <v>41755</v>
      </c>
      <c r="B25" s="0" t="s">
        <v>14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5"/>
      <c r="B26" s="0" t="s">
        <v>22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5" t="n">
        <v>41756</v>
      </c>
      <c r="B27" s="0" t="s">
        <v>23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5"/>
      <c r="B28" s="0" t="s">
        <v>24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5"/>
      <c r="B29" s="0" t="s">
        <v>5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5"/>
      <c r="B30" s="0" t="s">
        <v>25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5"/>
      <c r="B31" s="0" t="s">
        <v>26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5"/>
      <c r="B32" s="0" t="s">
        <v>18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5"/>
      <c r="B33" s="0" t="s">
        <v>27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5" t="n">
        <v>41757</v>
      </c>
      <c r="B34" s="0" t="s">
        <v>14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5"/>
      <c r="B35" s="0" t="s">
        <v>28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5" t="n">
        <v>41758</v>
      </c>
      <c r="B36" s="0" t="s">
        <v>14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5"/>
      <c r="B37" s="0" t="s">
        <v>5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5" t="n">
        <v>41759</v>
      </c>
      <c r="B38" s="0" t="s">
        <v>5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5"/>
      <c r="B39" s="0" t="s">
        <v>29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5" t="n">
        <v>41760</v>
      </c>
      <c r="B40" s="0" t="s">
        <v>5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5" t="n">
        <v>41761</v>
      </c>
      <c r="B41" s="0" t="s">
        <v>5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5"/>
      <c r="B42" s="0" t="s">
        <v>20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5" t="n">
        <v>41762</v>
      </c>
      <c r="B43" s="0" t="s">
        <v>30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5"/>
      <c r="B44" s="0" t="s">
        <v>31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5"/>
      <c r="B45" s="0" t="s">
        <v>32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5"/>
      <c r="B46" s="0" t="s">
        <v>33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5"/>
      <c r="B47" s="0" t="s">
        <v>34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5"/>
      <c r="B48" s="0" t="s">
        <v>17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5" t="n">
        <v>41763</v>
      </c>
      <c r="B49" s="0" t="s">
        <v>5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5" t="n">
        <v>41764</v>
      </c>
      <c r="B50" s="0" t="s">
        <v>5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5"/>
      <c r="B51" s="0" t="s">
        <v>35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5"/>
      <c r="B52" s="0" t="s">
        <v>36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5" t="n">
        <v>41765</v>
      </c>
      <c r="B53" s="0" t="s">
        <v>5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5" t="n">
        <v>41766</v>
      </c>
      <c r="B54" s="0" t="s">
        <v>5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5"/>
      <c r="B55" s="0" t="s">
        <v>37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5"/>
      <c r="B56" s="0" t="s">
        <v>38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5" t="n">
        <v>41767</v>
      </c>
      <c r="B57" s="0" t="s">
        <v>14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5"/>
      <c r="B58" s="0" t="s">
        <v>5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5" t="n">
        <v>41768</v>
      </c>
      <c r="B59" s="0" t="s">
        <v>39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5"/>
      <c r="B60" s="0" t="s">
        <v>22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5"/>
      <c r="B61" s="0" t="s">
        <v>15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5"/>
      <c r="B62" s="0" t="s">
        <v>40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5" t="n">
        <v>41769</v>
      </c>
      <c r="B63" s="0" t="s">
        <v>29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5"/>
      <c r="B64" s="0" t="s">
        <v>5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5"/>
      <c r="B65" s="0" t="s">
        <v>41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5"/>
      <c r="B66" s="0" t="s">
        <v>42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5" t="n">
        <v>41770</v>
      </c>
      <c r="B67" s="0" t="s">
        <v>43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5"/>
      <c r="B68" s="0" t="s">
        <v>5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5"/>
      <c r="B69" s="0" t="s">
        <v>44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5"/>
      <c r="B70" s="0" t="s">
        <v>45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5"/>
      <c r="B71" s="0" t="s">
        <v>46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5" t="n">
        <v>41772</v>
      </c>
      <c r="B72" s="0" t="s">
        <v>5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5" t="n">
        <v>41773</v>
      </c>
      <c r="B73" s="0" t="s">
        <v>47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32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5"/>
      <c r="B75" s="0" t="s">
        <v>48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5"/>
      <c r="B76" s="0" t="s">
        <v>49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5" t="n">
        <v>41774</v>
      </c>
      <c r="B78" s="0" t="s">
        <v>50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5"/>
      <c r="B79" s="0" t="s">
        <v>16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5" t="n">
        <v>41775</v>
      </c>
      <c r="B80" s="0" t="s">
        <v>5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51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5" t="n">
        <v>41776</v>
      </c>
      <c r="B82" s="0" t="s">
        <v>5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5" t="n">
        <v>41777</v>
      </c>
      <c r="B83" s="0" t="s">
        <v>5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5"/>
      <c r="B84" s="0" t="s">
        <v>52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5" t="n">
        <v>41778</v>
      </c>
      <c r="B85" s="0" t="s">
        <v>5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5"/>
      <c r="B86" s="0" t="s">
        <v>17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5"/>
      <c r="B87" s="0" t="s">
        <v>9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5" t="n">
        <v>41779</v>
      </c>
      <c r="B88" s="0" t="s">
        <v>5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5" t="n">
        <v>41780</v>
      </c>
      <c r="B89" s="0" t="s">
        <v>5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5"/>
      <c r="B90" s="0" t="s">
        <v>53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5"/>
      <c r="B91" s="0" t="s">
        <v>54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5" t="n">
        <v>41781</v>
      </c>
      <c r="B92" s="0" t="s">
        <v>5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5"/>
      <c r="B93" s="0" t="s">
        <v>55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5"/>
      <c r="B94" s="0" t="s">
        <v>24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5" t="n">
        <v>41782</v>
      </c>
      <c r="B95" s="0" t="s">
        <v>9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5"/>
      <c r="B96" s="0" t="s">
        <v>5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windowProtection="false" showFormulas="false" showGridLines="fals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E71" activeCellId="0" sqref="E71"/>
    </sheetView>
  </sheetViews>
  <sheetFormatPr defaultRowHeight="15"/>
  <cols>
    <col collapsed="false" hidden="false" max="1" min="1" style="11" width="10.9271255060729"/>
    <col collapsed="false" hidden="false" max="2" min="2" style="0" width="9.96356275303644"/>
    <col collapsed="false" hidden="true" max="4" min="3" style="0" width="0"/>
    <col collapsed="false" hidden="false" max="6" min="5" style="44" width="9.10526315789474"/>
    <col collapsed="false" hidden="false" max="7" min="7" style="1" width="10.497975708502"/>
    <col collapsed="false" hidden="false" max="8" min="8" style="1" width="10.6032388663968"/>
    <col collapsed="false" hidden="false" max="9" min="9" style="1" width="12.6396761133603"/>
    <col collapsed="false" hidden="false" max="10" min="10" style="0" width="16.7125506072875"/>
    <col collapsed="false" hidden="false" max="11" min="11" style="0" width="10.9271255060729"/>
    <col collapsed="false" hidden="false" max="1025" min="12" style="0" width="8.57085020242915"/>
  </cols>
  <sheetData>
    <row r="1" customFormat="false" ht="15" hidden="false" customHeight="false" outlineLevel="0" collapsed="false">
      <c r="A1" s="45" t="s">
        <v>319</v>
      </c>
      <c r="B1" s="4" t="s">
        <v>287</v>
      </c>
      <c r="C1" s="4" t="s">
        <v>291</v>
      </c>
      <c r="D1" s="4" t="s">
        <v>320</v>
      </c>
      <c r="E1" s="46" t="s">
        <v>288</v>
      </c>
      <c r="F1" s="46" t="s">
        <v>289</v>
      </c>
      <c r="G1" s="4" t="s">
        <v>290</v>
      </c>
      <c r="H1" s="4" t="s">
        <v>291</v>
      </c>
      <c r="I1" s="4" t="s">
        <v>292</v>
      </c>
      <c r="J1" s="3" t="s">
        <v>321</v>
      </c>
      <c r="K1" s="4" t="s">
        <v>322</v>
      </c>
    </row>
    <row r="2" customFormat="false" ht="15" hidden="true" customHeight="false" outlineLevel="0" collapsed="false">
      <c r="A2" s="11" t="n">
        <v>42903</v>
      </c>
      <c r="B2" s="30" t="n">
        <v>30000</v>
      </c>
      <c r="C2" s="30"/>
      <c r="D2" s="30"/>
      <c r="E2" s="0"/>
      <c r="F2" s="0"/>
      <c r="G2" s="0"/>
      <c r="H2" s="0"/>
      <c r="I2" s="0"/>
      <c r="J2" s="0" t="s">
        <v>323</v>
      </c>
      <c r="K2" s="38" t="n">
        <v>43071</v>
      </c>
    </row>
    <row r="3" customFormat="false" ht="15" hidden="true" customHeight="false" outlineLevel="0" collapsed="false">
      <c r="A3" s="11" t="n">
        <v>42919</v>
      </c>
      <c r="B3" s="30" t="n">
        <v>0</v>
      </c>
      <c r="C3" s="30" t="n">
        <v>100</v>
      </c>
      <c r="D3" s="30"/>
      <c r="E3" s="0"/>
      <c r="F3" s="0"/>
      <c r="G3" s="0"/>
      <c r="H3" s="0"/>
      <c r="I3" s="0"/>
      <c r="J3" s="0" t="s">
        <v>324</v>
      </c>
      <c r="K3" s="38" t="n">
        <v>42959</v>
      </c>
    </row>
    <row r="4" customFormat="false" ht="15" hidden="true" customHeight="false" outlineLevel="0" collapsed="false">
      <c r="A4" s="11" t="n">
        <v>42920</v>
      </c>
      <c r="B4" s="30" t="n">
        <v>0</v>
      </c>
      <c r="C4" s="30" t="n">
        <v>100</v>
      </c>
      <c r="D4" s="30"/>
      <c r="E4" s="0"/>
      <c r="F4" s="0"/>
      <c r="G4" s="0"/>
      <c r="H4" s="0"/>
      <c r="I4" s="0"/>
      <c r="J4" s="0" t="s">
        <v>324</v>
      </c>
      <c r="K4" s="38" t="n">
        <v>42959</v>
      </c>
    </row>
    <row r="5" customFormat="false" ht="15" hidden="true" customHeight="false" outlineLevel="0" collapsed="false">
      <c r="A5" s="11" t="n">
        <v>42932</v>
      </c>
      <c r="B5" s="30" t="n">
        <v>10000</v>
      </c>
      <c r="C5" s="30"/>
      <c r="D5" s="30"/>
      <c r="E5" s="0"/>
      <c r="F5" s="0"/>
      <c r="G5" s="0"/>
      <c r="H5" s="0"/>
      <c r="I5" s="0"/>
      <c r="J5" s="0" t="s">
        <v>323</v>
      </c>
      <c r="K5" s="38" t="n">
        <v>43071</v>
      </c>
    </row>
    <row r="6" customFormat="false" ht="15" hidden="true" customHeight="false" outlineLevel="0" collapsed="false">
      <c r="A6" s="11" t="n">
        <v>42955</v>
      </c>
      <c r="B6" s="30" t="n">
        <v>4000</v>
      </c>
      <c r="C6" s="30"/>
      <c r="D6" s="30"/>
      <c r="E6" s="0"/>
      <c r="F6" s="0"/>
      <c r="G6" s="0"/>
      <c r="H6" s="0"/>
      <c r="I6" s="0"/>
      <c r="J6" s="0" t="s">
        <v>323</v>
      </c>
      <c r="K6" s="38" t="n">
        <v>43071</v>
      </c>
    </row>
    <row r="7" customFormat="false" ht="15" hidden="true" customHeight="false" outlineLevel="0" collapsed="false">
      <c r="A7" s="11" t="n">
        <v>42963</v>
      </c>
      <c r="B7" s="30" t="n">
        <v>10000</v>
      </c>
      <c r="C7" s="30"/>
      <c r="D7" s="30"/>
      <c r="E7" s="44" t="n">
        <v>59.59</v>
      </c>
      <c r="F7" s="44" t="n">
        <v>69.85</v>
      </c>
      <c r="G7" s="1" t="n">
        <f aca="false">B7 / E7</f>
        <v>167.813391508642</v>
      </c>
      <c r="H7" s="1" t="n">
        <f aca="false">B7 / F7</f>
        <v>143.163922691482</v>
      </c>
      <c r="I7" s="1" t="n">
        <f aca="false">AVERAGE(G7,H7)</f>
        <v>155.488657100062</v>
      </c>
      <c r="J7" s="0" t="s">
        <v>323</v>
      </c>
      <c r="K7" s="38" t="n">
        <v>43071</v>
      </c>
    </row>
    <row r="8" customFormat="false" ht="15" hidden="true" customHeight="false" outlineLevel="0" collapsed="false">
      <c r="A8" s="11" t="n">
        <v>42965</v>
      </c>
      <c r="B8" s="30" t="n">
        <v>10000</v>
      </c>
      <c r="E8" s="44" t="n">
        <v>58.94</v>
      </c>
      <c r="F8" s="44" t="n">
        <v>69.31</v>
      </c>
      <c r="G8" s="1" t="n">
        <f aca="false">B8 / E8</f>
        <v>169.664065151001</v>
      </c>
      <c r="H8" s="1" t="n">
        <f aca="false">B8 / F8</f>
        <v>144.27932477276</v>
      </c>
      <c r="I8" s="1" t="n">
        <f aca="false">AVERAGE(G8,H8)</f>
        <v>156.971694961881</v>
      </c>
      <c r="J8" s="0" t="s">
        <v>323</v>
      </c>
      <c r="K8" s="38" t="n">
        <v>43071</v>
      </c>
    </row>
    <row r="9" customFormat="false" ht="15" hidden="true" customHeight="false" outlineLevel="0" collapsed="false">
      <c r="A9" s="11" t="n">
        <v>42978</v>
      </c>
      <c r="B9" s="30" t="n">
        <v>30000</v>
      </c>
      <c r="E9" s="44" t="n">
        <v>58.41</v>
      </c>
      <c r="F9" s="44" t="n">
        <v>69.17</v>
      </c>
      <c r="G9" s="1" t="n">
        <f aca="false">B9 / E9</f>
        <v>513.610683102209</v>
      </c>
      <c r="H9" s="1" t="n">
        <f aca="false">B9 / F9</f>
        <v>433.714037877693</v>
      </c>
      <c r="I9" s="1" t="n">
        <f aca="false">AVERAGE(G9,H9)</f>
        <v>473.662360489951</v>
      </c>
      <c r="J9" s="0" t="s">
        <v>323</v>
      </c>
      <c r="K9" s="38" t="n">
        <v>43071</v>
      </c>
    </row>
    <row r="10" customFormat="false" ht="15" hidden="true" customHeight="false" outlineLevel="0" collapsed="false">
      <c r="A10" s="11" t="n">
        <v>42985</v>
      </c>
      <c r="B10" s="30" t="n">
        <v>8966</v>
      </c>
      <c r="E10" s="44" t="n">
        <v>56.99</v>
      </c>
      <c r="F10" s="44" t="n">
        <v>68.35</v>
      </c>
      <c r="G10" s="1" t="n">
        <f aca="false">B10 / E10</f>
        <v>157.325846639761</v>
      </c>
      <c r="H10" s="1" t="n">
        <f aca="false">B10 / F10</f>
        <v>131.17776152158</v>
      </c>
      <c r="I10" s="1" t="n">
        <f aca="false">AVERAGE(G10,H10)</f>
        <v>144.251804080671</v>
      </c>
      <c r="J10" s="0" t="s">
        <v>323</v>
      </c>
      <c r="K10" s="38" t="n">
        <v>43071</v>
      </c>
    </row>
    <row r="11" customFormat="false" ht="15" hidden="true" customHeight="false" outlineLevel="0" collapsed="false">
      <c r="A11" s="11" t="n">
        <v>42985</v>
      </c>
      <c r="B11" s="30" t="n">
        <v>230</v>
      </c>
      <c r="E11" s="44" t="n">
        <v>56.99</v>
      </c>
      <c r="F11" s="44" t="n">
        <v>68.35</v>
      </c>
      <c r="G11" s="1" t="n">
        <f aca="false">B11 / E11</f>
        <v>4.03579575364099</v>
      </c>
      <c r="H11" s="1" t="n">
        <f aca="false">B11 / F11</f>
        <v>3.36503291880029</v>
      </c>
      <c r="I11" s="1" t="n">
        <f aca="false">AVERAGE(G11,H11)</f>
        <v>3.70041433622064</v>
      </c>
      <c r="J11" s="0" t="s">
        <v>323</v>
      </c>
      <c r="K11" s="38" t="n">
        <v>43071</v>
      </c>
    </row>
    <row r="12" customFormat="false" ht="15" hidden="true" customHeight="false" outlineLevel="0" collapsed="false">
      <c r="A12" s="11" t="n">
        <v>42995</v>
      </c>
      <c r="B12" s="30" t="n">
        <v>30000</v>
      </c>
      <c r="E12" s="44" t="n">
        <v>57.6</v>
      </c>
      <c r="F12" s="44" t="n">
        <v>68.8</v>
      </c>
      <c r="G12" s="1" t="n">
        <f aca="false">B12 / E12</f>
        <v>520.833333333333</v>
      </c>
      <c r="H12" s="1" t="n">
        <f aca="false">B12 / F12</f>
        <v>436.046511627907</v>
      </c>
      <c r="I12" s="1" t="n">
        <f aca="false">AVERAGE(G12,H12)</f>
        <v>478.43992248062</v>
      </c>
      <c r="J12" s="0" t="s">
        <v>323</v>
      </c>
      <c r="K12" s="38" t="n">
        <v>43071</v>
      </c>
    </row>
    <row r="13" customFormat="false" ht="15" hidden="false" customHeight="false" outlineLevel="0" collapsed="false">
      <c r="A13" s="11" t="n">
        <v>43028</v>
      </c>
      <c r="B13" s="30" t="n">
        <v>30000</v>
      </c>
      <c r="E13" s="44" t="n">
        <f aca="false">E14</f>
        <v>58.38</v>
      </c>
      <c r="F13" s="44" t="n">
        <f aca="false">F14</f>
        <v>68.15</v>
      </c>
      <c r="G13" s="1" t="n">
        <f aca="false">B13 / E13</f>
        <v>513.874614594039</v>
      </c>
      <c r="H13" s="1" t="n">
        <f aca="false">B13 / F13</f>
        <v>440.205429200293</v>
      </c>
      <c r="I13" s="1" t="n">
        <f aca="false">AVERAGE(G13,H13)</f>
        <v>477.040021897166</v>
      </c>
      <c r="J13" s="0" t="s">
        <v>325</v>
      </c>
    </row>
    <row r="14" customFormat="false" ht="15" hidden="true" customHeight="false" outlineLevel="0" collapsed="false">
      <c r="A14" s="11" t="n">
        <v>43041</v>
      </c>
      <c r="B14" s="30" t="n">
        <v>1000</v>
      </c>
      <c r="E14" s="44" t="n">
        <v>58.38</v>
      </c>
      <c r="F14" s="44" t="n">
        <v>68.15</v>
      </c>
      <c r="G14" s="1" t="n">
        <f aca="false">B14 / E14</f>
        <v>17.1291538198013</v>
      </c>
      <c r="H14" s="1" t="n">
        <f aca="false">B14 / F14</f>
        <v>14.6735143066765</v>
      </c>
      <c r="I14" s="1" t="n">
        <f aca="false">AVERAGE(G14,H14)</f>
        <v>15.9013340632389</v>
      </c>
      <c r="J14" s="0" t="s">
        <v>323</v>
      </c>
      <c r="K14" s="38" t="n">
        <v>43071</v>
      </c>
    </row>
    <row r="15" customFormat="false" ht="15" hidden="true" customHeight="false" outlineLevel="0" collapsed="false">
      <c r="A15" s="11" t="n">
        <v>43042</v>
      </c>
      <c r="B15" s="30" t="n">
        <v>30000</v>
      </c>
      <c r="E15" s="44" t="n">
        <v>58.19</v>
      </c>
      <c r="F15" s="44" t="n">
        <v>67.88</v>
      </c>
      <c r="G15" s="1" t="n">
        <f aca="false">B15 / E15</f>
        <v>515.552500429627</v>
      </c>
      <c r="H15" s="1" t="n">
        <f aca="false">B15 / F15</f>
        <v>441.956393635828</v>
      </c>
      <c r="I15" s="1" t="n">
        <f aca="false">AVERAGE(G15,H15)</f>
        <v>478.754447032728</v>
      </c>
      <c r="J15" s="0" t="s">
        <v>323</v>
      </c>
      <c r="K15" s="38" t="n">
        <v>43071</v>
      </c>
    </row>
    <row r="16" customFormat="false" ht="15" hidden="true" customHeight="false" outlineLevel="0" collapsed="false">
      <c r="A16" s="11" t="n">
        <v>43044</v>
      </c>
      <c r="B16" s="30" t="n">
        <v>300</v>
      </c>
      <c r="E16" s="44" t="n">
        <v>59.05</v>
      </c>
      <c r="F16" s="44" t="n">
        <v>68.62</v>
      </c>
      <c r="G16" s="1" t="n">
        <f aca="false">B16 / E16</f>
        <v>5.08044030482642</v>
      </c>
      <c r="H16" s="1" t="n">
        <f aca="false">B16 / F16</f>
        <v>4.37190323520839</v>
      </c>
      <c r="I16" s="1" t="n">
        <f aca="false">AVERAGE(G16,H16)</f>
        <v>4.72617177001741</v>
      </c>
      <c r="J16" s="0" t="s">
        <v>323</v>
      </c>
      <c r="K16" s="38" t="n">
        <v>43071</v>
      </c>
    </row>
    <row r="17" customFormat="false" ht="15" hidden="false" customHeight="false" outlineLevel="0" collapsed="false">
      <c r="A17" s="11" t="n">
        <v>43044</v>
      </c>
      <c r="B17" s="30" t="n">
        <v>30000</v>
      </c>
      <c r="E17" s="44" t="n">
        <v>59.05</v>
      </c>
      <c r="F17" s="44" t="n">
        <v>68.62</v>
      </c>
      <c r="G17" s="1" t="n">
        <f aca="false">B17 / E17</f>
        <v>508.044030482642</v>
      </c>
      <c r="H17" s="1" t="n">
        <f aca="false">B17 / F17</f>
        <v>437.190323520839</v>
      </c>
      <c r="I17" s="1" t="n">
        <f aca="false">AVERAGE(G17,H17)</f>
        <v>472.617177001741</v>
      </c>
      <c r="J17" s="0" t="s">
        <v>325</v>
      </c>
    </row>
    <row r="18" customFormat="false" ht="15" hidden="true" customHeight="false" outlineLevel="0" collapsed="false">
      <c r="A18" s="11" t="n">
        <v>43070</v>
      </c>
      <c r="B18" s="30" t="n">
        <v>1100</v>
      </c>
      <c r="E18" s="44" t="n">
        <v>58.89</v>
      </c>
      <c r="F18" s="44" t="n">
        <v>70.06</v>
      </c>
      <c r="G18" s="1" t="n">
        <f aca="false">B18 / E18</f>
        <v>18.6788928510783</v>
      </c>
      <c r="H18" s="1" t="n">
        <f aca="false">B18 / F18</f>
        <v>15.7008278618327</v>
      </c>
      <c r="I18" s="1" t="n">
        <f aca="false">AVERAGE(G18,H18)</f>
        <v>17.1898603564555</v>
      </c>
      <c r="J18" s="0" t="s">
        <v>323</v>
      </c>
      <c r="K18" s="38" t="n">
        <v>43071</v>
      </c>
    </row>
    <row r="19" customFormat="false" ht="15" hidden="true" customHeight="false" outlineLevel="0" collapsed="false">
      <c r="A19" s="11" t="n">
        <v>43071</v>
      </c>
      <c r="B19" s="30" t="n">
        <f aca="false">SUM(B2,B5,B6,B7,B8,B9,B10,B11,B12,B14,B15,B16,B18) - 140000</f>
        <v>25596</v>
      </c>
      <c r="E19" s="44" t="n">
        <v>58.89</v>
      </c>
      <c r="F19" s="44" t="n">
        <v>70.06</v>
      </c>
      <c r="G19" s="1" t="n">
        <f aca="false">B19 / E19</f>
        <v>434.640855832909</v>
      </c>
      <c r="H19" s="1" t="n">
        <f aca="false">B19 / F19</f>
        <v>365.343990864973</v>
      </c>
      <c r="I19" s="1" t="n">
        <f aca="false">AVERAGE(G19,H19)</f>
        <v>399.992423348941</v>
      </c>
      <c r="J19" s="0" t="s">
        <v>323</v>
      </c>
      <c r="K19" s="38" t="n">
        <v>43119</v>
      </c>
    </row>
    <row r="20" customFormat="false" ht="15" hidden="true" customHeight="false" outlineLevel="0" collapsed="false">
      <c r="A20" s="11" t="n">
        <v>43073</v>
      </c>
      <c r="B20" s="30" t="n">
        <v>30000</v>
      </c>
      <c r="E20" s="44" t="n">
        <v>58.76</v>
      </c>
      <c r="F20" s="44" t="n">
        <v>69.61</v>
      </c>
      <c r="G20" s="1" t="n">
        <f aca="false">B20 / E20</f>
        <v>510.551395507148</v>
      </c>
      <c r="H20" s="1" t="n">
        <f aca="false">B20 / F20</f>
        <v>430.97256141359</v>
      </c>
      <c r="I20" s="1" t="n">
        <f aca="false">AVERAGE(G20,H20)</f>
        <v>470.761978460369</v>
      </c>
      <c r="J20" s="0" t="s">
        <v>323</v>
      </c>
      <c r="K20" s="38" t="n">
        <v>43119</v>
      </c>
    </row>
    <row r="21" customFormat="false" ht="15" hidden="true" customHeight="false" outlineLevel="0" collapsed="false">
      <c r="A21" s="11" t="n">
        <v>43075</v>
      </c>
      <c r="B21" s="30" t="n">
        <v>750</v>
      </c>
      <c r="E21" s="44" t="n">
        <v>59.27</v>
      </c>
      <c r="F21" s="44" t="n">
        <v>69.61</v>
      </c>
      <c r="G21" s="1" t="n">
        <f aca="false">B21 / E21</f>
        <v>12.6539564703897</v>
      </c>
      <c r="H21" s="1" t="n">
        <f aca="false">B21 / F21</f>
        <v>10.7743140353398</v>
      </c>
      <c r="I21" s="1" t="n">
        <f aca="false">AVERAGE(G21,H21)</f>
        <v>11.7141352528647</v>
      </c>
      <c r="J21" s="0" t="s">
        <v>323</v>
      </c>
      <c r="K21" s="38" t="n">
        <v>43119</v>
      </c>
    </row>
    <row r="22" customFormat="false" ht="15" hidden="true" customHeight="false" outlineLevel="0" collapsed="false">
      <c r="A22" s="11" t="n">
        <v>43102</v>
      </c>
      <c r="B22" s="30" t="n">
        <v>500</v>
      </c>
      <c r="E22" s="44" t="n">
        <v>57.38</v>
      </c>
      <c r="F22" s="44" t="n">
        <v>69.23</v>
      </c>
      <c r="G22" s="1" t="n">
        <f aca="false">B22 / E22</f>
        <v>8.71383757406762</v>
      </c>
      <c r="H22" s="1" t="n">
        <f aca="false">B22 / F22</f>
        <v>7.22230247002744</v>
      </c>
      <c r="I22" s="1" t="n">
        <f aca="false">AVERAGE(G22,H22)</f>
        <v>7.96807002204753</v>
      </c>
      <c r="J22" s="0" t="s">
        <v>323</v>
      </c>
      <c r="K22" s="38" t="n">
        <v>43119</v>
      </c>
    </row>
    <row r="23" customFormat="false" ht="15" hidden="false" customHeight="false" outlineLevel="0" collapsed="false">
      <c r="A23" s="0"/>
      <c r="B23" s="30"/>
      <c r="E23" s="0"/>
      <c r="F23" s="0"/>
      <c r="G23" s="0"/>
      <c r="H23" s="0"/>
      <c r="I23" s="0"/>
      <c r="K23" s="38"/>
    </row>
    <row r="24" customFormat="false" ht="15" hidden="false" customHeight="false" outlineLevel="0" collapsed="false">
      <c r="A24" s="11" t="n">
        <v>43164</v>
      </c>
      <c r="B24" s="30" t="n">
        <v>50000</v>
      </c>
      <c r="E24" s="44" t="n">
        <v>56.42</v>
      </c>
      <c r="F24" s="44" t="n">
        <v>69.57</v>
      </c>
      <c r="G24" s="1" t="n">
        <f aca="false">B24 / E24</f>
        <v>886.210563629918</v>
      </c>
      <c r="H24" s="1" t="n">
        <f aca="false">B24 / F24</f>
        <v>718.700589334483</v>
      </c>
      <c r="I24" s="1" t="n">
        <f aca="false">AVERAGE(G24,H24)</f>
        <v>802.455576482201</v>
      </c>
      <c r="J24" s="0" t="s">
        <v>323</v>
      </c>
    </row>
    <row r="25" customFormat="false" ht="15" hidden="false" customHeight="false" outlineLevel="0" collapsed="false">
      <c r="A25" s="11" t="n">
        <v>43219</v>
      </c>
      <c r="B25" s="30" t="n">
        <v>5050</v>
      </c>
      <c r="E25" s="44" t="n">
        <v>62.13</v>
      </c>
      <c r="F25" s="44" t="n">
        <v>75.47</v>
      </c>
      <c r="G25" s="1" t="n">
        <f aca="false">B25 / E25</f>
        <v>81.2811846129084</v>
      </c>
      <c r="H25" s="1" t="n">
        <f aca="false">B25 / F25</f>
        <v>66.9140055651252</v>
      </c>
      <c r="I25" s="1" t="n">
        <f aca="false">AVERAGE(G25,H25)</f>
        <v>74.0975950890168</v>
      </c>
      <c r="J25" s="0" t="s">
        <v>323</v>
      </c>
    </row>
    <row r="26" customFormat="false" ht="15" hidden="false" customHeight="false" outlineLevel="0" collapsed="false">
      <c r="A26" s="11" t="n">
        <v>43223</v>
      </c>
      <c r="B26" s="30" t="n">
        <v>5075</v>
      </c>
      <c r="E26" s="44" t="n">
        <v>63.79</v>
      </c>
      <c r="F26" s="44" t="n">
        <v>76.4</v>
      </c>
      <c r="G26" s="1" t="n">
        <f aca="false">B26 / E26</f>
        <v>79.5579244395673</v>
      </c>
      <c r="H26" s="1" t="n">
        <f aca="false">B26 / F26</f>
        <v>66.4267015706806</v>
      </c>
      <c r="I26" s="1" t="n">
        <f aca="false">AVERAGE(G26,H26)</f>
        <v>72.992313005124</v>
      </c>
      <c r="J26" s="0" t="s">
        <v>323</v>
      </c>
    </row>
    <row r="27" customFormat="false" ht="15" hidden="false" customHeight="false" outlineLevel="0" collapsed="false">
      <c r="A27" s="11" t="n">
        <v>43225</v>
      </c>
      <c r="B27" s="30" t="n">
        <f aca="false">30182 + 30182 * 0.01</f>
        <v>30483.82</v>
      </c>
      <c r="E27" s="44" t="n">
        <v>61.64</v>
      </c>
      <c r="F27" s="44" t="n">
        <v>73.55</v>
      </c>
      <c r="G27" s="1" t="n">
        <f aca="false">B27 / E27</f>
        <v>494.546073977936</v>
      </c>
      <c r="H27" s="1" t="n">
        <f aca="false">B27 / F27</f>
        <v>414.46390210741</v>
      </c>
      <c r="I27" s="1" t="n">
        <f aca="false">AVERAGE(G27,H27)</f>
        <v>454.504988042673</v>
      </c>
      <c r="J27" s="0" t="s">
        <v>323</v>
      </c>
    </row>
    <row r="28" customFormat="false" ht="15" hidden="false" customHeight="false" outlineLevel="0" collapsed="false">
      <c r="A28" s="11" t="n">
        <v>43231</v>
      </c>
      <c r="B28" s="30" t="n">
        <v>1200</v>
      </c>
      <c r="E28" s="44" t="n">
        <v>61.64</v>
      </c>
      <c r="F28" s="44" t="n">
        <v>73.55</v>
      </c>
      <c r="G28" s="1" t="n">
        <f aca="false">B28 / E28</f>
        <v>19.4678780012979</v>
      </c>
      <c r="H28" s="1" t="n">
        <f aca="false">B28 / F28</f>
        <v>16.3154316791298</v>
      </c>
      <c r="I28" s="1" t="n">
        <f aca="false">AVERAGE(G28,H28)</f>
        <v>17.8916548402139</v>
      </c>
      <c r="J28" s="0" t="s">
        <v>323</v>
      </c>
    </row>
    <row r="29" customFormat="false" ht="15" hidden="false" customHeight="false" outlineLevel="0" collapsed="false">
      <c r="A29" s="11" t="n">
        <v>43232</v>
      </c>
      <c r="B29" s="30" t="n">
        <v>100</v>
      </c>
      <c r="E29" s="44" t="n">
        <v>61.64</v>
      </c>
      <c r="F29" s="44" t="n">
        <v>73.55</v>
      </c>
      <c r="G29" s="1" t="n">
        <f aca="false">B29 / E29</f>
        <v>1.62232316677482</v>
      </c>
      <c r="H29" s="1" t="n">
        <f aca="false">B29 / F29</f>
        <v>1.35961930659415</v>
      </c>
      <c r="I29" s="1" t="n">
        <f aca="false">AVERAGE(G29,H29)</f>
        <v>1.49097123668449</v>
      </c>
      <c r="J29" s="0" t="s">
        <v>323</v>
      </c>
    </row>
    <row r="30" customFormat="false" ht="15" hidden="false" customHeight="false" outlineLevel="0" collapsed="false">
      <c r="A30" s="11" t="n">
        <v>43241</v>
      </c>
      <c r="B30" s="30" t="n">
        <f aca="false">10000 * 1.01</f>
        <v>10100</v>
      </c>
      <c r="E30" s="44" t="n">
        <v>61.63</v>
      </c>
      <c r="F30" s="44" t="n">
        <v>72.54</v>
      </c>
      <c r="G30" s="1" t="n">
        <f aca="false">B30 / E30</f>
        <v>163.88122667532</v>
      </c>
      <c r="H30" s="1" t="n">
        <f aca="false">B30 / F30</f>
        <v>139.233526330301</v>
      </c>
      <c r="I30" s="1" t="n">
        <f aca="false">AVERAGE(G30,H30)</f>
        <v>151.557376502811</v>
      </c>
      <c r="J30" s="0" t="s">
        <v>323</v>
      </c>
    </row>
    <row r="31" customFormat="false" ht="15" hidden="false" customHeight="false" outlineLevel="0" collapsed="false">
      <c r="A31" s="11" t="n">
        <v>43251</v>
      </c>
      <c r="B31" s="30" t="n">
        <f aca="false">1000 + 30</f>
        <v>1030</v>
      </c>
      <c r="E31" s="44" t="n">
        <v>62.3</v>
      </c>
      <c r="F31" s="44" t="n">
        <v>72.69</v>
      </c>
      <c r="G31" s="1" t="n">
        <f aca="false">B31 / E31</f>
        <v>16.5329052969502</v>
      </c>
      <c r="H31" s="1" t="n">
        <f aca="false">B31 / F31</f>
        <v>14.1697620030266</v>
      </c>
      <c r="I31" s="1" t="n">
        <f aca="false">AVERAGE(G31,H31)</f>
        <v>15.3513336499884</v>
      </c>
      <c r="J31" s="0" t="s">
        <v>323</v>
      </c>
    </row>
    <row r="32" customFormat="false" ht="15" hidden="false" customHeight="false" outlineLevel="0" collapsed="false">
      <c r="A32" s="11" t="n">
        <v>43255</v>
      </c>
      <c r="B32" s="30" t="n">
        <f aca="false">300 + 30</f>
        <v>330</v>
      </c>
      <c r="E32" s="44" t="n">
        <v>61.96</v>
      </c>
      <c r="F32" s="44" t="n">
        <v>72.72</v>
      </c>
      <c r="G32" s="1" t="n">
        <f aca="false">B32 / E32</f>
        <v>5.3260167850226</v>
      </c>
      <c r="H32" s="1" t="n">
        <f aca="false">B32 / F32</f>
        <v>4.53795379537954</v>
      </c>
      <c r="I32" s="1" t="n">
        <f aca="false">AVERAGE(G32,H32)</f>
        <v>4.93198529020107</v>
      </c>
      <c r="J32" s="0" t="s">
        <v>323</v>
      </c>
    </row>
    <row r="33" customFormat="false" ht="15" hidden="false" customHeight="false" outlineLevel="0" collapsed="false">
      <c r="A33" s="11" t="n">
        <v>43258</v>
      </c>
      <c r="B33" s="30" t="n">
        <v>900</v>
      </c>
      <c r="E33" s="44" t="n">
        <v>62.33</v>
      </c>
      <c r="F33" s="44" t="n">
        <v>73.43</v>
      </c>
      <c r="G33" s="1" t="n">
        <f aca="false">B33 / E33</f>
        <v>14.4392748275309</v>
      </c>
      <c r="H33" s="1" t="n">
        <f aca="false">B33 / F33</f>
        <v>12.2565708838349</v>
      </c>
      <c r="I33" s="1" t="n">
        <f aca="false">AVERAGE(G33,H33)</f>
        <v>13.3479228556829</v>
      </c>
      <c r="J33" s="0" t="s">
        <v>323</v>
      </c>
    </row>
    <row r="34" customFormat="false" ht="15" hidden="false" customHeight="false" outlineLevel="0" collapsed="false">
      <c r="A34" s="11" t="n">
        <v>43272</v>
      </c>
      <c r="B34" s="30" t="n">
        <f aca="false">200 + 100</f>
        <v>300</v>
      </c>
      <c r="E34" s="44" t="n">
        <v>62.89</v>
      </c>
      <c r="F34" s="44" t="n">
        <v>73.33</v>
      </c>
      <c r="G34" s="1" t="n">
        <f aca="false">B34 / E34</f>
        <v>4.77023374145333</v>
      </c>
      <c r="H34" s="1" t="n">
        <f aca="false">B34 / F34</f>
        <v>4.09109504977499</v>
      </c>
      <c r="I34" s="1" t="n">
        <f aca="false">AVERAGE(G34,H34)</f>
        <v>4.43066439561416</v>
      </c>
      <c r="J34" s="0" t="s">
        <v>323</v>
      </c>
    </row>
    <row r="35" customFormat="false" ht="15" hidden="false" customHeight="false" outlineLevel="0" collapsed="false">
      <c r="A35" s="11" t="n">
        <v>43273</v>
      </c>
      <c r="B35" s="30" t="n">
        <v>6000</v>
      </c>
      <c r="E35" s="44" t="n">
        <v>62.89</v>
      </c>
      <c r="F35" s="44" t="n">
        <v>73.33</v>
      </c>
      <c r="G35" s="1" t="n">
        <f aca="false">B35 / E35</f>
        <v>95.4046748290666</v>
      </c>
      <c r="H35" s="1" t="n">
        <f aca="false">B35 / F35</f>
        <v>81.8219009954998</v>
      </c>
      <c r="I35" s="1" t="n">
        <f aca="false">AVERAGE(G35,H35)</f>
        <v>88.6132879122832</v>
      </c>
      <c r="J35" s="0" t="s">
        <v>323</v>
      </c>
    </row>
    <row r="36" customFormat="false" ht="15" hidden="false" customHeight="false" outlineLevel="0" collapsed="false">
      <c r="A36" s="11" t="n">
        <v>43274</v>
      </c>
      <c r="B36" s="30" t="n">
        <v>1000</v>
      </c>
      <c r="E36" s="44" t="n">
        <v>62.98</v>
      </c>
      <c r="F36" s="44" t="n">
        <v>73.48</v>
      </c>
      <c r="G36" s="1" t="n">
        <f aca="false">B36 / E36</f>
        <v>15.8780565258812</v>
      </c>
      <c r="H36" s="1" t="n">
        <f aca="false">B36 / F36</f>
        <v>13.6091453456723</v>
      </c>
      <c r="I36" s="1" t="n">
        <f aca="false">AVERAGE(G36,H36)</f>
        <v>14.7436009357768</v>
      </c>
      <c r="J36" s="0" t="s">
        <v>323</v>
      </c>
    </row>
    <row r="37" customFormat="false" ht="15" hidden="false" customHeight="false" outlineLevel="0" collapsed="false">
      <c r="A37" s="11" t="n">
        <v>43277</v>
      </c>
      <c r="B37" s="30" t="n">
        <v>1000</v>
      </c>
      <c r="E37" s="44" t="n">
        <v>63.14</v>
      </c>
      <c r="F37" s="44" t="n">
        <v>73.68</v>
      </c>
      <c r="G37" s="1" t="n">
        <f aca="false">B37 / E37</f>
        <v>15.8378207158695</v>
      </c>
      <c r="H37" s="1" t="n">
        <f aca="false">B37 / F37</f>
        <v>13.5722041259501</v>
      </c>
      <c r="I37" s="1" t="n">
        <f aca="false">AVERAGE(G37,H37)</f>
        <v>14.7050124209098</v>
      </c>
      <c r="J37" s="0" t="s">
        <v>323</v>
      </c>
    </row>
    <row r="38" customFormat="false" ht="15" hidden="false" customHeight="false" outlineLevel="0" collapsed="false">
      <c r="A38" s="11" t="n">
        <v>43281</v>
      </c>
      <c r="B38" s="30" t="n">
        <v>2157</v>
      </c>
      <c r="E38" s="44" t="n">
        <v>62.81</v>
      </c>
      <c r="F38" s="44" t="n">
        <v>73.51</v>
      </c>
      <c r="G38" s="1" t="n">
        <f aca="false">B38 / E38</f>
        <v>34.341665339914</v>
      </c>
      <c r="H38" s="1" t="n">
        <f aca="false">B38 / F38</f>
        <v>29.342946537886</v>
      </c>
      <c r="I38" s="1" t="n">
        <f aca="false">AVERAGE(G38,H38)</f>
        <v>31.8423059389</v>
      </c>
      <c r="J38" s="0" t="s">
        <v>323</v>
      </c>
    </row>
    <row r="39" customFormat="false" ht="15" hidden="false" customHeight="false" outlineLevel="0" collapsed="false">
      <c r="A39" s="11" t="n">
        <v>43282</v>
      </c>
      <c r="B39" s="30" t="n">
        <v>2000</v>
      </c>
      <c r="E39" s="44" t="n">
        <v>62.79</v>
      </c>
      <c r="F39" s="44" t="n">
        <v>73.48</v>
      </c>
      <c r="G39" s="1" t="n">
        <f aca="false">B39 / E39</f>
        <v>31.8522057652492</v>
      </c>
      <c r="H39" s="1" t="n">
        <f aca="false">B39 / F39</f>
        <v>27.2182906913446</v>
      </c>
      <c r="I39" s="1" t="n">
        <f aca="false">AVERAGE(G39,H39)</f>
        <v>29.5352482282969</v>
      </c>
      <c r="J39" s="0" t="s">
        <v>323</v>
      </c>
    </row>
    <row r="40" customFormat="false" ht="15" hidden="false" customHeight="false" outlineLevel="0" collapsed="false">
      <c r="A40" s="11" t="n">
        <v>43285</v>
      </c>
      <c r="B40" s="30" t="n">
        <v>500</v>
      </c>
      <c r="E40" s="44" t="n">
        <v>63.25</v>
      </c>
      <c r="F40" s="44" t="n">
        <v>76.61</v>
      </c>
      <c r="G40" s="1" t="n">
        <f aca="false">B40 / E40</f>
        <v>7.90513833992095</v>
      </c>
      <c r="H40" s="1" t="n">
        <f aca="false">B40 / F40</f>
        <v>6.52656311186529</v>
      </c>
      <c r="I40" s="1" t="n">
        <f aca="false">AVERAGE(G40,H40)</f>
        <v>7.21585072589312</v>
      </c>
      <c r="J40" s="0" t="s">
        <v>323</v>
      </c>
    </row>
    <row r="41" customFormat="false" ht="15" hidden="false" customHeight="false" outlineLevel="0" collapsed="false">
      <c r="A41" s="11" t="n">
        <v>43286</v>
      </c>
      <c r="B41" s="30" t="n">
        <v>500</v>
      </c>
      <c r="E41" s="44" t="n">
        <v>63.07</v>
      </c>
      <c r="F41" s="44" t="n">
        <v>73.73</v>
      </c>
      <c r="G41" s="1" t="n">
        <f aca="false">B41 / E41</f>
        <v>7.92769938163945</v>
      </c>
      <c r="H41" s="1" t="n">
        <f aca="false">B41 / F41</f>
        <v>6.781500067815</v>
      </c>
      <c r="I41" s="1" t="n">
        <f aca="false">AVERAGE(G41,H41)</f>
        <v>7.35459972472722</v>
      </c>
      <c r="J41" s="0" t="s">
        <v>323</v>
      </c>
    </row>
    <row r="42" customFormat="false" ht="15" hidden="false" customHeight="false" outlineLevel="0" collapsed="false">
      <c r="A42" s="11" t="n">
        <v>43287</v>
      </c>
      <c r="B42" s="30" t="n">
        <v>4500</v>
      </c>
      <c r="E42" s="44" t="n">
        <v>63.01</v>
      </c>
      <c r="F42" s="44" t="n">
        <v>73.98</v>
      </c>
      <c r="G42" s="1" t="n">
        <f aca="false">B42 / E42</f>
        <v>71.4172353594668</v>
      </c>
      <c r="H42" s="1" t="n">
        <f aca="false">B42 / F42</f>
        <v>60.8272506082725</v>
      </c>
      <c r="I42" s="1" t="n">
        <f aca="false">AVERAGE(G42,H42)</f>
        <v>66.1222429838696</v>
      </c>
      <c r="J42" s="0" t="s">
        <v>323</v>
      </c>
    </row>
    <row r="43" customFormat="false" ht="15" hidden="false" customHeight="false" outlineLevel="0" collapsed="false">
      <c r="A43" s="11" t="n">
        <v>43289</v>
      </c>
      <c r="B43" s="30" t="n">
        <v>300</v>
      </c>
      <c r="E43" s="44" t="n">
        <v>62.94</v>
      </c>
      <c r="F43" s="44" t="n">
        <v>73.99</v>
      </c>
      <c r="G43" s="1" t="n">
        <f aca="false">B43 / E43</f>
        <v>4.76644423260248</v>
      </c>
      <c r="H43" s="1" t="n">
        <f aca="false">B43 / F43</f>
        <v>4.05460197323963</v>
      </c>
      <c r="I43" s="1" t="n">
        <f aca="false">AVERAGE(G43,H43)</f>
        <v>4.41052310292105</v>
      </c>
      <c r="J43" s="0" t="s">
        <v>323</v>
      </c>
    </row>
    <row r="44" customFormat="false" ht="15" hidden="false" customHeight="false" outlineLevel="0" collapsed="false">
      <c r="A44" s="11" t="n">
        <v>43303</v>
      </c>
      <c r="B44" s="30" t="n">
        <v>1700</v>
      </c>
      <c r="E44" s="44" t="n">
        <v>63.47</v>
      </c>
      <c r="F44" s="44" t="n">
        <v>74.46</v>
      </c>
      <c r="G44" s="1" t="n">
        <f aca="false">B44 / E44</f>
        <v>26.7843075468725</v>
      </c>
      <c r="H44" s="1" t="n">
        <f aca="false">B44 / F44</f>
        <v>22.8310502283105</v>
      </c>
      <c r="I44" s="1" t="n">
        <f aca="false">AVERAGE(G44,H44)</f>
        <v>24.8076788875915</v>
      </c>
      <c r="J44" s="0" t="s">
        <v>323</v>
      </c>
    </row>
    <row r="45" customFormat="false" ht="15" hidden="false" customHeight="false" outlineLevel="0" collapsed="false">
      <c r="A45" s="11" t="n">
        <v>43313</v>
      </c>
      <c r="B45" s="30" t="n">
        <v>1000</v>
      </c>
      <c r="E45" s="44" t="n">
        <v>63.44</v>
      </c>
      <c r="F45" s="44" t="n">
        <v>73.44</v>
      </c>
      <c r="G45" s="1" t="n">
        <f aca="false">B45 / E45</f>
        <v>15.7629255989912</v>
      </c>
      <c r="H45" s="1" t="n">
        <f aca="false">B45 / F45</f>
        <v>13.6165577342048</v>
      </c>
      <c r="I45" s="1" t="n">
        <f aca="false">AVERAGE(G45,H45)</f>
        <v>14.689741666598</v>
      </c>
      <c r="J45" s="0" t="s">
        <v>323</v>
      </c>
    </row>
    <row r="46" customFormat="false" ht="15" hidden="false" customHeight="false" outlineLevel="0" collapsed="false">
      <c r="A46" s="11" t="n">
        <v>43334</v>
      </c>
      <c r="B46" s="30" t="n">
        <v>6000</v>
      </c>
      <c r="E46" s="44" t="n">
        <v>67.4</v>
      </c>
      <c r="F46" s="44" t="n">
        <v>77.96</v>
      </c>
      <c r="G46" s="1" t="n">
        <f aca="false">B46 / E46</f>
        <v>89.0207715133531</v>
      </c>
      <c r="H46" s="1" t="n">
        <f aca="false">B46 / F46</f>
        <v>76.9625448948179</v>
      </c>
      <c r="I46" s="1" t="n">
        <f aca="false">AVERAGE(G46,H46)</f>
        <v>82.9916582040855</v>
      </c>
      <c r="J46" s="0" t="s">
        <v>323</v>
      </c>
    </row>
    <row r="47" customFormat="false" ht="15" hidden="false" customHeight="false" outlineLevel="0" collapsed="false">
      <c r="A47" s="11" t="n">
        <v>43343</v>
      </c>
      <c r="B47" s="30" t="n">
        <v>303</v>
      </c>
      <c r="E47" s="44" t="n">
        <v>67.52</v>
      </c>
      <c r="F47" s="44" t="n">
        <v>78.46</v>
      </c>
      <c r="G47" s="1" t="n">
        <f aca="false">B47 / E47</f>
        <v>4.48755924170616</v>
      </c>
      <c r="H47" s="1" t="n">
        <f aca="false">B47 / F47</f>
        <v>3.86184042824369</v>
      </c>
      <c r="I47" s="1" t="n">
        <f aca="false">AVERAGE(G47,H47)</f>
        <v>4.17469983497493</v>
      </c>
      <c r="J47" s="0" t="s">
        <v>323</v>
      </c>
    </row>
    <row r="48" customFormat="false" ht="15" hidden="false" customHeight="false" outlineLevel="0" collapsed="false">
      <c r="A48" s="11" t="n">
        <v>43351</v>
      </c>
      <c r="B48" s="30" t="n">
        <v>530</v>
      </c>
      <c r="E48" s="44" t="n">
        <v>69.91</v>
      </c>
      <c r="F48" s="44" t="n">
        <v>80.9</v>
      </c>
      <c r="G48" s="1" t="n">
        <f aca="false">B48 / E48</f>
        <v>7.58117579745387</v>
      </c>
      <c r="H48" s="1" t="n">
        <f aca="false">B48 / F48</f>
        <v>6.5512978986403</v>
      </c>
      <c r="I48" s="1" t="n">
        <f aca="false">AVERAGE(G48,H48)</f>
        <v>7.06623684804708</v>
      </c>
      <c r="J48" s="0" t="s">
        <v>323</v>
      </c>
    </row>
    <row r="49" customFormat="false" ht="15" hidden="false" customHeight="false" outlineLevel="0" collapsed="false">
      <c r="A49" s="11" t="n">
        <v>43352</v>
      </c>
      <c r="B49" s="30" t="n">
        <v>1030</v>
      </c>
      <c r="E49" s="44" t="n">
        <v>69.91</v>
      </c>
      <c r="F49" s="44" t="n">
        <v>80.9</v>
      </c>
      <c r="G49" s="1" t="n">
        <f aca="false">B49 / E49</f>
        <v>14.7332284365613</v>
      </c>
      <c r="H49" s="1" t="n">
        <f aca="false">B49 / F49</f>
        <v>12.7317676143387</v>
      </c>
      <c r="I49" s="1" t="n">
        <f aca="false">AVERAGE(G49,H49)</f>
        <v>13.73249802545</v>
      </c>
      <c r="J49" s="0" t="s">
        <v>323</v>
      </c>
    </row>
    <row r="50" customFormat="false" ht="15" hidden="false" customHeight="false" outlineLevel="0" collapsed="false">
      <c r="A50" s="11" t="n">
        <v>43356</v>
      </c>
      <c r="B50" s="30" t="n">
        <v>1250</v>
      </c>
      <c r="E50" s="44" t="n">
        <v>68.46</v>
      </c>
      <c r="F50" s="44" t="n">
        <v>79.9</v>
      </c>
      <c r="G50" s="1" t="n">
        <f aca="false">B50 / E50</f>
        <v>18.2588372772422</v>
      </c>
      <c r="H50" s="1" t="n">
        <f aca="false">B50 / F50</f>
        <v>15.6445556946183</v>
      </c>
      <c r="I50" s="1" t="n">
        <f aca="false">AVERAGE(G50,H50)</f>
        <v>16.9516964859302</v>
      </c>
      <c r="J50" s="0" t="s">
        <v>323</v>
      </c>
    </row>
    <row r="51" customFormat="false" ht="15" hidden="false" customHeight="false" outlineLevel="0" collapsed="false">
      <c r="A51" s="11" t="n">
        <v>43367</v>
      </c>
      <c r="B51" s="30" t="n">
        <v>-1000</v>
      </c>
      <c r="E51" s="44" t="n">
        <v>65.83</v>
      </c>
      <c r="F51" s="44" t="n">
        <v>77.42</v>
      </c>
      <c r="G51" s="1" t="n">
        <f aca="false">B51 / E51</f>
        <v>-15.1906425641805</v>
      </c>
      <c r="H51" s="1" t="n">
        <f aca="false">B51 / F51</f>
        <v>-12.9165590286748</v>
      </c>
      <c r="I51" s="1" t="n">
        <f aca="false">AVERAGE(G51,H51)</f>
        <v>-14.0536007964276</v>
      </c>
      <c r="J51" s="0" t="s">
        <v>323</v>
      </c>
    </row>
    <row r="52" customFormat="false" ht="15" hidden="false" customHeight="false" outlineLevel="0" collapsed="false">
      <c r="A52" s="11" t="n">
        <v>43391</v>
      </c>
      <c r="B52" s="30" t="n">
        <v>3500</v>
      </c>
      <c r="E52" s="44" t="n">
        <v>65.5</v>
      </c>
      <c r="F52" s="44" t="n">
        <v>75.52</v>
      </c>
      <c r="G52" s="1" t="n">
        <f aca="false">B52 / E52</f>
        <v>53.4351145038168</v>
      </c>
      <c r="H52" s="1" t="n">
        <f aca="false">B52 / F52</f>
        <v>46.3453389830509</v>
      </c>
      <c r="I52" s="1" t="n">
        <f aca="false">AVERAGE(G52,H52)</f>
        <v>49.8902267434338</v>
      </c>
      <c r="J52" s="0" t="s">
        <v>323</v>
      </c>
    </row>
    <row r="53" customFormat="false" ht="15" hidden="false" customHeight="false" outlineLevel="0" collapsed="false">
      <c r="A53" s="11" t="n">
        <v>43398</v>
      </c>
      <c r="B53" s="30" t="n">
        <v>-10000</v>
      </c>
      <c r="E53" s="44" t="n">
        <v>65.67</v>
      </c>
      <c r="F53" s="44" t="n">
        <v>74.72</v>
      </c>
      <c r="G53" s="1" t="n">
        <f aca="false">B53 / E53</f>
        <v>-152.276534186082</v>
      </c>
      <c r="H53" s="1" t="n">
        <f aca="false">B53 / F53</f>
        <v>-133.832976445396</v>
      </c>
      <c r="I53" s="1" t="n">
        <f aca="false">AVERAGE(G53,H53)</f>
        <v>-143.054755315739</v>
      </c>
      <c r="J53" s="0" t="s">
        <v>323</v>
      </c>
      <c r="K53" s="0" t="s">
        <v>322</v>
      </c>
    </row>
    <row r="54" customFormat="false" ht="15" hidden="false" customHeight="false" outlineLevel="0" collapsed="false">
      <c r="A54" s="11" t="n">
        <v>43422</v>
      </c>
      <c r="B54" s="30" t="n">
        <f aca="false">20433 - 5000 - 5000</f>
        <v>10433</v>
      </c>
      <c r="E54" s="44" t="n">
        <v>65.86</v>
      </c>
      <c r="F54" s="44" t="n">
        <v>75.49</v>
      </c>
      <c r="G54" s="1" t="n">
        <f aca="false">B54 / E54</f>
        <v>158.411782569086</v>
      </c>
      <c r="H54" s="1" t="n">
        <f aca="false">B54 / F54</f>
        <v>138.203735594118</v>
      </c>
      <c r="I54" s="1" t="n">
        <f aca="false">AVERAGE(G54,H54)</f>
        <v>148.307759081602</v>
      </c>
      <c r="J54" s="0" t="s">
        <v>323</v>
      </c>
    </row>
    <row r="55" customFormat="false" ht="15" hidden="false" customHeight="false" outlineLevel="0" collapsed="false">
      <c r="A55" s="0"/>
      <c r="B55" s="30" t="n">
        <f aca="false">SUM(B24:C54)</f>
        <v>137271.82</v>
      </c>
      <c r="E55" s="0"/>
      <c r="F55" s="0"/>
      <c r="G55" s="0"/>
      <c r="H55" s="0"/>
      <c r="I55" s="0"/>
    </row>
    <row r="56" customFormat="false" ht="15" hidden="false" customHeight="false" outlineLevel="0" collapsed="false">
      <c r="A56" s="0"/>
      <c r="B56" s="30"/>
      <c r="E56" s="0"/>
      <c r="F56" s="0"/>
      <c r="G56" s="0"/>
      <c r="H56" s="0"/>
      <c r="I56" s="0"/>
    </row>
    <row r="57" customFormat="false" ht="15" hidden="false" customHeight="false" outlineLevel="0" collapsed="false">
      <c r="A57" s="11" t="n">
        <v>43256</v>
      </c>
      <c r="B57" s="31" t="n">
        <f aca="false">10000 + 590 + 114.76</f>
        <v>10704.76</v>
      </c>
      <c r="E57" s="44" t="n">
        <v>62.05</v>
      </c>
      <c r="F57" s="44" t="n">
        <v>72.74</v>
      </c>
      <c r="G57" s="1" t="n">
        <f aca="false">B57 / E57</f>
        <v>172.518291700242</v>
      </c>
      <c r="H57" s="1" t="n">
        <f aca="false">B57 / F57</f>
        <v>147.164696178169</v>
      </c>
      <c r="I57" s="1" t="n">
        <f aca="false">AVERAGE(G57,H57)</f>
        <v>159.841493939205</v>
      </c>
      <c r="J57" s="0" t="s">
        <v>326</v>
      </c>
      <c r="K57" s="38" t="n">
        <v>43347</v>
      </c>
    </row>
    <row r="58" customFormat="false" ht="15" hidden="false" customHeight="false" outlineLevel="0" collapsed="false">
      <c r="A58" s="11" t="n">
        <v>43294</v>
      </c>
      <c r="B58" s="47" t="n">
        <v>300</v>
      </c>
      <c r="E58" s="44" t="n">
        <v>62.25</v>
      </c>
      <c r="F58" s="44" t="n">
        <v>72.5</v>
      </c>
      <c r="G58" s="1" t="n">
        <f aca="false">B58 / E58</f>
        <v>4.81927710843374</v>
      </c>
      <c r="H58" s="1" t="n">
        <f aca="false">B58 / F58</f>
        <v>4.13793103448276</v>
      </c>
      <c r="I58" s="1" t="n">
        <f aca="false">AVERAGE(G58,H58)</f>
        <v>4.47860407145825</v>
      </c>
      <c r="J58" s="0" t="s">
        <v>326</v>
      </c>
      <c r="K58" s="38" t="n">
        <v>43347</v>
      </c>
    </row>
    <row r="59" customFormat="false" ht="15" hidden="false" customHeight="false" outlineLevel="0" collapsed="false">
      <c r="A59" s="11" t="n">
        <v>43300</v>
      </c>
      <c r="B59" s="47" t="n">
        <f aca="false">10000 + 590</f>
        <v>10590</v>
      </c>
      <c r="E59" s="0" t="n">
        <v>63.47</v>
      </c>
      <c r="F59" s="0" t="n">
        <v>74.46</v>
      </c>
      <c r="G59" s="1" t="n">
        <f aca="false">B59 / E59</f>
        <v>166.850480541988</v>
      </c>
      <c r="H59" s="1" t="n">
        <f aca="false">B59 / F59</f>
        <v>142.224012892828</v>
      </c>
      <c r="I59" s="1" t="n">
        <f aca="false">AVERAGE(G59,H59)</f>
        <v>154.537246717408</v>
      </c>
      <c r="J59" s="0" t="s">
        <v>326</v>
      </c>
      <c r="K59" s="38" t="n">
        <v>43347</v>
      </c>
    </row>
    <row r="60" customFormat="false" ht="15" hidden="false" customHeight="false" outlineLevel="0" collapsed="false">
      <c r="A60" s="11" t="n">
        <v>43347</v>
      </c>
      <c r="B60" s="47" t="n">
        <f aca="false">SUM(B57:B59) - 20000</f>
        <v>1594.76</v>
      </c>
      <c r="E60" s="44" t="n">
        <v>68.07</v>
      </c>
      <c r="F60" s="44" t="n">
        <v>78.83</v>
      </c>
      <c r="G60" s="1" t="n">
        <f aca="false">B60 / E60</f>
        <v>23.4282356397826</v>
      </c>
      <c r="H60" s="1" t="n">
        <f aca="false">B60 / F60</f>
        <v>20.2303691488012</v>
      </c>
      <c r="I60" s="1" t="n">
        <f aca="false">AVERAGE(G60,H60)</f>
        <v>21.8293023942919</v>
      </c>
      <c r="J60" s="0" t="s">
        <v>326</v>
      </c>
    </row>
    <row r="62" s="12" customFormat="true" ht="15" hidden="true" customHeight="false" outlineLevel="0" collapsed="false">
      <c r="A62" s="29" t="n">
        <v>43355</v>
      </c>
      <c r="B62" s="36" t="n">
        <f aca="false">18000 * 1.01</f>
        <v>18180</v>
      </c>
      <c r="C62" s="36"/>
      <c r="D62" s="36"/>
      <c r="E62" s="12" t="n">
        <v>69.15</v>
      </c>
      <c r="F62" s="12" t="n">
        <v>80.11</v>
      </c>
      <c r="G62" s="18" t="n">
        <f aca="false">B62 / E62</f>
        <v>262.906724511931</v>
      </c>
      <c r="H62" s="18" t="n">
        <f aca="false">B62 / F62</f>
        <v>226.937960304581</v>
      </c>
      <c r="I62" s="18" t="n">
        <f aca="false">AVERAGE(G62,H62)</f>
        <v>244.922342408256</v>
      </c>
      <c r="J62" s="12" t="s">
        <v>327</v>
      </c>
      <c r="K62" s="40" t="n">
        <v>43362</v>
      </c>
    </row>
    <row r="63" customFormat="false" ht="15" hidden="true" customHeight="false" outlineLevel="0" collapsed="false">
      <c r="A63" s="0"/>
      <c r="B63" s="30"/>
      <c r="C63" s="30"/>
      <c r="D63" s="30"/>
      <c r="E63" s="0"/>
      <c r="F63" s="0"/>
      <c r="G63" s="0"/>
      <c r="H63" s="0"/>
      <c r="I63" s="0"/>
    </row>
    <row r="64" customFormat="false" ht="15" hidden="true" customHeight="false" outlineLevel="0" collapsed="false">
      <c r="A64" s="11" t="n">
        <v>43362</v>
      </c>
      <c r="B64" s="30"/>
      <c r="C64" s="30"/>
      <c r="D64" s="30" t="n">
        <v>2000</v>
      </c>
      <c r="E64" s="44" t="n">
        <v>0.97</v>
      </c>
      <c r="F64" s="44" t="n">
        <v>1.13</v>
      </c>
      <c r="G64" s="18" t="n">
        <f aca="false">D64 / E64</f>
        <v>2061.85567010309</v>
      </c>
      <c r="H64" s="18" t="n">
        <f aca="false">D64 / F64</f>
        <v>1769.91150442478</v>
      </c>
      <c r="I64" s="18" t="n">
        <f aca="false">AVERAGE(G64,H64)</f>
        <v>1915.88358726394</v>
      </c>
      <c r="J64" s="0" t="s">
        <v>328</v>
      </c>
      <c r="K64" s="38" t="n">
        <v>43423</v>
      </c>
    </row>
    <row r="66" customFormat="false" ht="15" hidden="true" customHeight="false" outlineLevel="0" collapsed="false">
      <c r="A66" s="11" t="n">
        <v>43362</v>
      </c>
      <c r="B66" s="0" t="n">
        <v>570</v>
      </c>
      <c r="E66" s="12" t="n">
        <v>66.79</v>
      </c>
      <c r="F66" s="12" t="n">
        <v>77.97</v>
      </c>
      <c r="G66" s="18" t="n">
        <f aca="false">B66 / E66</f>
        <v>8.53421170833957</v>
      </c>
      <c r="H66" s="18" t="n">
        <f aca="false">B66 / F66</f>
        <v>7.31050404001539</v>
      </c>
      <c r="I66" s="18" t="n">
        <f aca="false">AVERAGE(G66,H66)</f>
        <v>7.92235787417748</v>
      </c>
      <c r="J66" s="0" t="s">
        <v>329</v>
      </c>
      <c r="K66" s="38" t="n">
        <v>43377</v>
      </c>
    </row>
    <row r="67" customFormat="false" ht="15" hidden="true" customHeight="false" outlineLevel="0" collapsed="false">
      <c r="A67" s="11" t="n">
        <v>43367</v>
      </c>
      <c r="B67" s="30" t="n">
        <v>1000</v>
      </c>
      <c r="E67" s="44" t="n">
        <v>65.83</v>
      </c>
      <c r="F67" s="44" t="n">
        <v>77.42</v>
      </c>
      <c r="G67" s="1" t="n">
        <f aca="false">B67 / E67</f>
        <v>15.1906425641805</v>
      </c>
      <c r="H67" s="1" t="n">
        <f aca="false">B67 / F67</f>
        <v>12.9165590286748</v>
      </c>
      <c r="I67" s="1" t="n">
        <f aca="false">AVERAGE(G67,H67)</f>
        <v>14.0536007964276</v>
      </c>
      <c r="J67" s="0" t="s">
        <v>329</v>
      </c>
      <c r="K67" s="38" t="n">
        <v>43377</v>
      </c>
    </row>
    <row r="69" customFormat="false" ht="15" hidden="true" customHeight="false" outlineLevel="0" collapsed="false">
      <c r="A69" s="11" t="n">
        <v>43386</v>
      </c>
      <c r="B69" s="30" t="n">
        <v>30000</v>
      </c>
      <c r="E69" s="44" t="n">
        <v>66.07</v>
      </c>
      <c r="F69" s="44" t="n">
        <v>76.47</v>
      </c>
      <c r="G69" s="1" t="n">
        <f aca="false">B69 / E69</f>
        <v>454.063871651279</v>
      </c>
      <c r="H69" s="1" t="n">
        <f aca="false">B69 / F69</f>
        <v>392.310710082385</v>
      </c>
      <c r="I69" s="1" t="n">
        <f aca="false">AVERAGE(G69,H69)</f>
        <v>423.187290866832</v>
      </c>
      <c r="J69" s="0" t="s">
        <v>330</v>
      </c>
      <c r="K69" s="38" t="n">
        <v>43394</v>
      </c>
    </row>
    <row r="70" customFormat="false" ht="15" hidden="false" customHeight="false" outlineLevel="0" collapsed="false">
      <c r="A70" s="0"/>
      <c r="G70" s="0"/>
      <c r="H70" s="0"/>
      <c r="I70" s="0"/>
    </row>
    <row r="71" customFormat="false" ht="15" hidden="false" customHeight="false" outlineLevel="0" collapsed="false">
      <c r="A71" s="11" t="n">
        <v>43298</v>
      </c>
      <c r="B71" s="30" t="n">
        <v>1000</v>
      </c>
      <c r="E71" s="44" t="n">
        <v>63.47</v>
      </c>
      <c r="F71" s="44" t="n">
        <v>74.46</v>
      </c>
      <c r="G71" s="1" t="n">
        <f aca="false">B71 / E71</f>
        <v>15.7554750275721</v>
      </c>
      <c r="H71" s="1" t="n">
        <f aca="false">B71 / F71</f>
        <v>13.430029546065</v>
      </c>
      <c r="I71" s="1" t="n">
        <f aca="false">AVERAGE(G71,H71)</f>
        <v>14.5927522868185</v>
      </c>
      <c r="J71" s="0" t="s">
        <v>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/>
  <cols>
    <col collapsed="false" hidden="false" max="1" min="1" style="0" width="9.74898785425101"/>
    <col collapsed="false" hidden="false" max="2" min="2" style="0" width="18.1012145748988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J1" s="7" t="s">
        <v>12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5'!$L$5 - 'Actual 5'!$K$5</f>
        <v>43336.0515826087</v>
      </c>
      <c r="I2" s="31" t="n">
        <f aca="false">(365.25 / 12)</f>
        <v>30.4375</v>
      </c>
      <c r="J2" s="36" t="n">
        <f aca="false">'Actual 6'!K4</f>
        <v>1454.93223880597</v>
      </c>
    </row>
    <row r="3" customFormat="false" ht="15" hidden="false" customHeight="false" outlineLevel="0" collapsed="false">
      <c r="A3" s="29" t="n">
        <v>43459</v>
      </c>
      <c r="B3" s="23" t="s">
        <v>208</v>
      </c>
      <c r="C3" s="30"/>
      <c r="D3" s="30" t="n">
        <f aca="false">C3+D2</f>
        <v>376200</v>
      </c>
      <c r="E3" s="30" t="n">
        <f aca="false">30000 * 1.5</f>
        <v>45000</v>
      </c>
      <c r="F3" s="30" t="n">
        <f aca="false">E3+F2</f>
        <v>45000</v>
      </c>
      <c r="G3" s="30" t="n">
        <f aca="false">D3-F3</f>
        <v>331200</v>
      </c>
      <c r="H3" s="30"/>
    </row>
    <row r="4" customFormat="false" ht="15" hidden="false" customHeight="false" outlineLevel="0" collapsed="false">
      <c r="A4" s="29" t="n">
        <v>43459</v>
      </c>
      <c r="B4" s="23" t="s">
        <v>332</v>
      </c>
      <c r="C4" s="30"/>
      <c r="D4" s="30" t="n">
        <f aca="false">C4+D3</f>
        <v>376200</v>
      </c>
      <c r="E4" s="30" t="n">
        <f aca="false">(30000 + 20000) * 1.5</f>
        <v>75000</v>
      </c>
      <c r="F4" s="30" t="n">
        <f aca="false">E4+F3</f>
        <v>120000</v>
      </c>
      <c r="G4" s="30" t="n">
        <f aca="false">D4-F4</f>
        <v>256200</v>
      </c>
      <c r="H4" s="30"/>
    </row>
    <row r="5" customFormat="false" ht="15" hidden="false" customHeight="false" outlineLevel="0" collapsed="false">
      <c r="A5" s="29" t="n">
        <v>43459</v>
      </c>
      <c r="B5" s="23" t="s">
        <v>8</v>
      </c>
      <c r="C5" s="30"/>
      <c r="D5" s="30" t="n">
        <f aca="false">C5+D4</f>
        <v>376200</v>
      </c>
      <c r="E5" s="30" t="n">
        <f aca="false">44000 * 1.5</f>
        <v>66000</v>
      </c>
      <c r="F5" s="30" t="n">
        <f aca="false">E5+F4</f>
        <v>186000</v>
      </c>
      <c r="G5" s="30" t="n">
        <f aca="false">D5-F5</f>
        <v>190200</v>
      </c>
      <c r="H5" s="30"/>
    </row>
    <row r="6" customFormat="false" ht="15" hidden="false" customHeight="false" outlineLevel="0" collapsed="false">
      <c r="A6" s="29" t="n">
        <v>43459</v>
      </c>
      <c r="B6" s="23" t="s">
        <v>212</v>
      </c>
      <c r="C6" s="30" t="n">
        <f aca="false">54400 * 1.5</f>
        <v>81600</v>
      </c>
      <c r="D6" s="30" t="n">
        <f aca="false">C6+D5</f>
        <v>457800</v>
      </c>
      <c r="E6" s="30"/>
      <c r="F6" s="30" t="n">
        <f aca="false">E6+F5</f>
        <v>186000</v>
      </c>
      <c r="G6" s="30" t="n">
        <f aca="false">D6-F6</f>
        <v>271800</v>
      </c>
      <c r="H6" s="30"/>
    </row>
    <row r="7" s="25" customFormat="true" ht="15" hidden="false" customHeight="false" outlineLevel="0" collapsed="false">
      <c r="A7" s="29" t="n">
        <v>43459</v>
      </c>
      <c r="B7" s="23" t="s">
        <v>333</v>
      </c>
      <c r="C7" s="30" t="n">
        <v>80000</v>
      </c>
      <c r="D7" s="30" t="n">
        <f aca="false">C7+D6</f>
        <v>537800</v>
      </c>
      <c r="E7" s="30"/>
      <c r="F7" s="30" t="n">
        <f aca="false">E7+F6</f>
        <v>186000</v>
      </c>
      <c r="G7" s="30" t="n">
        <f aca="false">D7-F7</f>
        <v>351800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537800</v>
      </c>
      <c r="E8" s="30"/>
      <c r="F8" s="30" t="n">
        <f aca="false">E8+F7</f>
        <v>186000</v>
      </c>
      <c r="G8" s="30" t="n">
        <f aca="false">D8-F8</f>
        <v>351800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537800</v>
      </c>
      <c r="E9" s="30"/>
      <c r="F9" s="30" t="n">
        <f aca="false">E9+F8</f>
        <v>186000</v>
      </c>
      <c r="G9" s="30" t="n">
        <f aca="false">D9-F9</f>
        <v>351800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537800</v>
      </c>
      <c r="E10" s="30"/>
      <c r="F10" s="30" t="n">
        <f aca="false">E10+F9</f>
        <v>186000</v>
      </c>
      <c r="G10" s="30" t="n">
        <f aca="false">D10-F10</f>
        <v>351800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537800</v>
      </c>
      <c r="E11" s="30"/>
      <c r="F11" s="30" t="n">
        <f aca="false">E11+F10</f>
        <v>186000</v>
      </c>
      <c r="G11" s="30" t="n">
        <f aca="false">D11-F11</f>
        <v>351800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537800</v>
      </c>
      <c r="E12" s="30"/>
      <c r="F12" s="30" t="n">
        <f aca="false">E12+F11</f>
        <v>186000</v>
      </c>
      <c r="G12" s="30" t="n">
        <f aca="false">D12-F12</f>
        <v>351800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537800</v>
      </c>
      <c r="E13" s="30"/>
      <c r="F13" s="30" t="n">
        <f aca="false">E13+F12</f>
        <v>186000</v>
      </c>
      <c r="G13" s="30" t="n">
        <f aca="false">D13-F13</f>
        <v>351800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537800</v>
      </c>
      <c r="E14" s="30"/>
      <c r="F14" s="30" t="n">
        <f aca="false">E14+F13</f>
        <v>186000</v>
      </c>
      <c r="G14" s="30" t="n">
        <f aca="false">D14-F14</f>
        <v>351800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537800</v>
      </c>
      <c r="E15" s="30"/>
      <c r="F15" s="30" t="n">
        <f aca="false">E15+F14</f>
        <v>186000</v>
      </c>
      <c r="G15" s="30" t="n">
        <f aca="false">D15-F15</f>
        <v>351800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537800</v>
      </c>
      <c r="E16" s="30"/>
      <c r="F16" s="30" t="n">
        <f aca="false">E16+F15</f>
        <v>186000</v>
      </c>
      <c r="G16" s="30" t="n">
        <f aca="false">D16-F16</f>
        <v>351800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537800</v>
      </c>
      <c r="E17" s="30"/>
      <c r="F17" s="30" t="n">
        <f aca="false">E17+F16</f>
        <v>186000</v>
      </c>
      <c r="G17" s="30" t="n">
        <f aca="false">D17-F17</f>
        <v>351800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537800</v>
      </c>
      <c r="E18" s="30"/>
      <c r="F18" s="30" t="n">
        <f aca="false">E18+F17</f>
        <v>186000</v>
      </c>
      <c r="G18" s="30" t="n">
        <f aca="false">D18-F18</f>
        <v>351800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537800</v>
      </c>
      <c r="E19" s="30"/>
      <c r="F19" s="30" t="n">
        <f aca="false">E19+F18</f>
        <v>186000</v>
      </c>
      <c r="G19" s="30" t="n">
        <f aca="false">D19-F19</f>
        <v>351800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537800</v>
      </c>
      <c r="E20" s="30"/>
      <c r="F20" s="30" t="n">
        <f aca="false">E20+F19</f>
        <v>186000</v>
      </c>
      <c r="G20" s="30" t="n">
        <f aca="false">D20-F20</f>
        <v>351800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537800</v>
      </c>
      <c r="E21" s="30"/>
      <c r="F21" s="30" t="n">
        <f aca="false">E21+F20</f>
        <v>186000</v>
      </c>
      <c r="G21" s="30" t="n">
        <f aca="false">D21-F21</f>
        <v>351800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537800</v>
      </c>
      <c r="E22" s="30"/>
      <c r="F22" s="30" t="n">
        <f aca="false">E22+F21</f>
        <v>186000</v>
      </c>
      <c r="G22" s="30" t="n">
        <f aca="false">D22-F22</f>
        <v>351800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537800</v>
      </c>
      <c r="E23" s="30"/>
      <c r="F23" s="30" t="n">
        <f aca="false">E23+F22</f>
        <v>186000</v>
      </c>
      <c r="G23" s="30" t="n">
        <f aca="false">D23-F23</f>
        <v>351800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537800</v>
      </c>
      <c r="E24" s="30"/>
      <c r="F24" s="30" t="n">
        <f aca="false">E24+F23</f>
        <v>186000</v>
      </c>
      <c r="G24" s="30" t="n">
        <f aca="false">D24-F24</f>
        <v>351800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537800</v>
      </c>
      <c r="E25" s="30"/>
      <c r="F25" s="30" t="n">
        <f aca="false">E25+F24</f>
        <v>186000</v>
      </c>
      <c r="G25" s="30" t="n">
        <f aca="false">D25-F25</f>
        <v>351800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537800</v>
      </c>
      <c r="E26" s="30"/>
      <c r="F26" s="30" t="n">
        <f aca="false">E26+F25</f>
        <v>186000</v>
      </c>
      <c r="G26" s="30" t="n">
        <f aca="false">D26-F26</f>
        <v>351800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537800</v>
      </c>
      <c r="E27" s="30"/>
      <c r="F27" s="30" t="n">
        <f aca="false">E27+F26</f>
        <v>186000</v>
      </c>
      <c r="G27" s="30" t="n">
        <f aca="false">D27-F27</f>
        <v>351800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537800</v>
      </c>
      <c r="E28" s="30"/>
      <c r="F28" s="30" t="n">
        <f aca="false">E28+F27</f>
        <v>186000</v>
      </c>
      <c r="G28" s="30" t="n">
        <f aca="false">D28-F28</f>
        <v>351800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537800</v>
      </c>
      <c r="E29" s="30"/>
      <c r="F29" s="30" t="n">
        <f aca="false">E29+F28</f>
        <v>186000</v>
      </c>
      <c r="G29" s="30" t="n">
        <f aca="false">D29-F29</f>
        <v>351800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537800</v>
      </c>
      <c r="E30" s="30"/>
      <c r="F30" s="30" t="n">
        <f aca="false">E30+F29</f>
        <v>186000</v>
      </c>
      <c r="G30" s="30" t="n">
        <f aca="false">D30-F30</f>
        <v>351800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5"/>
  <cols>
    <col collapsed="false" hidden="false" max="1" min="1" style="0" width="9.74898785425101"/>
    <col collapsed="false" hidden="false" max="2" min="2" style="0" width="18.1012145748988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43415</v>
      </c>
      <c r="B3" s="23" t="s">
        <v>8</v>
      </c>
      <c r="C3" s="30"/>
      <c r="D3" s="30" t="n">
        <f aca="false">C3+D2</f>
        <v>376200</v>
      </c>
      <c r="E3" s="30" t="n">
        <f aca="false">($H$2 / $I$2) * (A8 - A3 + 1)</f>
        <v>17460.6208851267</v>
      </c>
      <c r="F3" s="30" t="n">
        <f aca="false">E3+F2</f>
        <v>17460.6208851267</v>
      </c>
      <c r="G3" s="30" t="n">
        <f aca="false">D3-F3</f>
        <v>358739.379114873</v>
      </c>
      <c r="H3" s="30"/>
      <c r="J3" s="31"/>
    </row>
    <row r="4" customFormat="false" ht="15" hidden="false" customHeight="false" outlineLevel="0" collapsed="false">
      <c r="A4" s="29" t="n">
        <v>43419</v>
      </c>
      <c r="B4" s="23" t="s">
        <v>210</v>
      </c>
      <c r="C4" s="30"/>
      <c r="D4" s="30" t="n">
        <f aca="false">C4+D3</f>
        <v>376200</v>
      </c>
      <c r="E4" s="30" t="n">
        <v>20000</v>
      </c>
      <c r="F4" s="30" t="n">
        <f aca="false">E4+F3</f>
        <v>37460.6208851267</v>
      </c>
      <c r="G4" s="30" t="n">
        <f aca="false">D4-F4</f>
        <v>338739.379114873</v>
      </c>
      <c r="H4" s="30"/>
    </row>
    <row r="5" customFormat="false" ht="15" hidden="false" customHeight="false" outlineLevel="0" collapsed="false">
      <c r="A5" s="29" t="n">
        <v>43422</v>
      </c>
      <c r="B5" s="23" t="s">
        <v>334</v>
      </c>
      <c r="C5" s="30"/>
      <c r="D5" s="30" t="n">
        <f aca="false">C5+D4</f>
        <v>376200</v>
      </c>
      <c r="E5" s="30" t="n">
        <v>26742.69</v>
      </c>
      <c r="F5" s="30" t="n">
        <f aca="false">E5+F4</f>
        <v>64203.3108851267</v>
      </c>
      <c r="G5" s="30" t="n">
        <f aca="false">D5-F5</f>
        <v>311996.689114873</v>
      </c>
      <c r="H5" s="30"/>
    </row>
    <row r="6" customFormat="false" ht="15" hidden="false" customHeight="false" outlineLevel="0" collapsed="false">
      <c r="A6" s="29" t="n">
        <v>43423</v>
      </c>
      <c r="B6" s="23" t="s">
        <v>335</v>
      </c>
      <c r="C6" s="30" t="n">
        <v>21000</v>
      </c>
      <c r="D6" s="30" t="n">
        <f aca="false">C6+D5</f>
        <v>397200</v>
      </c>
      <c r="E6" s="30"/>
      <c r="F6" s="30" t="n">
        <f aca="false">E6+F5</f>
        <v>64203.3108851267</v>
      </c>
      <c r="G6" s="30" t="n">
        <f aca="false">D6-F6</f>
        <v>332996.689114873</v>
      </c>
      <c r="H6" s="30"/>
    </row>
    <row r="7" customFormat="false" ht="15" hidden="false" customHeight="false" outlineLevel="0" collapsed="false">
      <c r="A7" s="29" t="n">
        <v>43426</v>
      </c>
      <c r="B7" s="23" t="s">
        <v>294</v>
      </c>
      <c r="C7" s="30"/>
      <c r="D7" s="30" t="n">
        <f aca="false">C7+D6</f>
        <v>397200</v>
      </c>
      <c r="E7" s="30" t="n">
        <v>30000</v>
      </c>
      <c r="F7" s="30" t="n">
        <f aca="false">E7+F6</f>
        <v>94203.3108851267</v>
      </c>
      <c r="G7" s="30" t="n">
        <f aca="false">D7-F7</f>
        <v>302996.689114873</v>
      </c>
      <c r="H7" s="30"/>
    </row>
    <row r="8" s="25" customFormat="true" ht="15" hidden="false" customHeight="false" outlineLevel="0" collapsed="false">
      <c r="A8" s="29" t="n">
        <v>43426</v>
      </c>
      <c r="B8" s="23" t="s">
        <v>336</v>
      </c>
      <c r="C8" s="30"/>
      <c r="D8" s="30" t="n">
        <f aca="false">C8+D7</f>
        <v>397200</v>
      </c>
      <c r="E8" s="30" t="n">
        <v>55900</v>
      </c>
      <c r="F8" s="30" t="n">
        <f aca="false">E8+F7</f>
        <v>150103.310885127</v>
      </c>
      <c r="G8" s="30" t="n">
        <f aca="false">D8-F8</f>
        <v>247096.689114873</v>
      </c>
      <c r="H8" s="30"/>
    </row>
    <row r="9" s="25" customFormat="true" ht="15" hidden="false" customHeight="false" outlineLevel="0" collapsed="false">
      <c r="A9" s="29" t="n">
        <v>43426</v>
      </c>
      <c r="B9" s="23" t="s">
        <v>337</v>
      </c>
      <c r="C9" s="30"/>
      <c r="D9" s="30" t="n">
        <f aca="false">C9+D8</f>
        <v>397200</v>
      </c>
      <c r="E9" s="30" t="n">
        <v>140000</v>
      </c>
      <c r="F9" s="30" t="n">
        <f aca="false">E9+F8</f>
        <v>290103.310885127</v>
      </c>
      <c r="G9" s="30" t="n">
        <f aca="false">D9-F9</f>
        <v>107096.689114873</v>
      </c>
      <c r="H9" s="30"/>
    </row>
    <row r="10" customFormat="false" ht="15" hidden="false" customHeight="false" outlineLevel="0" collapsed="false">
      <c r="A10" s="29" t="n">
        <v>43426</v>
      </c>
      <c r="B10" s="23" t="s">
        <v>338</v>
      </c>
      <c r="C10" s="30"/>
      <c r="D10" s="30" t="n">
        <f aca="false">C10+D9</f>
        <v>397200</v>
      </c>
      <c r="E10" s="30" t="n">
        <v>25000</v>
      </c>
      <c r="F10" s="30" t="n">
        <f aca="false">E10+F9</f>
        <v>315103.310885127</v>
      </c>
      <c r="G10" s="30" t="n">
        <f aca="false">D10-F10</f>
        <v>82096.6891148733</v>
      </c>
      <c r="H10" s="30"/>
    </row>
    <row r="11" s="23" customFormat="true" ht="15" hidden="false" customHeight="false" outlineLevel="0" collapsed="false">
      <c r="A11" s="29" t="n">
        <v>43438</v>
      </c>
      <c r="B11" s="23" t="s">
        <v>208</v>
      </c>
      <c r="C11" s="30"/>
      <c r="D11" s="30" t="n">
        <f aca="false">C11+D10</f>
        <v>397200</v>
      </c>
      <c r="E11" s="30" t="n">
        <v>30000</v>
      </c>
      <c r="F11" s="30" t="n">
        <f aca="false">E11+F10</f>
        <v>345103.310885127</v>
      </c>
      <c r="G11" s="30" t="n">
        <f aca="false">D11-F11</f>
        <v>52096.6891148733</v>
      </c>
      <c r="H11" s="30"/>
    </row>
    <row r="12" customFormat="false" ht="15" hidden="false" customHeight="false" outlineLevel="0" collapsed="false">
      <c r="A12" s="29" t="n">
        <v>43439</v>
      </c>
      <c r="B12" s="23" t="s">
        <v>212</v>
      </c>
      <c r="C12" s="30" t="n">
        <f aca="false">54400 - 21000</f>
        <v>33400</v>
      </c>
      <c r="D12" s="30" t="n">
        <f aca="false">C12+D11</f>
        <v>430600</v>
      </c>
      <c r="E12" s="30"/>
      <c r="F12" s="30" t="n">
        <f aca="false">E12+F11</f>
        <v>345103.310885127</v>
      </c>
      <c r="G12" s="30" t="n">
        <f aca="false">D12-F12</f>
        <v>85496.6891148733</v>
      </c>
      <c r="H12" s="30"/>
    </row>
    <row r="13" customFormat="false" ht="15" hidden="false" customHeight="false" outlineLevel="0" collapsed="false">
      <c r="A13" s="29" t="n">
        <v>43439</v>
      </c>
      <c r="B13" s="23" t="s">
        <v>8</v>
      </c>
      <c r="C13" s="30"/>
      <c r="D13" s="30" t="n">
        <f aca="false">C13+D12</f>
        <v>430600</v>
      </c>
      <c r="E13" s="30" t="n">
        <f aca="false">($H$2 / $I$2) * (A23 - A13)</f>
        <v>30556.0865489718</v>
      </c>
      <c r="F13" s="30" t="n">
        <f aca="false">E13+F12</f>
        <v>375659.397434098</v>
      </c>
      <c r="G13" s="30" t="n">
        <f aca="false">D13-F13</f>
        <v>54940.6025659015</v>
      </c>
      <c r="H13" s="30"/>
    </row>
    <row r="14" customFormat="false" ht="15" hidden="false" customHeight="false" outlineLevel="0" collapsed="false">
      <c r="A14" s="29" t="n">
        <v>43440</v>
      </c>
      <c r="B14" s="23" t="s">
        <v>339</v>
      </c>
      <c r="C14" s="30"/>
      <c r="D14" s="30" t="n">
        <f aca="false">C14+D13</f>
        <v>430600</v>
      </c>
      <c r="E14" s="30" t="n">
        <v>56000</v>
      </c>
      <c r="F14" s="30" t="n">
        <f aca="false">E14+F13</f>
        <v>431659.397434099</v>
      </c>
      <c r="G14" s="30" t="n">
        <f aca="false">D14-F14</f>
        <v>-1059.39743409847</v>
      </c>
      <c r="H14" s="30"/>
    </row>
    <row r="15" customFormat="false" ht="15" hidden="false" customHeight="false" outlineLevel="0" collapsed="false">
      <c r="A15" s="29" t="n">
        <v>43440</v>
      </c>
      <c r="B15" s="23" t="s">
        <v>340</v>
      </c>
      <c r="C15" s="30"/>
      <c r="D15" s="30" t="n">
        <f aca="false">C15+D14</f>
        <v>430600</v>
      </c>
      <c r="E15" s="30" t="n">
        <v>30000</v>
      </c>
      <c r="F15" s="30" t="n">
        <f aca="false">E15+F14</f>
        <v>461659.397434099</v>
      </c>
      <c r="G15" s="30" t="n">
        <f aca="false">D15-F15</f>
        <v>-31059.3974340985</v>
      </c>
      <c r="H15" s="30"/>
    </row>
    <row r="16" customFormat="false" ht="15" hidden="false" customHeight="false" outlineLevel="0" collapsed="false">
      <c r="A16" s="29" t="n">
        <v>43440</v>
      </c>
      <c r="B16" s="23" t="s">
        <v>341</v>
      </c>
      <c r="C16" s="30"/>
      <c r="D16" s="30" t="n">
        <f aca="false">C16+D15</f>
        <v>430600</v>
      </c>
      <c r="E16" s="30" t="n">
        <v>20000</v>
      </c>
      <c r="F16" s="30" t="n">
        <f aca="false">E16+F15</f>
        <v>481659.397434099</v>
      </c>
      <c r="G16" s="30" t="n">
        <f aca="false">D16-F16</f>
        <v>-51059.3974340985</v>
      </c>
      <c r="H16" s="30"/>
    </row>
    <row r="17" customFormat="false" ht="15" hidden="false" customHeight="false" outlineLevel="0" collapsed="false">
      <c r="A17" s="29" t="n">
        <v>43440</v>
      </c>
      <c r="B17" s="23" t="s">
        <v>342</v>
      </c>
      <c r="C17" s="30"/>
      <c r="D17" s="30" t="n">
        <f aca="false">C17+D16</f>
        <v>430600</v>
      </c>
      <c r="E17" s="30" t="n">
        <v>15000</v>
      </c>
      <c r="F17" s="30" t="n">
        <f aca="false">E17+F16</f>
        <v>496659.397434098</v>
      </c>
      <c r="G17" s="30" t="n">
        <f aca="false">D17-F17</f>
        <v>-66059.3974340985</v>
      </c>
      <c r="H17" s="30"/>
    </row>
    <row r="18" customFormat="false" ht="15" hidden="false" customHeight="false" outlineLevel="0" collapsed="false">
      <c r="A18" s="29" t="n">
        <v>43440</v>
      </c>
      <c r="B18" s="23" t="s">
        <v>343</v>
      </c>
      <c r="C18" s="30"/>
      <c r="D18" s="30" t="n">
        <f aca="false">C18+D17</f>
        <v>430600</v>
      </c>
      <c r="E18" s="30" t="n">
        <v>15000</v>
      </c>
      <c r="F18" s="30" t="n">
        <f aca="false">E18+F17</f>
        <v>511659.397434099</v>
      </c>
      <c r="G18" s="30" t="n">
        <f aca="false">D18-F18</f>
        <v>-81059.3974340985</v>
      </c>
      <c r="H18" s="30"/>
    </row>
    <row r="19" customFormat="false" ht="15" hidden="false" customHeight="false" outlineLevel="0" collapsed="false">
      <c r="A19" s="29" t="n">
        <v>43449</v>
      </c>
      <c r="B19" s="23" t="s">
        <v>210</v>
      </c>
      <c r="C19" s="30"/>
      <c r="D19" s="30" t="n">
        <f aca="false">C19+D18</f>
        <v>430600</v>
      </c>
      <c r="E19" s="30" t="n">
        <v>20000</v>
      </c>
      <c r="F19" s="30" t="n">
        <f aca="false">E19+F18</f>
        <v>531659.397434098</v>
      </c>
      <c r="G19" s="30" t="n">
        <f aca="false">D19-F19</f>
        <v>-101059.397434098</v>
      </c>
      <c r="H19" s="30"/>
    </row>
    <row r="20" customFormat="false" ht="15" hidden="false" customHeight="false" outlineLevel="0" collapsed="false">
      <c r="A20" s="29" t="n">
        <v>43453</v>
      </c>
      <c r="B20" s="23" t="s">
        <v>335</v>
      </c>
      <c r="C20" s="30" t="n">
        <v>21000</v>
      </c>
      <c r="D20" s="30" t="n">
        <f aca="false">C20+D19</f>
        <v>451600</v>
      </c>
      <c r="E20" s="30"/>
      <c r="F20" s="30" t="n">
        <f aca="false">E20+F19</f>
        <v>531659.397434098</v>
      </c>
      <c r="G20" s="30" t="n">
        <f aca="false">D20-F20</f>
        <v>-80059.3974340984</v>
      </c>
      <c r="H20" s="30"/>
    </row>
    <row r="21" customFormat="false" ht="15" hidden="false" customHeight="false" outlineLevel="0" collapsed="false">
      <c r="A21" s="29" t="n">
        <v>43456</v>
      </c>
      <c r="B21" s="23" t="s">
        <v>294</v>
      </c>
      <c r="C21" s="30"/>
      <c r="D21" s="30" t="n">
        <f aca="false">C21+D20</f>
        <v>451600</v>
      </c>
      <c r="E21" s="30" t="n">
        <v>30000</v>
      </c>
      <c r="F21" s="30" t="n">
        <f aca="false">E21+F20</f>
        <v>561659.397434098</v>
      </c>
      <c r="G21" s="30" t="n">
        <f aca="false">D21-F21</f>
        <v>-110059.397434098</v>
      </c>
      <c r="H21" s="30"/>
    </row>
    <row r="22" customFormat="false" ht="15" hidden="false" customHeight="false" outlineLevel="0" collapsed="false">
      <c r="A22" s="29" t="n">
        <v>43459</v>
      </c>
      <c r="B22" s="23" t="s">
        <v>344</v>
      </c>
      <c r="C22" s="30"/>
      <c r="D22" s="30" t="n">
        <f aca="false">C22+D21</f>
        <v>451600</v>
      </c>
      <c r="E22" s="30" t="n">
        <v>55900</v>
      </c>
      <c r="F22" s="30" t="n">
        <f aca="false">E22+F21</f>
        <v>617559.397434098</v>
      </c>
      <c r="G22" s="30" t="n">
        <f aca="false">D22-F22</f>
        <v>-165959.397434098</v>
      </c>
      <c r="H22" s="30"/>
    </row>
    <row r="23" customFormat="false" ht="15" hidden="false" customHeight="false" outlineLevel="0" collapsed="false">
      <c r="A23" s="29" t="n">
        <v>43460</v>
      </c>
      <c r="B23" s="23" t="s">
        <v>333</v>
      </c>
      <c r="C23" s="30" t="n">
        <v>80000</v>
      </c>
      <c r="D23" s="30" t="n">
        <f aca="false">C23+D22</f>
        <v>531600</v>
      </c>
      <c r="E23" s="30"/>
      <c r="F23" s="30" t="n">
        <f aca="false">E23+F22</f>
        <v>617559.397434098</v>
      </c>
      <c r="G23" s="30" t="n">
        <f aca="false">D23-F23</f>
        <v>-85959.3974340984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531600</v>
      </c>
      <c r="E24" s="30"/>
      <c r="F24" s="30" t="n">
        <f aca="false">E24+F23</f>
        <v>617559.397434098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531600</v>
      </c>
      <c r="E25" s="30"/>
      <c r="F25" s="30" t="n">
        <f aca="false">E25+F24</f>
        <v>617559.397434098</v>
      </c>
      <c r="G25" s="30"/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531600</v>
      </c>
      <c r="E26" s="30"/>
      <c r="F26" s="30" t="n">
        <f aca="false">E26+F25</f>
        <v>617559.397434098</v>
      </c>
      <c r="G26" s="30"/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531600</v>
      </c>
      <c r="E27" s="30"/>
      <c r="F27" s="30" t="n">
        <f aca="false">E27+F26</f>
        <v>617559.397434098</v>
      </c>
      <c r="G27" s="30"/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531600</v>
      </c>
      <c r="E28" s="30"/>
      <c r="F28" s="30" t="n">
        <f aca="false">E28+F27</f>
        <v>617559.397434098</v>
      </c>
      <c r="G28" s="30"/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531600</v>
      </c>
      <c r="E29" s="30"/>
      <c r="F29" s="30" t="n">
        <f aca="false">E29+F28</f>
        <v>617559.397434098</v>
      </c>
      <c r="G29" s="30"/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531600</v>
      </c>
      <c r="E30" s="30"/>
      <c r="F30" s="30" t="n">
        <f aca="false">E30+F29</f>
        <v>617559.397434098</v>
      </c>
      <c r="G30" s="30"/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"/>
    </sheetView>
  </sheetViews>
  <sheetFormatPr defaultRowHeight="15"/>
  <cols>
    <col collapsed="false" hidden="false" max="1" min="1" style="0" width="9.74898785425101"/>
    <col collapsed="false" hidden="false" max="2" min="2" style="0" width="20.995951417004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43427</v>
      </c>
      <c r="B2" s="12" t="s">
        <v>207</v>
      </c>
      <c r="C2" s="36" t="n">
        <f aca="false">91000 + 8000 + 17000 - 10000 + 3600 + 126906.02</f>
        <v>236506.02</v>
      </c>
      <c r="D2" s="36" t="n">
        <f aca="false">C2</f>
        <v>236506.02</v>
      </c>
      <c r="E2" s="36"/>
      <c r="F2" s="36" t="n">
        <f aca="false">E2</f>
        <v>0</v>
      </c>
      <c r="G2" s="48" t="n">
        <f aca="false">D2-F2</f>
        <v>236506.02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43427</v>
      </c>
      <c r="B3" s="23" t="s">
        <v>8</v>
      </c>
      <c r="C3" s="30"/>
      <c r="D3" s="30" t="n">
        <f aca="false">C3+D2</f>
        <v>236506.02</v>
      </c>
      <c r="E3" s="30" t="n">
        <f aca="false">($H$2 / $I$2) * (A7 - A3)</f>
        <v>17460.6208851267</v>
      </c>
      <c r="F3" s="36" t="n">
        <f aca="false">E3+F2</f>
        <v>17460.6208851267</v>
      </c>
      <c r="G3" s="48" t="n">
        <f aca="false">D3-F3</f>
        <v>219045.399114873</v>
      </c>
      <c r="H3" s="30"/>
      <c r="J3" s="31"/>
    </row>
    <row r="4" customFormat="false" ht="15" hidden="false" customHeight="false" outlineLevel="0" collapsed="false">
      <c r="A4" s="29" t="n">
        <v>43427</v>
      </c>
      <c r="B4" s="23" t="s">
        <v>345</v>
      </c>
      <c r="C4" s="30"/>
      <c r="D4" s="30" t="n">
        <f aca="false">C4+D3</f>
        <v>236506.02</v>
      </c>
      <c r="E4" s="30" t="n">
        <v>100000</v>
      </c>
      <c r="F4" s="36" t="n">
        <f aca="false">E4+F3</f>
        <v>117460.620885127</v>
      </c>
      <c r="G4" s="48" t="n">
        <f aca="false">D4-F4</f>
        <v>119045.399114873</v>
      </c>
      <c r="H4" s="30"/>
    </row>
    <row r="5" customFormat="false" ht="15" hidden="false" customHeight="false" outlineLevel="0" collapsed="false">
      <c r="A5" s="29" t="n">
        <v>43438</v>
      </c>
      <c r="B5" s="23" t="s">
        <v>208</v>
      </c>
      <c r="C5" s="30"/>
      <c r="D5" s="30" t="n">
        <f aca="false">C5+D4</f>
        <v>236506.02</v>
      </c>
      <c r="E5" s="30" t="n">
        <v>30000</v>
      </c>
      <c r="F5" s="36" t="n">
        <f aca="false">E5+F4</f>
        <v>147460.620885127</v>
      </c>
      <c r="G5" s="48" t="n">
        <f aca="false">D5-F5</f>
        <v>89045.3991148733</v>
      </c>
      <c r="H5" s="30"/>
    </row>
    <row r="6" customFormat="false" ht="15" hidden="false" customHeight="false" outlineLevel="0" collapsed="false">
      <c r="A6" s="29" t="n">
        <v>43439</v>
      </c>
      <c r="B6" s="23" t="s">
        <v>212</v>
      </c>
      <c r="C6" s="30" t="n">
        <f aca="false">54400 - 21000</f>
        <v>33400</v>
      </c>
      <c r="D6" s="30" t="n">
        <f aca="false">C6+D5</f>
        <v>269906.02</v>
      </c>
      <c r="E6" s="30"/>
      <c r="F6" s="36" t="n">
        <f aca="false">E6+F5</f>
        <v>147460.620885127</v>
      </c>
      <c r="G6" s="48" t="n">
        <f aca="false">D6-F6</f>
        <v>122445.399114873</v>
      </c>
      <c r="H6" s="30"/>
    </row>
    <row r="7" customFormat="false" ht="15" hidden="false" customHeight="false" outlineLevel="0" collapsed="false">
      <c r="A7" s="29" t="n">
        <v>43439</v>
      </c>
      <c r="B7" s="23" t="s">
        <v>8</v>
      </c>
      <c r="C7" s="30"/>
      <c r="D7" s="30" t="n">
        <f aca="false">C7+D6</f>
        <v>269906.02</v>
      </c>
      <c r="E7" s="30" t="n">
        <f aca="false">($H$2 / $I$2) * (A11 - A7)</f>
        <v>24735.8795872629</v>
      </c>
      <c r="F7" s="36" t="n">
        <f aca="false">E7+F6</f>
        <v>172196.50047239</v>
      </c>
      <c r="G7" s="48" t="n">
        <f aca="false">D7-F7</f>
        <v>97709.5195276104</v>
      </c>
      <c r="H7" s="30"/>
    </row>
    <row r="8" s="25" customFormat="true" ht="15" hidden="false" customHeight="false" outlineLevel="0" collapsed="false">
      <c r="A8" s="29" t="n">
        <v>43449</v>
      </c>
      <c r="B8" s="23" t="s">
        <v>210</v>
      </c>
      <c r="C8" s="30"/>
      <c r="D8" s="30" t="n">
        <f aca="false">C8+D7</f>
        <v>269906.02</v>
      </c>
      <c r="E8" s="30" t="n">
        <v>20000</v>
      </c>
      <c r="F8" s="36" t="n">
        <f aca="false">E8+F7</f>
        <v>192196.50047239</v>
      </c>
      <c r="G8" s="48" t="n">
        <f aca="false">D8-F8</f>
        <v>77709.5195276104</v>
      </c>
      <c r="H8" s="30"/>
    </row>
    <row r="9" customFormat="false" ht="15" hidden="false" customHeight="false" outlineLevel="0" collapsed="false">
      <c r="A9" s="29" t="n">
        <v>43453</v>
      </c>
      <c r="B9" s="23" t="s">
        <v>335</v>
      </c>
      <c r="C9" s="30" t="n">
        <v>21000</v>
      </c>
      <c r="D9" s="30" t="n">
        <f aca="false">C9+D8</f>
        <v>290906.02</v>
      </c>
      <c r="E9" s="30"/>
      <c r="F9" s="30" t="n">
        <f aca="false">E9+F8</f>
        <v>192196.50047239</v>
      </c>
      <c r="G9" s="49" t="n">
        <f aca="false">D9-F9</f>
        <v>98709.5195276104</v>
      </c>
      <c r="H9" s="30"/>
    </row>
    <row r="10" customFormat="false" ht="15" hidden="false" customHeight="false" outlineLevel="0" collapsed="false">
      <c r="A10" s="29" t="n">
        <v>43456</v>
      </c>
      <c r="B10" s="23" t="s">
        <v>294</v>
      </c>
      <c r="C10" s="30"/>
      <c r="D10" s="30" t="n">
        <f aca="false">C10+D9</f>
        <v>290906.02</v>
      </c>
      <c r="E10" s="30" t="n">
        <v>30000</v>
      </c>
      <c r="F10" s="30" t="n">
        <f aca="false">E10+F9</f>
        <v>222196.50047239</v>
      </c>
      <c r="G10" s="49" t="n">
        <f aca="false">D10-F10</f>
        <v>68709.5195276104</v>
      </c>
      <c r="H10" s="30"/>
    </row>
    <row r="11" s="23" customFormat="true" ht="15" hidden="false" customHeight="false" outlineLevel="0" collapsed="false">
      <c r="A11" s="29" t="n">
        <v>43456</v>
      </c>
      <c r="B11" s="23" t="s">
        <v>8</v>
      </c>
      <c r="C11" s="30"/>
      <c r="D11" s="30" t="n">
        <f aca="false">C11+D10</f>
        <v>290906.02</v>
      </c>
      <c r="E11" s="30" t="n">
        <f aca="false">($H$2 / $I$2) * (A14 - A11)</f>
        <v>20370.7243659812</v>
      </c>
      <c r="F11" s="36" t="n">
        <f aca="false">E11+F10</f>
        <v>242567.224838371</v>
      </c>
      <c r="G11" s="48" t="n">
        <f aca="false">D11-F11</f>
        <v>48338.7951616292</v>
      </c>
      <c r="H11" s="30"/>
    </row>
    <row r="12" customFormat="false" ht="15" hidden="false" customHeight="false" outlineLevel="0" collapsed="false">
      <c r="A12" s="29" t="n">
        <v>43469</v>
      </c>
      <c r="B12" s="23" t="s">
        <v>208</v>
      </c>
      <c r="C12" s="30"/>
      <c r="D12" s="30" t="n">
        <f aca="false">C12+D11</f>
        <v>290906.02</v>
      </c>
      <c r="E12" s="30" t="n">
        <v>30000</v>
      </c>
      <c r="F12" s="36" t="n">
        <f aca="false">E12+F11</f>
        <v>272567.224838371</v>
      </c>
      <c r="G12" s="48" t="n">
        <f aca="false">D12-F12</f>
        <v>18338.7951616292</v>
      </c>
      <c r="H12" s="30"/>
    </row>
    <row r="13" customFormat="false" ht="15" hidden="false" customHeight="false" outlineLevel="0" collapsed="false">
      <c r="A13" s="29" t="n">
        <v>43470</v>
      </c>
      <c r="B13" s="23" t="s">
        <v>212</v>
      </c>
      <c r="C13" s="30" t="n">
        <f aca="false">54400 - 21000</f>
        <v>33400</v>
      </c>
      <c r="D13" s="30" t="n">
        <f aca="false">C13+D12</f>
        <v>324306.02</v>
      </c>
      <c r="E13" s="30"/>
      <c r="F13" s="36" t="n">
        <f aca="false">E13+F12</f>
        <v>272567.224838371</v>
      </c>
      <c r="G13" s="48" t="n">
        <f aca="false">D13-F13</f>
        <v>51738.7951616292</v>
      </c>
      <c r="H13" s="30"/>
    </row>
    <row r="14" customFormat="false" ht="15" hidden="false" customHeight="false" outlineLevel="0" collapsed="false">
      <c r="A14" s="29" t="n">
        <v>43470</v>
      </c>
      <c r="B14" s="23" t="s">
        <v>8</v>
      </c>
      <c r="C14" s="30"/>
      <c r="D14" s="30" t="n">
        <f aca="false">C14+D13</f>
        <v>324306.02</v>
      </c>
      <c r="E14" s="30" t="n">
        <f aca="false">($H$2 / $I$2) * (A17 - A14)</f>
        <v>20370.7243659812</v>
      </c>
      <c r="F14" s="36" t="n">
        <f aca="false">E14+F13</f>
        <v>292937.949204352</v>
      </c>
      <c r="G14" s="48" t="n">
        <f aca="false">D14-F14</f>
        <v>31368.070795648</v>
      </c>
      <c r="H14" s="30"/>
    </row>
    <row r="15" customFormat="false" ht="15" hidden="false" customHeight="false" outlineLevel="0" collapsed="false">
      <c r="A15" s="29" t="n">
        <v>43480</v>
      </c>
      <c r="B15" s="23" t="s">
        <v>210</v>
      </c>
      <c r="C15" s="30"/>
      <c r="D15" s="30" t="n">
        <f aca="false">C15+D14</f>
        <v>324306.02</v>
      </c>
      <c r="E15" s="30" t="n">
        <v>20000</v>
      </c>
      <c r="F15" s="36" t="n">
        <f aca="false">E15+F14</f>
        <v>312937.949204352</v>
      </c>
      <c r="G15" s="48" t="n">
        <f aca="false">D15-F15</f>
        <v>11368.070795648</v>
      </c>
      <c r="H15" s="30"/>
    </row>
    <row r="16" customFormat="false" ht="15" hidden="false" customHeight="false" outlineLevel="0" collapsed="false">
      <c r="A16" s="29" t="n">
        <v>43484</v>
      </c>
      <c r="B16" s="23" t="s">
        <v>335</v>
      </c>
      <c r="C16" s="30" t="n">
        <v>21000</v>
      </c>
      <c r="D16" s="30" t="n">
        <f aca="false">C16+D15</f>
        <v>345306.02</v>
      </c>
      <c r="E16" s="30"/>
      <c r="F16" s="30" t="n">
        <f aca="false">E16+F15</f>
        <v>312937.949204352</v>
      </c>
      <c r="G16" s="49" t="n">
        <f aca="false">D16-F16</f>
        <v>32368.070795648</v>
      </c>
      <c r="H16" s="30"/>
    </row>
    <row r="17" customFormat="false" ht="15" hidden="false" customHeight="false" outlineLevel="0" collapsed="false">
      <c r="A17" s="29" t="n">
        <v>43484</v>
      </c>
      <c r="B17" s="23" t="s">
        <v>8</v>
      </c>
      <c r="C17" s="30"/>
      <c r="D17" s="30" t="n">
        <f aca="false">C17+D16</f>
        <v>345306.02</v>
      </c>
      <c r="E17" s="30" t="n">
        <f aca="false">($H$2 / $I$2) * (A19 - A17)</f>
        <v>4365.15522128168</v>
      </c>
      <c r="F17" s="30" t="n">
        <f aca="false">E17+F16</f>
        <v>317303.104425634</v>
      </c>
      <c r="G17" s="49" t="n">
        <f aca="false">D17-F17</f>
        <v>28002.9155743663</v>
      </c>
      <c r="H17" s="30"/>
    </row>
    <row r="18" customFormat="false" ht="15" hidden="false" customHeight="false" outlineLevel="0" collapsed="false">
      <c r="A18" s="29" t="n">
        <v>43487</v>
      </c>
      <c r="B18" s="23" t="s">
        <v>294</v>
      </c>
      <c r="C18" s="30"/>
      <c r="D18" s="30" t="n">
        <f aca="false">C18+D17</f>
        <v>345306.02</v>
      </c>
      <c r="E18" s="30" t="n">
        <v>30000</v>
      </c>
      <c r="F18" s="30" t="n">
        <f aca="false">E18+F17</f>
        <v>347303.104425634</v>
      </c>
      <c r="G18" s="49" t="n">
        <f aca="false">D18-F18</f>
        <v>-1997.08442563366</v>
      </c>
      <c r="H18" s="30"/>
    </row>
    <row r="19" customFormat="false" ht="15" hidden="false" customHeight="false" outlineLevel="0" collapsed="false">
      <c r="A19" s="29" t="n">
        <v>43487</v>
      </c>
      <c r="B19" s="23" t="s">
        <v>8</v>
      </c>
      <c r="C19" s="30"/>
      <c r="D19" s="30" t="n">
        <f aca="false">C19+D18</f>
        <v>345306.02</v>
      </c>
      <c r="E19" s="30" t="n">
        <f aca="false">($H$2 / $I$2) * (A20 - A19)</f>
        <v>20370.7243659812</v>
      </c>
      <c r="F19" s="30" t="n">
        <f aca="false">E19+F18</f>
        <v>367673.828791615</v>
      </c>
      <c r="G19" s="49" t="n">
        <f aca="false">D19-F19</f>
        <v>-22367.8087916148</v>
      </c>
      <c r="H19" s="30"/>
    </row>
    <row r="20" customFormat="false" ht="15" hidden="false" customHeight="false" outlineLevel="0" collapsed="false">
      <c r="A20" s="29" t="n">
        <v>43501</v>
      </c>
      <c r="B20" s="23" t="s">
        <v>212</v>
      </c>
      <c r="C20" s="30" t="n">
        <f aca="false">54400 - 21000</f>
        <v>33400</v>
      </c>
      <c r="D20" s="30" t="n">
        <f aca="false">C20+D19</f>
        <v>378706.02</v>
      </c>
      <c r="E20" s="30"/>
      <c r="F20" s="30" t="n">
        <f aca="false">E20+F19</f>
        <v>367673.828791615</v>
      </c>
      <c r="G20" s="49" t="n">
        <f aca="false">D20-F20</f>
        <v>11032.1912083852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378706.02</v>
      </c>
      <c r="E21" s="30"/>
      <c r="F21" s="30" t="n">
        <f aca="false">E21+F20</f>
        <v>367673.828791615</v>
      </c>
      <c r="G21" s="30"/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378706.02</v>
      </c>
      <c r="E22" s="30"/>
      <c r="F22" s="30" t="n">
        <f aca="false">E22+F21</f>
        <v>367673.828791615</v>
      </c>
      <c r="G22" s="30"/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378706.02</v>
      </c>
      <c r="E23" s="30"/>
      <c r="F23" s="30" t="n">
        <f aca="false">E23+F22</f>
        <v>367673.828791615</v>
      </c>
      <c r="G23" s="30"/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378706.02</v>
      </c>
      <c r="E24" s="30"/>
      <c r="F24" s="30" t="n">
        <f aca="false">E24+F23</f>
        <v>367673.828791615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378706.02</v>
      </c>
      <c r="E25" s="30"/>
      <c r="F25" s="30" t="n">
        <f aca="false">E25+F24</f>
        <v>367673.828791615</v>
      </c>
      <c r="G25" s="30"/>
      <c r="H25" s="30"/>
    </row>
    <row r="26" customFormat="false" ht="15" hidden="false" customHeight="false" outlineLevel="0" collapsed="false">
      <c r="A26" s="29"/>
      <c r="B26" s="23"/>
      <c r="C26" s="30"/>
      <c r="D26" s="30" t="n">
        <f aca="false">C26+D25</f>
        <v>378706.02</v>
      </c>
      <c r="E26" s="30"/>
      <c r="F26" s="30" t="n">
        <f aca="false">E26+F25</f>
        <v>367673.828791615</v>
      </c>
      <c r="G26" s="30"/>
      <c r="H26" s="30"/>
    </row>
    <row r="27" customFormat="false" ht="15" hidden="false" customHeight="false" outlineLevel="0" collapsed="false">
      <c r="A27" s="29"/>
      <c r="B27" s="23"/>
      <c r="C27" s="30"/>
      <c r="D27" s="30" t="n">
        <f aca="false">C27+D26</f>
        <v>378706.02</v>
      </c>
      <c r="E27" s="30"/>
      <c r="F27" s="30" t="n">
        <f aca="false">E27+F26</f>
        <v>367673.828791615</v>
      </c>
      <c r="G27" s="30"/>
      <c r="H27" s="30"/>
    </row>
    <row r="28" customFormat="false" ht="15" hidden="false" customHeight="false" outlineLevel="0" collapsed="false">
      <c r="A28" s="29"/>
      <c r="B28" s="23"/>
      <c r="C28" s="30"/>
      <c r="D28" s="30" t="n">
        <f aca="false">C28+D27</f>
        <v>378706.02</v>
      </c>
      <c r="E28" s="30"/>
      <c r="F28" s="30" t="n">
        <f aca="false">E28+F27</f>
        <v>367673.828791615</v>
      </c>
      <c r="G28" s="30"/>
      <c r="H28" s="30"/>
    </row>
    <row r="29" customFormat="false" ht="15" hidden="false" customHeight="false" outlineLevel="0" collapsed="false">
      <c r="A29" s="29"/>
      <c r="B29" s="23"/>
      <c r="C29" s="30"/>
      <c r="D29" s="30" t="n">
        <f aca="false">C29+D28</f>
        <v>378706.02</v>
      </c>
      <c r="E29" s="30"/>
      <c r="F29" s="30" t="n">
        <f aca="false">E29+F28</f>
        <v>367673.828791615</v>
      </c>
      <c r="G29" s="30"/>
      <c r="H29" s="30"/>
    </row>
    <row r="30" customFormat="false" ht="15" hidden="false" customHeight="false" outlineLevel="0" collapsed="false">
      <c r="A30" s="29"/>
      <c r="B30" s="23"/>
      <c r="C30" s="30"/>
      <c r="D30" s="30" t="n">
        <f aca="false">C30+D29</f>
        <v>378706.02</v>
      </c>
      <c r="E30" s="30"/>
      <c r="F30" s="30" t="n">
        <f aca="false">E30+F29</f>
        <v>367673.828791615</v>
      </c>
      <c r="G30" s="30"/>
      <c r="H30" s="30"/>
    </row>
  </sheetData>
  <autoFilter ref="B1:B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545</v>
      </c>
      <c r="D2" s="8" t="n">
        <f aca="false">SUM(D6:D1000)</f>
        <v>0</v>
      </c>
      <c r="E2" s="8" t="n">
        <f aca="false">SUM(E6:E1000)</f>
        <v>4368.5</v>
      </c>
      <c r="F2" s="8" t="n">
        <f aca="false">SUM(F6:F1000)</f>
        <v>22446.9</v>
      </c>
      <c r="G2" s="8" t="n">
        <f aca="false">SUM(G6:G1000)</f>
        <v>4195</v>
      </c>
      <c r="H2" s="8" t="n">
        <f aca="false">SUM(H6:H1000)</f>
        <v>270</v>
      </c>
      <c r="I2" s="8" t="n">
        <f aca="false">SUM(I6:I1000)</f>
        <v>5718.7</v>
      </c>
      <c r="J2" s="8" t="n">
        <f aca="false">SUM(J6:J1000)</f>
        <v>19338</v>
      </c>
      <c r="K2" s="8" t="n">
        <f aca="false">SUM(K6:K1000)</f>
        <v>56882.1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55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9.90909090909091</v>
      </c>
      <c r="D4" s="8" t="n">
        <f aca="false">D2/$B3</f>
        <v>0</v>
      </c>
      <c r="E4" s="8" t="n">
        <f aca="false">E2/$B3</f>
        <v>79.4272727272727</v>
      </c>
      <c r="F4" s="8" t="n">
        <f aca="false">F2/$B3</f>
        <v>408.125454545455</v>
      </c>
      <c r="G4" s="8" t="n">
        <f aca="false">G2/$B3</f>
        <v>76.2727272727273</v>
      </c>
      <c r="H4" s="8" t="n">
        <f aca="false">H2/$B3</f>
        <v>4.90909090909091</v>
      </c>
      <c r="I4" s="8" t="n">
        <f aca="false">I2/$B3</f>
        <v>103.976363636364</v>
      </c>
      <c r="J4" s="8" t="n">
        <f aca="false">J2/$B3</f>
        <v>351.6</v>
      </c>
      <c r="K4" s="8" t="n">
        <f aca="false">K2/$B3</f>
        <v>1034.22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301.632727272727</v>
      </c>
      <c r="D5" s="8" t="n">
        <f aca="false">D4*30.44</f>
        <v>0</v>
      </c>
      <c r="E5" s="8" t="n">
        <f aca="false">E4*30.44</f>
        <v>2417.76618181818</v>
      </c>
      <c r="F5" s="8" t="n">
        <f aca="false">F4*30.44</f>
        <v>12423.3388363636</v>
      </c>
      <c r="G5" s="8" t="n">
        <f aca="false">G4*30.44</f>
        <v>2321.74181818182</v>
      </c>
      <c r="H5" s="8" t="n">
        <f aca="false">H4*30.44</f>
        <v>149.432727272727</v>
      </c>
      <c r="I5" s="8" t="n">
        <f aca="false">I4*30.44</f>
        <v>3165.04050909091</v>
      </c>
      <c r="J5" s="8" t="n">
        <f aca="false">J4*30.44</f>
        <v>10702.704</v>
      </c>
      <c r="K5" s="8" t="n">
        <f aca="false">SUM(C5:J5)</f>
        <v>31481.6568</v>
      </c>
    </row>
    <row r="6" customFormat="false" ht="15" hidden="false" customHeight="false" outlineLevel="0" collapsed="false">
      <c r="A6" s="5" t="n">
        <v>41793</v>
      </c>
      <c r="B6" s="0" t="s">
        <v>5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5"/>
    </row>
    <row r="7" customFormat="false" ht="15" hidden="false" customHeight="false" outlineLevel="0" collapsed="false">
      <c r="A7" s="5"/>
      <c r="B7" s="0" t="s">
        <v>57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5" t="n">
        <v>41794</v>
      </c>
      <c r="B8" s="0" t="s">
        <v>58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5" t="n">
        <v>41795</v>
      </c>
      <c r="B9" s="0" t="s">
        <v>59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5"/>
      <c r="B10" s="0" t="s">
        <v>5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5" t="n">
        <v>41796</v>
      </c>
      <c r="B11" s="0" t="s">
        <v>60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58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5"/>
      <c r="B13" s="0" t="s">
        <v>5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5"/>
      <c r="B14" s="0" t="s">
        <v>61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5"/>
      <c r="B15" s="0" t="s">
        <v>62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5" t="n">
        <v>41797</v>
      </c>
      <c r="B16" s="0" t="s">
        <v>63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5"/>
      <c r="B17" s="0" t="s">
        <v>5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5"/>
      <c r="B18" s="0" t="s">
        <v>64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5"/>
      <c r="B19" s="0" t="s">
        <v>65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5" t="n">
        <v>41798</v>
      </c>
      <c r="B20" s="0" t="s">
        <v>5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5" t="n">
        <v>41799</v>
      </c>
      <c r="B21" s="0" t="s">
        <v>5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5" t="n">
        <v>41800</v>
      </c>
      <c r="B22" s="0" t="s">
        <v>66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5"/>
      <c r="B23" s="0" t="s">
        <v>5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5" t="n">
        <v>41801</v>
      </c>
      <c r="B24" s="0" t="s">
        <v>5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5"/>
      <c r="B25" s="0" t="s">
        <v>67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5" t="n">
        <v>41801</v>
      </c>
      <c r="B26" s="0" t="s">
        <v>5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5"/>
      <c r="B27" s="0" t="s">
        <v>68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5"/>
      <c r="B28" s="0" t="s">
        <v>69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5"/>
      <c r="B29" s="0" t="s">
        <v>5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5" t="n">
        <v>41802</v>
      </c>
      <c r="B30" s="0" t="s">
        <v>5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5" t="n">
        <v>41803</v>
      </c>
      <c r="B31" s="0" t="s">
        <v>70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5" t="n">
        <v>41804</v>
      </c>
      <c r="B32" s="0" t="s">
        <v>5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5" t="n">
        <v>41805</v>
      </c>
      <c r="B33" s="0" t="s">
        <v>9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5"/>
      <c r="B34" s="0" t="s">
        <v>71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5"/>
      <c r="B35" s="0" t="s">
        <v>72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5"/>
      <c r="B36" s="0" t="s">
        <v>5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5"/>
      <c r="B37" s="0" t="s">
        <v>73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5"/>
      <c r="B38" s="0" t="s">
        <v>17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5"/>
      <c r="B39" s="0" t="s">
        <v>74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5"/>
      <c r="B40" s="0" t="s">
        <v>75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5" t="n">
        <v>41806</v>
      </c>
      <c r="B41" s="0" t="s">
        <v>5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5" t="n">
        <v>41807</v>
      </c>
      <c r="B42" s="0" t="s">
        <v>70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5"/>
      <c r="B43" s="0" t="s">
        <v>5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5" t="n">
        <v>41808</v>
      </c>
      <c r="B44" s="0" t="s">
        <v>5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5" t="n">
        <v>41809</v>
      </c>
      <c r="B45" s="0" t="s">
        <v>5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5"/>
      <c r="B46" s="0" t="s">
        <v>70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5" t="n">
        <v>41810</v>
      </c>
      <c r="B47" s="0" t="s">
        <v>5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5" t="n">
        <v>41811</v>
      </c>
      <c r="B48" s="0" t="s">
        <v>5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5" t="n">
        <v>41812</v>
      </c>
      <c r="B49" s="0" t="s">
        <v>5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5"/>
      <c r="B50" s="0" t="s">
        <v>71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5" t="n">
        <v>41813</v>
      </c>
      <c r="B51" s="0" t="s">
        <v>76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5"/>
      <c r="B52" s="0" t="s">
        <v>71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5"/>
      <c r="B53" s="0" t="s">
        <v>5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5" t="n">
        <v>41814</v>
      </c>
      <c r="B54" s="0" t="s">
        <v>5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5"/>
      <c r="B55" s="0" t="s">
        <v>77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5" t="n">
        <v>41815</v>
      </c>
      <c r="B56" s="0" t="s">
        <v>78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5" t="n">
        <v>41816</v>
      </c>
      <c r="B57" s="0" t="s">
        <v>79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5"/>
      <c r="B58" s="0" t="s">
        <v>80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5"/>
      <c r="B59" s="0" t="s">
        <v>5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5" t="n">
        <v>41817</v>
      </c>
      <c r="B60" s="0" t="s">
        <v>5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5"/>
      <c r="B61" s="0" t="s">
        <v>70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5" t="n">
        <v>41818</v>
      </c>
      <c r="B62" s="0" t="s">
        <v>5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5" t="n">
        <v>41819</v>
      </c>
      <c r="B63" s="0" t="s">
        <v>70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5" t="n">
        <v>41820</v>
      </c>
      <c r="B64" s="0" t="s">
        <v>58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5"/>
      <c r="B65" s="0" t="s">
        <v>81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5"/>
      <c r="B66" s="0" t="s">
        <v>21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5"/>
      <c r="B67" s="0" t="s">
        <v>70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5"/>
      <c r="B68" s="0" t="s">
        <v>5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5"/>
      <c r="B69" s="0" t="s">
        <v>5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5" t="n">
        <v>41822</v>
      </c>
      <c r="B70" s="0" t="s">
        <v>5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5" t="n">
        <v>41823</v>
      </c>
      <c r="B71" s="0" t="s">
        <v>5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5" t="n">
        <v>41824</v>
      </c>
      <c r="B72" s="0" t="s">
        <v>5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5" t="n">
        <v>41825</v>
      </c>
      <c r="B73" s="0" t="s">
        <v>5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82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83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5"/>
      <c r="B76" s="0" t="s">
        <v>84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5"/>
      <c r="B77" s="0" t="s">
        <v>85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5" t="n">
        <v>41828</v>
      </c>
      <c r="B78" s="0" t="s">
        <v>86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5" t="n">
        <v>41829</v>
      </c>
      <c r="B79" s="0" t="s">
        <v>87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5" t="n">
        <v>41832</v>
      </c>
      <c r="B80" s="0" t="s">
        <v>5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5" t="n">
        <v>41833</v>
      </c>
      <c r="B81" s="0" t="s">
        <v>5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5" t="n">
        <v>41834</v>
      </c>
      <c r="B82" s="0" t="s">
        <v>88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5"/>
      <c r="B83" s="0" t="s">
        <v>89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5" t="n">
        <v>41835</v>
      </c>
      <c r="B84" s="0" t="s">
        <v>9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5" t="n">
        <v>41838</v>
      </c>
      <c r="B85" s="0" t="s">
        <v>78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5"/>
      <c r="B86" s="0" t="s">
        <v>5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5" t="n">
        <v>41839</v>
      </c>
      <c r="B87" s="0" t="s">
        <v>9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5" t="n">
        <v>41840</v>
      </c>
      <c r="B88" s="0" t="s">
        <v>90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5"/>
      <c r="B89" s="0" t="s">
        <v>58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5" t="n">
        <v>41841</v>
      </c>
      <c r="B90" s="0" t="s">
        <v>5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5" t="n">
        <v>41842</v>
      </c>
      <c r="B91" s="0" t="s">
        <v>5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5" t="n">
        <v>41843</v>
      </c>
      <c r="B92" s="0" t="s">
        <v>5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5" t="n">
        <v>41844</v>
      </c>
      <c r="B93" s="0" t="s">
        <v>5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5"/>
      <c r="B94" s="0" t="s">
        <v>70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5" t="n">
        <v>41845</v>
      </c>
      <c r="B95" s="0" t="s">
        <v>5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5"/>
      <c r="B96" s="0" t="s">
        <v>32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5"/>
      <c r="B97" s="0" t="s">
        <v>20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5" t="n">
        <v>41846</v>
      </c>
      <c r="B98" s="0" t="s">
        <v>5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5"/>
      <c r="B99" s="0" t="s">
        <v>91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10" t="n">
        <v>9000</v>
      </c>
      <c r="M99" s="10" t="n">
        <f aca="false">L99+J99</f>
        <v>17480</v>
      </c>
      <c r="N99" s="10" t="n">
        <f aca="false">M99/5</f>
        <v>3496</v>
      </c>
      <c r="P99" s="1"/>
    </row>
    <row r="100" customFormat="false" ht="15" hidden="false" customHeight="false" outlineLevel="0" collapsed="false">
      <c r="A100" s="5" t="n">
        <v>41847</v>
      </c>
      <c r="B100" s="0" t="s">
        <v>21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5"/>
      <c r="B101" s="0" t="s">
        <v>20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10" min="7" style="1" width="10.068825910931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0</v>
      </c>
      <c r="F2" s="8" t="n">
        <f aca="false">SUM(F6:F1000)</f>
        <v>5667</v>
      </c>
      <c r="G2" s="8" t="n">
        <f aca="false">SUM(G6:G1000)</f>
        <v>0</v>
      </c>
      <c r="H2" s="8" t="n">
        <f aca="false">SUM(H6:H1000)</f>
        <v>190</v>
      </c>
      <c r="I2" s="8" t="n">
        <f aca="false">SUM(I6:I1000)</f>
        <v>2404.2</v>
      </c>
      <c r="J2" s="8" t="n">
        <f aca="false">SUM(J6:J1000)</f>
        <v>500</v>
      </c>
      <c r="K2" s="8" t="n">
        <f aca="false">SUM(K6:K1000)</f>
        <v>8761.2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10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0</v>
      </c>
      <c r="F4" s="8" t="n">
        <f aca="false">F2/$B3</f>
        <v>566.7</v>
      </c>
      <c r="G4" s="8" t="n">
        <f aca="false">G2/$B3</f>
        <v>0</v>
      </c>
      <c r="H4" s="8" t="n">
        <f aca="false">H2/$B3</f>
        <v>19</v>
      </c>
      <c r="I4" s="8" t="n">
        <f aca="false">I2/$B3</f>
        <v>240.42</v>
      </c>
      <c r="J4" s="8" t="n">
        <f aca="false">J2/$B3</f>
        <v>50</v>
      </c>
      <c r="K4" s="8" t="n">
        <f aca="false">K2/$B3</f>
        <v>876.12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0</v>
      </c>
      <c r="F5" s="8" t="n">
        <f aca="false">F4*30.44</f>
        <v>17250.348</v>
      </c>
      <c r="G5" s="8" t="n">
        <f aca="false">G4*30.44</f>
        <v>0</v>
      </c>
      <c r="H5" s="8" t="n">
        <f aca="false">H4*30.44</f>
        <v>578.36</v>
      </c>
      <c r="I5" s="8" t="n">
        <f aca="false">I4*30.44</f>
        <v>7318.3848</v>
      </c>
      <c r="J5" s="8" t="n">
        <f aca="false">J4*30.44</f>
        <v>1522</v>
      </c>
      <c r="K5" s="8" t="n">
        <f aca="false">SUM(C5:J5)</f>
        <v>26669.0928</v>
      </c>
    </row>
    <row r="6" customFormat="false" ht="15" hidden="false" customHeight="false" outlineLevel="0" collapsed="false">
      <c r="A6" s="5" t="n">
        <v>41856</v>
      </c>
      <c r="B6" s="0" t="s">
        <v>92</v>
      </c>
      <c r="F6" s="0"/>
      <c r="H6" s="0"/>
      <c r="I6" s="1" t="n">
        <v>119</v>
      </c>
      <c r="J6" s="0"/>
      <c r="K6" s="1" t="n">
        <f aca="false">SUM(C6:J6)</f>
        <v>119</v>
      </c>
      <c r="L6" s="5"/>
    </row>
    <row r="7" customFormat="false" ht="15" hidden="false" customHeight="false" outlineLevel="0" collapsed="false">
      <c r="A7" s="5"/>
      <c r="B7" s="0" t="s">
        <v>5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5" t="n">
        <v>41857</v>
      </c>
      <c r="B8" s="0" t="s">
        <v>5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5"/>
      <c r="B9" s="0" t="s">
        <v>5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5" t="n">
        <v>41859</v>
      </c>
      <c r="B10" s="0" t="s">
        <v>5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5" t="n">
        <v>41860</v>
      </c>
      <c r="B11" s="0" t="s">
        <v>5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5"/>
      <c r="B12" s="0" t="s">
        <v>93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5" t="n">
        <v>41861</v>
      </c>
      <c r="B13" s="0" t="s">
        <v>5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5"/>
      <c r="B14" s="0" t="s">
        <v>94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5"/>
      <c r="B15" s="0" t="s">
        <v>95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5"/>
      <c r="B16" s="0" t="s">
        <v>96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5" t="n">
        <v>41862</v>
      </c>
      <c r="B17" s="0" t="s">
        <v>24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5"/>
      <c r="B18" s="0" t="s">
        <v>42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5"/>
      <c r="B19" s="0" t="s">
        <v>97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5"/>
      <c r="B20" s="0" t="s">
        <v>9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5"/>
      <c r="B21" s="0" t="s">
        <v>98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5"/>
      <c r="B22" s="0" t="s">
        <v>5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5" t="n">
        <v>41863</v>
      </c>
      <c r="B23" s="0" t="s">
        <v>99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5"/>
      <c r="B24" s="0" t="s">
        <v>5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5" t="n">
        <v>41864</v>
      </c>
      <c r="B25" s="0" t="s">
        <v>5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5" t="n">
        <v>41865</v>
      </c>
      <c r="B26" s="0" t="s">
        <v>100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5"/>
      <c r="B27" s="0" t="s">
        <v>5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5"/>
      <c r="K28" s="1" t="n">
        <f aca="false">SUM(C28:J28)</f>
        <v>0</v>
      </c>
    </row>
    <row r="29" customFormat="false" ht="15" hidden="false" customHeight="false" outlineLevel="0" collapsed="false">
      <c r="A29" s="5"/>
      <c r="K29" s="1" t="n">
        <f aca="false">SUM(C29:J29)</f>
        <v>0</v>
      </c>
    </row>
    <row r="30" customFormat="false" ht="15" hidden="false" customHeight="false" outlineLevel="0" collapsed="false">
      <c r="A30" s="5"/>
      <c r="K30" s="1" t="n">
        <f aca="false">SUM(C30:J30)</f>
        <v>0</v>
      </c>
    </row>
    <row r="31" customFormat="false" ht="15" hidden="false" customHeight="false" outlineLevel="0" collapsed="false">
      <c r="A31" s="5"/>
      <c r="K31" s="1" t="n">
        <f aca="false">SUM(C31:J31)</f>
        <v>0</v>
      </c>
    </row>
    <row r="32" customFormat="false" ht="15" hidden="false" customHeight="false" outlineLevel="0" collapsed="false">
      <c r="A32" s="5"/>
      <c r="K32" s="1" t="n">
        <f aca="false">SUM(C32:J32)</f>
        <v>0</v>
      </c>
    </row>
    <row r="33" customFormat="false" ht="15" hidden="false" customHeight="false" outlineLevel="0" collapsed="false">
      <c r="A33" s="5"/>
      <c r="K33" s="1" t="n">
        <f aca="false">SUM(C33:J33)</f>
        <v>0</v>
      </c>
    </row>
    <row r="34" customFormat="false" ht="15" hidden="false" customHeight="false" outlineLevel="0" collapsed="false">
      <c r="A34" s="5"/>
      <c r="K34" s="1" t="n">
        <f aca="false">SUM(C34:J34)</f>
        <v>0</v>
      </c>
    </row>
    <row r="35" customFormat="false" ht="15" hidden="false" customHeight="false" outlineLevel="0" collapsed="false">
      <c r="A35" s="5"/>
      <c r="K35" s="1" t="n">
        <f aca="false">SUM(C35:J35)</f>
        <v>0</v>
      </c>
    </row>
    <row r="36" customFormat="false" ht="15" hidden="false" customHeight="false" outlineLevel="0" collapsed="false">
      <c r="A36" s="5"/>
      <c r="K36" s="1" t="n">
        <f aca="false">SUM(C36:J36)</f>
        <v>0</v>
      </c>
    </row>
    <row r="37" customFormat="false" ht="15" hidden="false" customHeight="false" outlineLevel="0" collapsed="false">
      <c r="A37" s="5"/>
      <c r="K37" s="1" t="n">
        <f aca="false">SUM(C37:J37)</f>
        <v>0</v>
      </c>
    </row>
    <row r="38" customFormat="false" ht="15" hidden="false" customHeight="false" outlineLevel="0" collapsed="false">
      <c r="A38" s="5"/>
      <c r="K38" s="1" t="n">
        <f aca="false">SUM(C38:J38)</f>
        <v>0</v>
      </c>
    </row>
    <row r="39" customFormat="false" ht="15" hidden="false" customHeight="false" outlineLevel="0" collapsed="false">
      <c r="A39" s="5"/>
      <c r="K39" s="1" t="n">
        <f aca="false">SUM(C39:J39)</f>
        <v>0</v>
      </c>
    </row>
    <row r="40" customFormat="false" ht="15" hidden="false" customHeight="false" outlineLevel="0" collapsed="false">
      <c r="A40" s="5"/>
      <c r="K40" s="1" t="n">
        <f aca="false">SUM(C40:J40)</f>
        <v>0</v>
      </c>
    </row>
    <row r="41" customFormat="false" ht="15" hidden="false" customHeight="false" outlineLevel="0" collapsed="false">
      <c r="A41" s="5"/>
      <c r="K41" s="1" t="n">
        <f aca="false">SUM(C41:J41)</f>
        <v>0</v>
      </c>
    </row>
    <row r="42" customFormat="false" ht="15" hidden="false" customHeight="false" outlineLevel="0" collapsed="false">
      <c r="A42" s="5"/>
      <c r="K42" s="1" t="n">
        <f aca="false">SUM(C42:J42)</f>
        <v>0</v>
      </c>
    </row>
    <row r="43" customFormat="false" ht="15" hidden="false" customHeight="false" outlineLevel="0" collapsed="false">
      <c r="A43" s="5"/>
      <c r="K43" s="1" t="n">
        <f aca="false">SUM(C43:J43)</f>
        <v>0</v>
      </c>
    </row>
    <row r="44" customFormat="false" ht="15" hidden="false" customHeight="false" outlineLevel="0" collapsed="false">
      <c r="A44" s="5"/>
      <c r="K44" s="1" t="n">
        <f aca="false">SUM(C44:J44)</f>
        <v>0</v>
      </c>
    </row>
    <row r="45" customFormat="false" ht="15" hidden="false" customHeight="false" outlineLevel="0" collapsed="false">
      <c r="A45" s="5"/>
      <c r="K45" s="1" t="n">
        <f aca="false">SUM(C45:J45)</f>
        <v>0</v>
      </c>
    </row>
    <row r="46" customFormat="false" ht="15" hidden="false" customHeight="false" outlineLevel="0" collapsed="false">
      <c r="A46" s="5"/>
      <c r="K46" s="1" t="n">
        <f aca="false">SUM(C46:J46)</f>
        <v>0</v>
      </c>
    </row>
    <row r="47" customFormat="false" ht="15" hidden="false" customHeight="false" outlineLevel="0" collapsed="false">
      <c r="A47" s="5"/>
      <c r="K47" s="1" t="n">
        <f aca="false">SUM(C47:J47)</f>
        <v>0</v>
      </c>
    </row>
    <row r="48" customFormat="false" ht="15" hidden="false" customHeight="false" outlineLevel="0" collapsed="false">
      <c r="A48" s="5"/>
      <c r="K48" s="1" t="n">
        <f aca="false">SUM(C48:J48)</f>
        <v>0</v>
      </c>
    </row>
    <row r="49" customFormat="false" ht="15" hidden="false" customHeight="false" outlineLevel="0" collapsed="false">
      <c r="A49" s="5"/>
      <c r="K49" s="1" t="n">
        <f aca="false">SUM(C49:J49)</f>
        <v>0</v>
      </c>
    </row>
    <row r="50" customFormat="false" ht="15" hidden="false" customHeight="false" outlineLevel="0" collapsed="false">
      <c r="A50" s="5"/>
      <c r="K50" s="1" t="n">
        <f aca="false">SUM(C50:J50)</f>
        <v>0</v>
      </c>
    </row>
    <row r="51" customFormat="false" ht="15" hidden="false" customHeight="false" outlineLevel="0" collapsed="false">
      <c r="A51" s="5"/>
      <c r="K51" s="1" t="n">
        <f aca="false">SUM(C51:J51)</f>
        <v>0</v>
      </c>
    </row>
    <row r="52" customFormat="false" ht="15" hidden="false" customHeight="false" outlineLevel="0" collapsed="false">
      <c r="A52" s="5"/>
      <c r="K52" s="1" t="n">
        <f aca="false">SUM(C52:J52)</f>
        <v>0</v>
      </c>
    </row>
    <row r="53" customFormat="false" ht="15" hidden="false" customHeight="false" outlineLevel="0" collapsed="false">
      <c r="A53" s="5"/>
      <c r="K53" s="1" t="n">
        <f aca="false">SUM(C53:J53)</f>
        <v>0</v>
      </c>
    </row>
    <row r="54" customFormat="false" ht="15" hidden="false" customHeight="false" outlineLevel="0" collapsed="false">
      <c r="A54" s="5"/>
      <c r="K54" s="1" t="n">
        <f aca="false">SUM(C54:J54)</f>
        <v>0</v>
      </c>
    </row>
    <row r="55" customFormat="false" ht="15" hidden="false" customHeight="false" outlineLevel="0" collapsed="false">
      <c r="A55" s="5"/>
      <c r="K55" s="1" t="n">
        <f aca="false">SUM(C55:J55)</f>
        <v>0</v>
      </c>
    </row>
    <row r="56" customFormat="false" ht="15" hidden="false" customHeight="false" outlineLevel="0" collapsed="false">
      <c r="A56" s="5"/>
      <c r="K56" s="1" t="n">
        <f aca="false">SUM(C56:J56)</f>
        <v>0</v>
      </c>
    </row>
    <row r="57" customFormat="false" ht="15" hidden="false" customHeight="false" outlineLevel="0" collapsed="false">
      <c r="A57" s="5"/>
      <c r="K57" s="1" t="n">
        <f aca="false">SUM(C57:J57)</f>
        <v>0</v>
      </c>
    </row>
    <row r="58" customFormat="false" ht="15" hidden="false" customHeight="false" outlineLevel="0" collapsed="false">
      <c r="A58" s="5"/>
      <c r="K58" s="1" t="n">
        <f aca="false">SUM(C58:J58)</f>
        <v>0</v>
      </c>
    </row>
    <row r="59" customFormat="false" ht="15" hidden="false" customHeight="false" outlineLevel="0" collapsed="false">
      <c r="A59" s="5"/>
      <c r="K59" s="1" t="n">
        <f aca="false">SUM(C59:J59)</f>
        <v>0</v>
      </c>
    </row>
    <row r="60" customFormat="false" ht="15" hidden="false" customHeight="false" outlineLevel="0" collapsed="false">
      <c r="A60" s="5"/>
      <c r="K60" s="1" t="n">
        <f aca="false">SUM(C60:J60)</f>
        <v>0</v>
      </c>
    </row>
    <row r="61" customFormat="false" ht="15" hidden="false" customHeight="false" outlineLevel="0" collapsed="false">
      <c r="A61" s="5"/>
      <c r="K61" s="1" t="n">
        <f aca="false">SUM(C61:J61)</f>
        <v>0</v>
      </c>
    </row>
    <row r="62" customFormat="false" ht="15" hidden="false" customHeight="false" outlineLevel="0" collapsed="false">
      <c r="A62" s="5"/>
      <c r="K62" s="1" t="n">
        <f aca="false">SUM(C62:J62)</f>
        <v>0</v>
      </c>
    </row>
    <row r="63" customFormat="false" ht="15" hidden="false" customHeight="false" outlineLevel="0" collapsed="false">
      <c r="A63" s="5"/>
      <c r="K63" s="1" t="n">
        <f aca="false">SUM(C63:J63)</f>
        <v>0</v>
      </c>
    </row>
    <row r="64" customFormat="false" ht="15" hidden="false" customHeight="false" outlineLevel="0" collapsed="false">
      <c r="A64" s="5"/>
      <c r="K64" s="1" t="n">
        <f aca="false">SUM(C64:J64)</f>
        <v>0</v>
      </c>
    </row>
    <row r="65" customFormat="false" ht="15" hidden="false" customHeight="false" outlineLevel="0" collapsed="false">
      <c r="A65" s="5"/>
      <c r="K65" s="1" t="n">
        <f aca="false">SUM(C65:J65)</f>
        <v>0</v>
      </c>
    </row>
    <row r="66" customFormat="false" ht="15" hidden="false" customHeight="false" outlineLevel="0" collapsed="false">
      <c r="A66" s="5"/>
      <c r="K66" s="1" t="n">
        <f aca="false">SUM(C66:J66)</f>
        <v>0</v>
      </c>
    </row>
    <row r="67" customFormat="false" ht="15" hidden="false" customHeight="false" outlineLevel="0" collapsed="false">
      <c r="A67" s="5"/>
      <c r="K67" s="1" t="n">
        <f aca="false">SUM(C67:J67)</f>
        <v>0</v>
      </c>
    </row>
    <row r="68" customFormat="false" ht="15" hidden="false" customHeight="false" outlineLevel="0" collapsed="false">
      <c r="A68" s="5"/>
      <c r="K68" s="1" t="n">
        <f aca="false">SUM(C68:J68)</f>
        <v>0</v>
      </c>
    </row>
    <row r="69" customFormat="false" ht="15" hidden="false" customHeight="false" outlineLevel="0" collapsed="false">
      <c r="A69" s="5"/>
      <c r="K69" s="1" t="n">
        <f aca="false">SUM(C69:J69)</f>
        <v>0</v>
      </c>
    </row>
    <row r="70" customFormat="false" ht="15" hidden="false" customHeight="false" outlineLevel="0" collapsed="false">
      <c r="A70" s="5"/>
      <c r="K70" s="1" t="n">
        <f aca="false">SUM(C70:J70)</f>
        <v>0</v>
      </c>
    </row>
    <row r="71" customFormat="false" ht="15" hidden="false" customHeight="false" outlineLevel="0" collapsed="false">
      <c r="A71" s="5"/>
      <c r="K71" s="1" t="n">
        <f aca="false">SUM(C71:J71)</f>
        <v>0</v>
      </c>
    </row>
    <row r="72" customFormat="false" ht="15" hidden="false" customHeight="false" outlineLevel="0" collapsed="false">
      <c r="A72" s="5"/>
      <c r="K72" s="1" t="n">
        <f aca="false">SUM(C72:J72)</f>
        <v>0</v>
      </c>
    </row>
    <row r="73" customFormat="false" ht="15" hidden="false" customHeight="false" outlineLevel="0" collapsed="false">
      <c r="A73" s="5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5"/>
      <c r="K76" s="1" t="n">
        <f aca="false">SUM(C76:J76)</f>
        <v>0</v>
      </c>
    </row>
    <row r="77" customFormat="false" ht="15" hidden="false" customHeight="false" outlineLevel="0" collapsed="false">
      <c r="A77" s="5"/>
      <c r="K77" s="1" t="n">
        <f aca="false">SUM(C77:J77)</f>
        <v>0</v>
      </c>
    </row>
    <row r="78" customFormat="false" ht="15" hidden="false" customHeight="false" outlineLevel="0" collapsed="false">
      <c r="A78" s="5"/>
      <c r="K78" s="1" t="n">
        <f aca="false">SUM(C78:J78)</f>
        <v>0</v>
      </c>
    </row>
    <row r="79" customFormat="false" ht="15" hidden="false" customHeight="false" outlineLevel="0" collapsed="false">
      <c r="A79" s="5"/>
      <c r="K79" s="1" t="n">
        <f aca="false">SUM(C79:J79)</f>
        <v>0</v>
      </c>
    </row>
    <row r="80" customFormat="false" ht="15" hidden="false" customHeight="false" outlineLevel="0" collapsed="false">
      <c r="A80" s="5"/>
      <c r="K80" s="1" t="n">
        <f aca="false">SUM(C80:J80)</f>
        <v>0</v>
      </c>
    </row>
    <row r="81" customFormat="false" ht="15" hidden="false" customHeight="false" outlineLevel="0" collapsed="false">
      <c r="A81" s="5"/>
      <c r="K81" s="1" t="n">
        <f aca="false">SUM(C81:J81)</f>
        <v>0</v>
      </c>
    </row>
    <row r="82" customFormat="false" ht="15" hidden="false" customHeight="false" outlineLevel="0" collapsed="false">
      <c r="A82" s="5"/>
      <c r="K82" s="1" t="n">
        <f aca="false">SUM(C82:J82)</f>
        <v>0</v>
      </c>
    </row>
    <row r="83" customFormat="false" ht="15" hidden="false" customHeight="false" outlineLevel="0" collapsed="false">
      <c r="A83" s="5"/>
      <c r="K83" s="1" t="n">
        <f aca="false">SUM(C83:J83)</f>
        <v>0</v>
      </c>
    </row>
    <row r="84" customFormat="false" ht="15" hidden="false" customHeight="false" outlineLevel="0" collapsed="false">
      <c r="A84" s="5"/>
      <c r="K84" s="1" t="n">
        <f aca="false">SUM(C84:J84)</f>
        <v>0</v>
      </c>
    </row>
    <row r="85" customFormat="false" ht="15" hidden="false" customHeight="false" outlineLevel="0" collapsed="false">
      <c r="A85" s="5"/>
      <c r="K85" s="1" t="n">
        <f aca="false">SUM(C85:J85)</f>
        <v>0</v>
      </c>
    </row>
    <row r="86" customFormat="false" ht="15" hidden="false" customHeight="false" outlineLevel="0" collapsed="false">
      <c r="A86" s="5"/>
      <c r="K86" s="1" t="n">
        <f aca="false">SUM(C86:J86)</f>
        <v>0</v>
      </c>
    </row>
    <row r="87" customFormat="false" ht="15" hidden="false" customHeight="false" outlineLevel="0" collapsed="false">
      <c r="A87" s="5"/>
      <c r="K87" s="1" t="n">
        <f aca="false">SUM(C87:J87)</f>
        <v>0</v>
      </c>
    </row>
    <row r="88" customFormat="false" ht="15" hidden="false" customHeight="false" outlineLevel="0" collapsed="false">
      <c r="A88" s="5"/>
      <c r="K88" s="1" t="n">
        <f aca="false">SUM(C88:J88)</f>
        <v>0</v>
      </c>
    </row>
    <row r="89" customFormat="false" ht="15" hidden="false" customHeight="false" outlineLevel="0" collapsed="false">
      <c r="A89" s="5"/>
      <c r="K89" s="1" t="n">
        <f aca="false">SUM(C89:J89)</f>
        <v>0</v>
      </c>
    </row>
    <row r="90" customFormat="false" ht="15" hidden="false" customHeight="false" outlineLevel="0" collapsed="false">
      <c r="A90" s="5"/>
      <c r="K90" s="1" t="n">
        <f aca="false">SUM(C90:J90)</f>
        <v>0</v>
      </c>
    </row>
    <row r="91" customFormat="false" ht="15" hidden="false" customHeight="false" outlineLevel="0" collapsed="false">
      <c r="A91" s="5"/>
      <c r="K91" s="1" t="n">
        <f aca="false">SUM(C91:J91)</f>
        <v>0</v>
      </c>
    </row>
    <row r="92" customFormat="false" ht="15" hidden="false" customHeight="false" outlineLevel="0" collapsed="false">
      <c r="A92" s="5"/>
      <c r="K92" s="1" t="n">
        <f aca="false">SUM(C92:J92)</f>
        <v>0</v>
      </c>
    </row>
    <row r="93" customFormat="false" ht="15" hidden="false" customHeight="false" outlineLevel="0" collapsed="false">
      <c r="A93" s="5"/>
      <c r="K93" s="1" t="n">
        <f aca="false">SUM(C93:J93)</f>
        <v>0</v>
      </c>
    </row>
    <row r="94" customFormat="false" ht="15" hidden="false" customHeight="false" outlineLevel="0" collapsed="false">
      <c r="A94" s="5"/>
      <c r="K94" s="1" t="n">
        <f aca="false">SUM(C94:J94)</f>
        <v>0</v>
      </c>
    </row>
    <row r="95" customFormat="false" ht="15" hidden="false" customHeight="false" outlineLevel="0" collapsed="false">
      <c r="A95" s="5"/>
      <c r="K95" s="1" t="n">
        <f aca="false">SUM(C95:J95)</f>
        <v>0</v>
      </c>
    </row>
    <row r="96" customFormat="false" ht="15" hidden="false" customHeight="false" outlineLevel="0" collapsed="false">
      <c r="A96" s="5"/>
      <c r="K96" s="1" t="n">
        <f aca="false">SUM(C96:J96)</f>
        <v>0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  <c r="P99" s="1"/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4" min="3" style="1" width="10.0688259109312"/>
    <col collapsed="false" hidden="false" max="6" min="5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4985</v>
      </c>
      <c r="F2" s="8" t="n">
        <f aca="false">SUM(F6:F1000)</f>
        <v>24563.72</v>
      </c>
      <c r="G2" s="8" t="n">
        <f aca="false">SUM(G6:G1000)</f>
        <v>5681</v>
      </c>
      <c r="H2" s="8" t="n">
        <f aca="false">SUM(H6:H1000)</f>
        <v>1683</v>
      </c>
      <c r="I2" s="8" t="n">
        <f aca="false">SUM(I6:I1000)</f>
        <v>17289.44</v>
      </c>
      <c r="J2" s="8" t="n">
        <f aca="false">SUM(J6:J1000)</f>
        <v>270</v>
      </c>
      <c r="L2" s="8" t="n">
        <f aca="false">SUM(L6:L1000)</f>
        <v>84692.16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42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118.690476190476</v>
      </c>
      <c r="F4" s="8" t="n">
        <f aca="false">F2/$B3</f>
        <v>584.850476190476</v>
      </c>
      <c r="G4" s="8" t="n">
        <f aca="false">G2/$B3</f>
        <v>135.261904761905</v>
      </c>
      <c r="H4" s="8" t="n">
        <f aca="false">H2/$B3</f>
        <v>40.0714285714286</v>
      </c>
      <c r="I4" s="8" t="n">
        <f aca="false">I2/$B3</f>
        <v>411.653333333333</v>
      </c>
      <c r="J4" s="8" t="n">
        <f aca="false">J2/$B3</f>
        <v>6.42857142857143</v>
      </c>
      <c r="L4" s="8" t="n">
        <f aca="false">L5 / (365.24 / 12)</f>
        <v>2282.75149834942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3612.9380952381</v>
      </c>
      <c r="F5" s="8" t="n">
        <f aca="false">F4*30.44</f>
        <v>17802.8484952381</v>
      </c>
      <c r="G5" s="8" t="n">
        <f aca="false">G4*30.44</f>
        <v>4117.37238095238</v>
      </c>
      <c r="H5" s="8" t="n">
        <f aca="false">H4*30.44</f>
        <v>1219.77428571429</v>
      </c>
      <c r="I5" s="8" t="n">
        <f aca="false">I4*30.44</f>
        <v>12530.7274666667</v>
      </c>
      <c r="J5" s="8" t="n">
        <f aca="false">J4*30.44</f>
        <v>195.685714285714</v>
      </c>
      <c r="K5" s="8" t="n">
        <v>30000</v>
      </c>
      <c r="L5" s="8" t="n">
        <f aca="false">SUM(C5:K5)</f>
        <v>69479.3464380952</v>
      </c>
    </row>
    <row r="6" customFormat="false" ht="15" hidden="false" customHeight="false" outlineLevel="0" collapsed="false">
      <c r="A6" s="5" t="n">
        <v>42355</v>
      </c>
      <c r="B6" s="0" t="s">
        <v>5</v>
      </c>
      <c r="E6" s="0"/>
      <c r="F6" s="1" t="n">
        <f aca="false">875.22 + 460</f>
        <v>1335.22</v>
      </c>
      <c r="G6" s="0"/>
      <c r="H6" s="0"/>
      <c r="I6" s="0"/>
      <c r="J6" s="0"/>
      <c r="K6" s="5"/>
      <c r="L6" s="1" t="n">
        <f aca="false">SUM(C6:K6)</f>
        <v>1335.22</v>
      </c>
    </row>
    <row r="7" customFormat="false" ht="15" hidden="false" customHeight="false" outlineLevel="0" collapsed="false">
      <c r="A7" s="5"/>
      <c r="B7" s="0" t="s">
        <v>103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5"/>
      <c r="B8" s="0" t="s">
        <v>104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5" t="n">
        <v>42356</v>
      </c>
      <c r="B9" s="0" t="s">
        <v>105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5"/>
      <c r="B10" s="0" t="s">
        <v>106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5"/>
      <c r="B11" s="0" t="s">
        <v>5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5"/>
      <c r="B12" s="0" t="s">
        <v>107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5" t="n">
        <v>42357</v>
      </c>
      <c r="B13" s="0" t="s">
        <v>5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5" t="n">
        <v>42359</v>
      </c>
      <c r="B14" s="0" t="s">
        <v>17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5"/>
      <c r="B15" s="0" t="s">
        <v>104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5" t="n">
        <v>42360</v>
      </c>
      <c r="B16" s="0" t="s">
        <v>5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5" t="n">
        <v>42361</v>
      </c>
      <c r="B17" s="0" t="s">
        <v>5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5" t="n">
        <v>42362</v>
      </c>
      <c r="B18" s="0" t="s">
        <v>105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5"/>
      <c r="B19" s="0" t="s">
        <v>108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5"/>
      <c r="B20" s="0" t="s">
        <v>5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5"/>
      <c r="B21" s="0" t="s">
        <v>109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5"/>
      <c r="B22" s="0" t="s">
        <v>102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5" t="n">
        <v>42363</v>
      </c>
      <c r="B23" s="0" t="s">
        <v>70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5" t="n">
        <v>42364</v>
      </c>
      <c r="B24" s="0" t="s">
        <v>105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5"/>
      <c r="B25" s="0" t="s">
        <v>5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5"/>
      <c r="B26" s="0" t="s">
        <v>58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5"/>
      <c r="B27" s="0" t="s">
        <v>5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5" t="n">
        <v>42365</v>
      </c>
      <c r="B28" s="0" t="s">
        <v>110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5"/>
      <c r="B29" s="0" t="s">
        <v>6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5"/>
      <c r="B30" s="0" t="s">
        <v>5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5"/>
      <c r="B31" s="0" t="s">
        <v>111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5"/>
      <c r="B32" s="0" t="s">
        <v>5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5" t="n">
        <v>42366</v>
      </c>
      <c r="B33" s="0" t="s">
        <v>105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5"/>
      <c r="B34" s="0" t="s">
        <v>5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5" t="n">
        <v>42367</v>
      </c>
      <c r="B35" s="0" t="s">
        <v>5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5"/>
      <c r="B36" s="0" t="s">
        <v>5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5"/>
      <c r="B37" s="0" t="s">
        <v>112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5"/>
      <c r="B38" s="0" t="s">
        <v>113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5"/>
      <c r="B39" s="0" t="s">
        <v>114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5" t="n">
        <v>42368</v>
      </c>
      <c r="B40" s="0" t="s">
        <v>5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5"/>
      <c r="B41" s="0" t="s">
        <v>115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5"/>
      <c r="B42" s="0" t="s">
        <v>20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5"/>
      <c r="B43" s="0" t="s">
        <v>5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5" t="n">
        <v>42369</v>
      </c>
      <c r="B44" s="0" t="s">
        <v>116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5"/>
      <c r="B45" s="0" t="s">
        <v>117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5"/>
      <c r="B46" s="0" t="s">
        <v>118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5"/>
      <c r="B47" s="0" t="s">
        <v>5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5"/>
      <c r="B48" s="0" t="s">
        <v>119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5" t="n">
        <v>42371</v>
      </c>
      <c r="B49" s="0" t="s">
        <v>120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5"/>
      <c r="B50" s="0" t="s">
        <v>121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5"/>
      <c r="B51" s="0" t="s">
        <v>122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5"/>
      <c r="B52" s="0" t="s">
        <v>123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5" t="n">
        <v>42372</v>
      </c>
      <c r="B53" s="0" t="s">
        <v>58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5"/>
      <c r="B54" s="0" t="s">
        <v>124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5" t="n">
        <v>42373</v>
      </c>
      <c r="B55" s="0" t="s">
        <v>120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5"/>
      <c r="B56" s="0" t="s">
        <v>125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5"/>
      <c r="B57" s="0" t="s">
        <v>120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5"/>
      <c r="B58" s="0" t="s">
        <v>5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5" t="n">
        <v>42374</v>
      </c>
      <c r="B59" s="0" t="s">
        <v>126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5"/>
      <c r="B60" s="0" t="s">
        <v>17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5"/>
      <c r="B61" s="0" t="s">
        <v>58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5"/>
      <c r="B62" s="0" t="s">
        <v>70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5"/>
      <c r="B63" s="0" t="s">
        <v>16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5" t="n">
        <v>42375</v>
      </c>
      <c r="B64" s="0" t="s">
        <v>5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5"/>
      <c r="B65" s="0" t="s">
        <v>5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5" t="n">
        <v>42376</v>
      </c>
      <c r="B66" s="0" t="s">
        <v>5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5" t="n">
        <v>42378</v>
      </c>
      <c r="B67" s="0" t="s">
        <v>5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5"/>
      <c r="B68" s="0" t="s">
        <v>5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5"/>
      <c r="B69" s="0" t="s">
        <v>5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5" t="n">
        <v>42379</v>
      </c>
      <c r="B70" s="0" t="s">
        <v>16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5"/>
      <c r="B71" s="0" t="s">
        <v>127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5"/>
      <c r="B72" s="0" t="s">
        <v>5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5" t="n">
        <v>42380</v>
      </c>
      <c r="B73" s="0" t="s">
        <v>5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5" t="n">
        <v>42381</v>
      </c>
      <c r="B74" s="0" t="s">
        <v>5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20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5" t="n">
        <v>42382</v>
      </c>
      <c r="B76" s="0" t="s">
        <v>127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5"/>
      <c r="B78" s="0" t="s">
        <v>128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5" t="n">
        <v>42383</v>
      </c>
      <c r="B79" s="0" t="s">
        <v>5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5"/>
      <c r="B80" s="0" t="s">
        <v>20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5"/>
      <c r="B81" s="0" t="s">
        <v>16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5" t="n">
        <v>42384</v>
      </c>
      <c r="B82" s="0" t="s">
        <v>129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5"/>
      <c r="B83" s="0" t="s">
        <v>5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5"/>
      <c r="B84" s="0" t="s">
        <v>5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5" t="n">
        <v>42385</v>
      </c>
      <c r="B85" s="0" t="s">
        <v>105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5"/>
      <c r="B86" s="0" t="s">
        <v>5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5" t="n">
        <v>42386</v>
      </c>
      <c r="B87" s="0" t="s">
        <v>5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5"/>
      <c r="B88" s="0" t="s">
        <v>130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5" t="n">
        <v>42387</v>
      </c>
      <c r="B89" s="0" t="s">
        <v>131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5"/>
      <c r="B90" s="0" t="s">
        <v>112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5"/>
      <c r="B91" s="0" t="s">
        <v>5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5"/>
      <c r="B92" s="0" t="s">
        <v>127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5" t="n">
        <v>42388</v>
      </c>
      <c r="B93" s="0" t="s">
        <v>109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5" t="n">
        <v>42389</v>
      </c>
      <c r="B94" s="0" t="s">
        <v>105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5"/>
      <c r="B95" s="0" t="s">
        <v>24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5"/>
      <c r="B96" s="0" t="s">
        <v>5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5" t="n">
        <v>42390</v>
      </c>
      <c r="B97" s="0" t="s">
        <v>120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5" t="n">
        <v>42391</v>
      </c>
      <c r="B98" s="0" t="s">
        <v>132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5"/>
      <c r="B99" s="0" t="s">
        <v>133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5"/>
      <c r="B100" s="0" t="s">
        <v>5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5" t="n">
        <v>42392</v>
      </c>
      <c r="B101" s="0" t="s">
        <v>120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5" t="n">
        <v>42394</v>
      </c>
      <c r="B102" s="0" t="s">
        <v>5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5"/>
      <c r="B103" s="0" t="s">
        <v>134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5" t="n">
        <v>42395</v>
      </c>
      <c r="B104" s="0" t="s">
        <v>127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5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135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5"/>
      <c r="B107" s="0" t="s">
        <v>136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5" t="n">
        <v>42396</v>
      </c>
      <c r="B108" s="0" t="s">
        <v>58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5"/>
      <c r="L110" s="1" t="n">
        <f aca="false">SUM(C110:K110)</f>
        <v>0</v>
      </c>
    </row>
    <row r="111" customFormat="false" ht="15" hidden="false" customHeight="false" outlineLevel="0" collapsed="false">
      <c r="A111" s="5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5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5"/>
      <c r="L115" s="1" t="n">
        <f aca="false">SUM(C115:K115)</f>
        <v>0</v>
      </c>
    </row>
    <row r="116" customFormat="false" ht="15" hidden="false" customHeight="false" outlineLevel="0" collapsed="false">
      <c r="A116" s="5"/>
      <c r="L116" s="1" t="n">
        <f aca="false">SUM(C116:K116)</f>
        <v>0</v>
      </c>
    </row>
    <row r="117" customFormat="false" ht="15" hidden="false" customHeight="false" outlineLevel="0" collapsed="false">
      <c r="A117" s="5"/>
      <c r="L117" s="1" t="n">
        <f aca="false">SUM(C117:K117)</f>
        <v>0</v>
      </c>
    </row>
    <row r="118" customFormat="false" ht="15" hidden="false" customHeight="false" outlineLevel="0" collapsed="false">
      <c r="A118" s="5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5"/>
      <c r="L120" s="1" t="n">
        <f aca="false">SUM(C120:K120)</f>
        <v>0</v>
      </c>
    </row>
    <row r="121" customFormat="false" ht="15" hidden="false" customHeight="false" outlineLevel="0" collapsed="false">
      <c r="A121" s="5"/>
      <c r="L121" s="1" t="n">
        <f aca="false">SUM(C121:K121)</f>
        <v>0</v>
      </c>
    </row>
    <row r="122" customFormat="false" ht="15" hidden="false" customHeight="false" outlineLevel="0" collapsed="false">
      <c r="A122" s="5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5"/>
      <c r="L124" s="1" t="n">
        <f aca="false">SUM(C124:K124)</f>
        <v>0</v>
      </c>
    </row>
    <row r="125" customFormat="false" ht="15" hidden="false" customHeight="false" outlineLevel="0" collapsed="false">
      <c r="A125" s="5"/>
      <c r="L125" s="1" t="n">
        <f aca="false">SUM(C125:K125)</f>
        <v>0</v>
      </c>
    </row>
    <row r="126" customFormat="false" ht="15" hidden="false" customHeight="false" outlineLevel="0" collapsed="false">
      <c r="A126" s="5"/>
      <c r="L126" s="1" t="n">
        <f aca="false">SUM(C126:K126)</f>
        <v>0</v>
      </c>
    </row>
    <row r="127" customFormat="false" ht="15" hidden="false" customHeight="false" outlineLevel="0" collapsed="false">
      <c r="A127" s="5"/>
      <c r="L127" s="1" t="n">
        <f aca="false">SUM(C127:K127)</f>
        <v>0</v>
      </c>
    </row>
    <row r="128" customFormat="false" ht="15" hidden="false" customHeight="false" outlineLevel="0" collapsed="false">
      <c r="A128" s="5"/>
      <c r="L128" s="1" t="n">
        <f aca="false">SUM(C128:K128)</f>
        <v>0</v>
      </c>
    </row>
    <row r="129" customFormat="false" ht="15" hidden="false" customHeight="false" outlineLevel="0" collapsed="false">
      <c r="A129" s="5"/>
      <c r="L129" s="1" t="n">
        <f aca="false">SUM(C129:K129)</f>
        <v>0</v>
      </c>
    </row>
    <row r="130" customFormat="false" ht="15" hidden="false" customHeight="false" outlineLevel="0" collapsed="false">
      <c r="A130" s="5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5"/>
      <c r="L132" s="1" t="n">
        <f aca="false">SUM(C132:K132)</f>
        <v>0</v>
      </c>
    </row>
    <row r="133" customFormat="false" ht="15" hidden="false" customHeight="false" outlineLevel="0" collapsed="false">
      <c r="A133" s="5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5"/>
      <c r="L135" s="1" t="n">
        <f aca="false">SUM(C135:K135)</f>
        <v>0</v>
      </c>
    </row>
    <row r="136" customFormat="false" ht="15" hidden="false" customHeight="false" outlineLevel="0" collapsed="false">
      <c r="A136" s="5"/>
      <c r="L136" s="1" t="n">
        <f aca="false">SUM(C136:K136)</f>
        <v>0</v>
      </c>
    </row>
    <row r="137" customFormat="false" ht="15" hidden="false" customHeight="false" outlineLevel="0" collapsed="false">
      <c r="A137" s="5"/>
      <c r="L137" s="1" t="n">
        <f aca="false">SUM(C137:K137)</f>
        <v>0</v>
      </c>
    </row>
    <row r="138" customFormat="false" ht="15" hidden="false" customHeight="false" outlineLevel="0" collapsed="false">
      <c r="A138" s="5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5"/>
      <c r="L140" s="1" t="n">
        <f aca="false">SUM(C140:K140)</f>
        <v>0</v>
      </c>
    </row>
    <row r="141" customFormat="false" ht="15" hidden="false" customHeight="false" outlineLevel="0" collapsed="false">
      <c r="A141" s="5"/>
      <c r="L141" s="1" t="n">
        <f aca="false">SUM(C141:K141)</f>
        <v>0</v>
      </c>
    </row>
    <row r="142" customFormat="false" ht="15" hidden="false" customHeight="false" outlineLevel="0" collapsed="false">
      <c r="A142" s="5"/>
      <c r="L142" s="1" t="n">
        <f aca="false">SUM(C142:K142)</f>
        <v>0</v>
      </c>
    </row>
    <row r="143" customFormat="false" ht="15" hidden="false" customHeight="false" outlineLevel="0" collapsed="false">
      <c r="A143" s="5"/>
      <c r="L143" s="1" t="n">
        <f aca="false">SUM(C143:K143)</f>
        <v>0</v>
      </c>
    </row>
    <row r="144" customFormat="false" ht="15" hidden="false" customHeight="false" outlineLevel="0" collapsed="false">
      <c r="A144" s="5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1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0.0688259109312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137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636.5</v>
      </c>
      <c r="D2" s="8" t="n">
        <f aca="false">SUM(D6:D1000) - $D$40 - $D$46 - $D$47 - $D$67 - $D$76</f>
        <v>490</v>
      </c>
      <c r="E2" s="8" t="n">
        <f aca="false">SUM(E6:E1000)</f>
        <v>23403.3</v>
      </c>
      <c r="F2" s="8" t="n">
        <f aca="false">SUM(F6:F1000)</f>
        <v>45427.16</v>
      </c>
      <c r="G2" s="8" t="n">
        <f aca="false">SUM(G6:G1000)</f>
        <v>4528</v>
      </c>
      <c r="H2" s="8" t="n">
        <f aca="false">SUM(H6:H1000)</f>
        <v>1700</v>
      </c>
      <c r="I2" s="8" t="n">
        <f aca="false">SUM(I6:I1000)</f>
        <v>19370.92</v>
      </c>
      <c r="J2" s="8" t="n">
        <f aca="false">SUM(J6:J1000)</f>
        <v>2676.3</v>
      </c>
      <c r="L2" s="8" t="n">
        <f aca="false">SUM(L6:L1000) - $D$40 - $D$46 - $D$47 - $D$67 - $D$76</f>
        <v>98232.1800000003</v>
      </c>
    </row>
    <row r="3" customFormat="false" ht="15" hidden="false" customHeight="true" outlineLevel="0" collapsed="false">
      <c r="A3" s="2" t="s">
        <v>11</v>
      </c>
      <c r="B3" s="8" t="n">
        <f aca="false">MAX(A6:A1000)-MIN(A6:A1000)+1</f>
        <v>69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9.22463768115942</v>
      </c>
      <c r="D4" s="8" t="n">
        <f aca="false">D2/$B3</f>
        <v>7.10144927536232</v>
      </c>
      <c r="E4" s="8" t="n">
        <f aca="false">E2/$B3</f>
        <v>339.178260869565</v>
      </c>
      <c r="F4" s="8" t="n">
        <f aca="false">F2/$B3</f>
        <v>658.364637681159</v>
      </c>
      <c r="G4" s="8" t="n">
        <f aca="false">G2/$B3</f>
        <v>65.6231884057971</v>
      </c>
      <c r="H4" s="8" t="n">
        <f aca="false">H2/$B3</f>
        <v>24.6376811594203</v>
      </c>
      <c r="I4" s="8" t="n">
        <f aca="false">I2/$B3</f>
        <v>280.737971014493</v>
      </c>
      <c r="J4" s="8" t="n">
        <f aca="false">J2/$B3</f>
        <v>38.7869565217391</v>
      </c>
      <c r="L4" s="8" t="n">
        <f aca="false">L5 / (365.24 / 12)</f>
        <v>2409.46396613543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280.797971014493</v>
      </c>
      <c r="D5" s="8" t="n">
        <f aca="false">D4*30.44</f>
        <v>216.168115942029</v>
      </c>
      <c r="E5" s="8" t="n">
        <f aca="false">E4*30.44</f>
        <v>10324.5862608696</v>
      </c>
      <c r="F5" s="8" t="n">
        <f aca="false">F4*30.44</f>
        <v>20040.6195710145</v>
      </c>
      <c r="G5" s="8" t="n">
        <f aca="false">G4*30.44</f>
        <v>1997.56985507246</v>
      </c>
      <c r="H5" s="8" t="n">
        <f aca="false">H4*30.44</f>
        <v>749.971014492754</v>
      </c>
      <c r="I5" s="8" t="n">
        <f aca="false">I4*30.44</f>
        <v>8545.66383768116</v>
      </c>
      <c r="J5" s="8" t="n">
        <f aca="false">J4*30.44</f>
        <v>1180.67495652174</v>
      </c>
      <c r="K5" s="8" t="n">
        <v>30000</v>
      </c>
      <c r="L5" s="8" t="n">
        <f aca="false">SUM(C5:K5)</f>
        <v>73336.0515826087</v>
      </c>
    </row>
    <row r="6" customFormat="false" ht="15" hidden="false" customHeight="false" outlineLevel="0" collapsed="false">
      <c r="A6" s="11" t="n">
        <v>42763</v>
      </c>
      <c r="B6" s="0" t="s">
        <v>137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5"/>
      <c r="L6" s="1" t="n">
        <f aca="false">SUM(C6:K6)</f>
        <v>1314.95</v>
      </c>
    </row>
    <row r="7" customFormat="false" ht="15" hidden="false" customHeight="false" outlineLevel="0" collapsed="false">
      <c r="A7" s="11" t="n">
        <v>42763</v>
      </c>
      <c r="B7" s="0" t="s">
        <v>138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1" t="n">
        <v>42763</v>
      </c>
      <c r="B8" s="0" t="s">
        <v>137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1" t="n">
        <v>42764</v>
      </c>
      <c r="B9" s="0" t="s">
        <v>137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1" t="n">
        <v>42764</v>
      </c>
      <c r="B10" s="0" t="s">
        <v>139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1" t="n">
        <v>42764</v>
      </c>
      <c r="B11" s="12" t="s">
        <v>140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1" t="n">
        <v>42764</v>
      </c>
      <c r="B12" s="12" t="s">
        <v>81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1" t="n">
        <v>42765</v>
      </c>
      <c r="B13" s="12" t="s">
        <v>137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1" t="n">
        <v>42767</v>
      </c>
      <c r="B14" s="12" t="s">
        <v>141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1" t="n">
        <v>42768</v>
      </c>
      <c r="B15" s="12" t="s">
        <v>137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1" t="n">
        <v>42768</v>
      </c>
      <c r="B16" s="12" t="s">
        <v>142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1" t="n">
        <v>42768</v>
      </c>
      <c r="B17" s="12" t="s">
        <v>121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1" t="n">
        <v>42768</v>
      </c>
      <c r="B18" s="12" t="s">
        <v>143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1" t="n">
        <v>42769</v>
      </c>
      <c r="B19" s="12" t="s">
        <v>144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1" t="n">
        <v>42769</v>
      </c>
      <c r="B20" s="12" t="s">
        <v>145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1" t="n">
        <v>42769</v>
      </c>
      <c r="B21" s="12" t="s">
        <v>100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1" t="n">
        <v>42770</v>
      </c>
      <c r="B22" s="12" t="s">
        <v>137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1" t="n">
        <v>42770</v>
      </c>
      <c r="B23" s="12" t="s">
        <v>70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1" t="n">
        <v>42770</v>
      </c>
      <c r="B24" s="12" t="s">
        <v>146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1" t="n">
        <v>42770</v>
      </c>
      <c r="B25" s="12" t="s">
        <v>147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1" t="n">
        <v>42771</v>
      </c>
      <c r="B26" s="12" t="s">
        <v>137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1" t="n">
        <v>42771</v>
      </c>
      <c r="B27" s="12" t="s">
        <v>143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1" t="n">
        <v>42772</v>
      </c>
      <c r="B28" s="12" t="s">
        <v>148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1" t="n">
        <v>42772</v>
      </c>
      <c r="B29" s="12" t="s">
        <v>137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1" t="n">
        <v>42773</v>
      </c>
      <c r="B30" s="12" t="s">
        <v>149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1" t="n">
        <v>42773</v>
      </c>
      <c r="B31" s="12" t="s">
        <v>150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1" t="n">
        <v>42773</v>
      </c>
      <c r="B32" s="12" t="s">
        <v>137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1" t="n">
        <v>42774</v>
      </c>
      <c r="B33" s="12" t="s">
        <v>151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1" t="n">
        <v>42775</v>
      </c>
      <c r="B34" s="12" t="s">
        <v>32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1" t="n">
        <v>42775</v>
      </c>
      <c r="B35" s="12" t="s">
        <v>137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1" t="n">
        <v>42777</v>
      </c>
      <c r="B36" s="12" t="s">
        <v>137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1" t="n">
        <v>42777</v>
      </c>
      <c r="B37" s="12" t="s">
        <v>149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1" t="n">
        <v>42777</v>
      </c>
      <c r="B38" s="12" t="s">
        <v>137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1" t="n">
        <v>42778</v>
      </c>
      <c r="B39" s="12" t="s">
        <v>152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1" t="n">
        <v>42778</v>
      </c>
      <c r="B40" s="12" t="s">
        <v>153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1" t="n">
        <v>42778</v>
      </c>
      <c r="B41" s="12" t="s">
        <v>149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1" t="n">
        <v>42779</v>
      </c>
      <c r="B42" s="12" t="s">
        <v>24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1" t="n">
        <v>42781</v>
      </c>
      <c r="B43" s="12" t="s">
        <v>137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1" t="n">
        <v>42781</v>
      </c>
      <c r="B44" s="12" t="s">
        <v>145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1" t="n">
        <v>42782</v>
      </c>
      <c r="B45" s="12" t="s">
        <v>70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1" t="n">
        <v>42782</v>
      </c>
      <c r="B46" s="12" t="s">
        <v>154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1" t="n">
        <v>42782</v>
      </c>
      <c r="B47" s="12" t="s">
        <v>155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1" t="n">
        <v>42782</v>
      </c>
      <c r="B48" s="12" t="s">
        <v>137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1" t="n">
        <v>42783</v>
      </c>
      <c r="B49" s="12" t="s">
        <v>156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1" t="n">
        <v>42784</v>
      </c>
      <c r="B50" s="12" t="s">
        <v>137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1" t="n">
        <v>42784</v>
      </c>
      <c r="B51" s="12" t="s">
        <v>157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1" t="n">
        <v>42785</v>
      </c>
      <c r="B52" s="12" t="s">
        <v>158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1" t="n">
        <v>42785</v>
      </c>
      <c r="B53" s="12" t="s">
        <v>147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1" t="n">
        <v>42786</v>
      </c>
      <c r="B54" s="12" t="s">
        <v>159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1" t="n">
        <v>42786</v>
      </c>
      <c r="B55" s="12" t="s">
        <v>160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1" t="n">
        <v>42787</v>
      </c>
      <c r="B56" s="12" t="s">
        <v>137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1" t="n">
        <v>42789</v>
      </c>
      <c r="B57" s="12" t="s">
        <v>161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1" t="n">
        <v>42789</v>
      </c>
      <c r="B58" s="12" t="s">
        <v>162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1" t="n">
        <v>42789</v>
      </c>
      <c r="B59" s="12" t="s">
        <v>163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1" t="n">
        <v>42789</v>
      </c>
      <c r="B60" s="12" t="s">
        <v>32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1" t="n">
        <v>42789</v>
      </c>
      <c r="B61" s="12" t="s">
        <v>137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1" t="n">
        <v>42789</v>
      </c>
      <c r="B62" s="12" t="s">
        <v>164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1" t="n">
        <v>42789</v>
      </c>
      <c r="B63" s="12" t="s">
        <v>165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1" t="n">
        <v>42789</v>
      </c>
      <c r="B64" s="12" t="s">
        <v>166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1" t="n">
        <v>42790</v>
      </c>
      <c r="B65" s="12" t="s">
        <v>137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1" t="n">
        <v>42790</v>
      </c>
      <c r="B66" s="12" t="s">
        <v>70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1" t="n">
        <v>42791</v>
      </c>
      <c r="B67" s="12" t="s">
        <v>167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1" t="n">
        <v>42791</v>
      </c>
      <c r="B68" s="12" t="s">
        <v>137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1" t="n">
        <v>42791</v>
      </c>
      <c r="B69" s="12" t="s">
        <v>168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1" t="n">
        <v>42792</v>
      </c>
      <c r="B70" s="12" t="s">
        <v>169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1" t="n">
        <v>42794</v>
      </c>
      <c r="B71" s="12" t="s">
        <v>140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1" t="n">
        <v>42794</v>
      </c>
      <c r="B72" s="12" t="s">
        <v>70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1" t="n">
        <v>42794</v>
      </c>
      <c r="B73" s="12" t="s">
        <v>137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1" t="n">
        <v>42795</v>
      </c>
      <c r="B74" s="12" t="s">
        <v>70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1" t="n">
        <v>42795</v>
      </c>
      <c r="B75" s="12" t="s">
        <v>58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1" t="n">
        <v>42795</v>
      </c>
      <c r="B76" s="12" t="s">
        <v>170</v>
      </c>
      <c r="C76" s="0"/>
      <c r="D76" s="13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1" t="n">
        <v>42795</v>
      </c>
      <c r="B77" s="12" t="s">
        <v>137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1" t="n">
        <v>42796</v>
      </c>
      <c r="B78" s="12" t="s">
        <v>137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1" t="n">
        <v>42796</v>
      </c>
      <c r="B79" s="12" t="s">
        <v>171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1" t="n">
        <v>42797</v>
      </c>
      <c r="B80" s="12" t="s">
        <v>172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1" t="n">
        <v>42797</v>
      </c>
      <c r="B81" s="12" t="s">
        <v>173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1" t="n">
        <v>42798</v>
      </c>
      <c r="B82" s="12" t="s">
        <v>62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1" t="n">
        <v>42798</v>
      </c>
      <c r="B83" s="12" t="s">
        <v>137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1" t="n">
        <v>42799</v>
      </c>
      <c r="B84" s="12" t="s">
        <v>137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1" t="n">
        <v>42799</v>
      </c>
      <c r="B85" s="12" t="s">
        <v>174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1" t="n">
        <v>42800</v>
      </c>
      <c r="B86" s="12" t="s">
        <v>175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1" t="n">
        <v>42800</v>
      </c>
      <c r="B87" s="12" t="s">
        <v>137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1" t="n">
        <v>42800</v>
      </c>
      <c r="B88" s="12" t="s">
        <v>148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1" t="n">
        <v>42801</v>
      </c>
      <c r="B89" s="12" t="s">
        <v>176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1" t="n">
        <v>42801</v>
      </c>
      <c r="B90" s="12" t="s">
        <v>137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1" t="n">
        <v>42802</v>
      </c>
      <c r="B91" s="12" t="s">
        <v>137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1" t="n">
        <v>42802</v>
      </c>
      <c r="B92" s="12" t="s">
        <v>177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1" t="n">
        <v>42803</v>
      </c>
      <c r="B93" s="12" t="s">
        <v>145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1" t="n">
        <v>42803</v>
      </c>
      <c r="B94" s="12" t="s">
        <v>137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1" t="n">
        <v>42804</v>
      </c>
      <c r="B95" s="12" t="s">
        <v>121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1" t="n">
        <v>42804</v>
      </c>
      <c r="B96" s="12" t="s">
        <v>143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1" t="n">
        <v>42804</v>
      </c>
      <c r="B97" s="12" t="s">
        <v>178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1" t="n">
        <v>42805</v>
      </c>
      <c r="B98" s="12" t="s">
        <v>178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1" t="n">
        <v>42805</v>
      </c>
      <c r="B99" s="12" t="s">
        <v>179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1" t="n">
        <v>42805</v>
      </c>
      <c r="B100" s="12" t="s">
        <v>180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1" t="n">
        <v>42805</v>
      </c>
      <c r="B101" s="12" t="s">
        <v>181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1" t="n">
        <v>42805</v>
      </c>
      <c r="B102" s="12" t="s">
        <v>182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1" t="n">
        <v>42806</v>
      </c>
      <c r="B103" s="12" t="s">
        <v>137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1" t="n">
        <v>42807</v>
      </c>
      <c r="B104" s="12" t="s">
        <v>183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1" t="n">
        <v>42807</v>
      </c>
      <c r="B105" s="12" t="s">
        <v>184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1" t="n">
        <v>42808</v>
      </c>
      <c r="B106" s="12" t="s">
        <v>137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1" t="n">
        <v>42809</v>
      </c>
      <c r="B107" s="12" t="s">
        <v>185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1" t="n">
        <v>42809</v>
      </c>
      <c r="B108" s="12" t="s">
        <v>58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1" t="n">
        <v>42810</v>
      </c>
      <c r="B109" s="12" t="s">
        <v>186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1" t="n">
        <v>42810</v>
      </c>
      <c r="B110" s="12" t="s">
        <v>137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1" t="n">
        <v>42811</v>
      </c>
      <c r="B111" s="12" t="s">
        <v>137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1" t="n">
        <v>42812</v>
      </c>
      <c r="B112" s="12" t="s">
        <v>137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1" t="n">
        <v>42814</v>
      </c>
      <c r="B113" s="12" t="s">
        <v>186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1" t="n">
        <v>42815</v>
      </c>
      <c r="B114" s="12" t="s">
        <v>137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1" t="n">
        <v>42815</v>
      </c>
      <c r="B115" s="12" t="s">
        <v>187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1" t="n">
        <v>42815</v>
      </c>
      <c r="B116" s="12" t="s">
        <v>148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1" t="n">
        <v>42816</v>
      </c>
      <c r="B117" s="12" t="s">
        <v>187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1" t="n">
        <v>42816</v>
      </c>
      <c r="B118" s="12" t="s">
        <v>70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1" t="n">
        <v>42816</v>
      </c>
      <c r="B119" s="12" t="s">
        <v>137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1" t="n">
        <v>42816</v>
      </c>
      <c r="B120" s="12" t="s">
        <v>141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1" t="n">
        <v>42816</v>
      </c>
      <c r="B121" s="12" t="s">
        <v>187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1" t="n">
        <v>42817</v>
      </c>
      <c r="B122" s="12" t="s">
        <v>183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1" t="n">
        <v>42817</v>
      </c>
      <c r="B123" s="12" t="s">
        <v>188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1" t="n">
        <v>42817</v>
      </c>
      <c r="B124" s="12" t="s">
        <v>70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1" t="n">
        <v>42817</v>
      </c>
      <c r="B125" s="12" t="s">
        <v>32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1" t="n">
        <v>42817</v>
      </c>
      <c r="B126" s="12" t="s">
        <v>137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1" t="n">
        <v>42817</v>
      </c>
      <c r="B127" s="12" t="s">
        <v>189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1" t="n">
        <v>42819</v>
      </c>
      <c r="B128" s="12" t="s">
        <v>137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1" t="n">
        <v>42820</v>
      </c>
      <c r="B129" s="12" t="s">
        <v>140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1" t="n">
        <v>42820</v>
      </c>
      <c r="B130" s="12" t="s">
        <v>149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1" t="n">
        <v>42820</v>
      </c>
      <c r="B131" s="12" t="s">
        <v>137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1" t="n">
        <v>42820</v>
      </c>
      <c r="B132" s="12" t="s">
        <v>17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1" t="n">
        <v>42820</v>
      </c>
      <c r="B133" s="12" t="s">
        <v>190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1" t="n">
        <v>42822</v>
      </c>
      <c r="B134" s="12" t="s">
        <v>140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1" t="n">
        <v>42822</v>
      </c>
      <c r="B135" s="12" t="s">
        <v>137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1" t="n">
        <v>42822</v>
      </c>
      <c r="B136" s="12" t="s">
        <v>191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1" t="n">
        <v>42823</v>
      </c>
      <c r="B137" s="12" t="s">
        <v>185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1" t="n">
        <v>42823</v>
      </c>
      <c r="B138" s="12" t="s">
        <v>121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1" t="n">
        <v>42823</v>
      </c>
      <c r="B139" s="12" t="s">
        <v>192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1" t="n">
        <v>42824</v>
      </c>
      <c r="B140" s="12" t="s">
        <v>137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1" t="n">
        <v>42825</v>
      </c>
      <c r="B141" s="12" t="s">
        <v>193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1" t="n">
        <v>42826</v>
      </c>
      <c r="B142" s="12" t="s">
        <v>137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1" t="n">
        <v>42829</v>
      </c>
      <c r="B143" s="12" t="s">
        <v>175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1" t="n">
        <v>42831</v>
      </c>
      <c r="B144" s="12" t="s">
        <v>193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1" t="n">
        <v>42831</v>
      </c>
      <c r="B145" s="12" t="s">
        <v>137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14" width="11.4615384615385"/>
    <col collapsed="false" hidden="true" max="4" min="4" style="14" width="0"/>
    <col collapsed="false" hidden="false" max="5" min="5" style="14" width="12.5344129554656"/>
    <col collapsed="false" hidden="true" max="6" min="6" style="14" width="0"/>
    <col collapsed="false" hidden="false" max="7" min="7" style="14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K1" s="16" t="n">
        <v>57.27</v>
      </c>
      <c r="L1" s="16" t="n">
        <v>62.51</v>
      </c>
      <c r="M1" s="16" t="n">
        <f aca="false">(K1 + L1) / 2</f>
        <v>59.89</v>
      </c>
      <c r="O1" s="6" t="s">
        <v>200</v>
      </c>
      <c r="P1" s="9" t="s">
        <v>201</v>
      </c>
      <c r="Q1" s="9" t="s">
        <v>202</v>
      </c>
      <c r="R1" s="9" t="s">
        <v>203</v>
      </c>
      <c r="S1" s="9" t="s">
        <v>204</v>
      </c>
      <c r="T1" s="9" t="s">
        <v>205</v>
      </c>
      <c r="U1" s="9" t="s">
        <v>206</v>
      </c>
    </row>
    <row r="2" s="12" customFormat="true" ht="15" hidden="false" customHeight="false" outlineLevel="0" collapsed="false">
      <c r="A2" s="17" t="n">
        <v>42858</v>
      </c>
      <c r="B2" s="12" t="s">
        <v>207</v>
      </c>
      <c r="C2" s="14" t="n">
        <f aca="false">400 * K1 + 2.63 * L1 + O2 + 45800 + 5000</f>
        <v>106659.7613</v>
      </c>
      <c r="D2" s="14" t="n">
        <f aca="false">C2</f>
        <v>106659.7613</v>
      </c>
      <c r="E2" s="14"/>
      <c r="F2" s="14" t="n">
        <f aca="false">E2</f>
        <v>0</v>
      </c>
      <c r="G2" s="14" t="n">
        <f aca="false">D2-F2</f>
        <v>106659.7613</v>
      </c>
      <c r="H2" s="18" t="n">
        <f aca="false">'Actual 5'!L5 - 'Actual 5'!K5</f>
        <v>43336.0515826087</v>
      </c>
      <c r="I2" s="19" t="n">
        <f aca="false">(365.25 / 12)</f>
        <v>30.4375</v>
      </c>
      <c r="K2" s="18" t="n">
        <f aca="false">$G2 / K$1</f>
        <v>1862.40197834818</v>
      </c>
      <c r="L2" s="18" t="n">
        <f aca="false">$G2 / L$1</f>
        <v>1706.28317549192</v>
      </c>
      <c r="M2" s="18" t="n">
        <f aca="false">$G2 / M$1</f>
        <v>1780.92772249123</v>
      </c>
      <c r="O2" s="20" t="n">
        <v>32787.36</v>
      </c>
      <c r="P2" s="21" t="n">
        <v>0.14</v>
      </c>
      <c r="Q2" s="18" t="n">
        <v>10155</v>
      </c>
      <c r="R2" s="18" t="n">
        <f aca="false">Q2 * P2</f>
        <v>1421.7</v>
      </c>
      <c r="S2" s="22" t="n">
        <v>0.01</v>
      </c>
      <c r="T2" s="22" t="n">
        <v>0</v>
      </c>
      <c r="U2" s="18" t="n">
        <v>0</v>
      </c>
    </row>
    <row r="3" customFormat="false" ht="15" hidden="false" customHeight="false" outlineLevel="0" collapsed="false">
      <c r="A3" s="17" t="n">
        <v>42858</v>
      </c>
      <c r="B3" s="23" t="s">
        <v>8</v>
      </c>
      <c r="C3" s="0"/>
      <c r="D3" s="13" t="n">
        <f aca="false">C3+D2</f>
        <v>106659.7613</v>
      </c>
      <c r="E3" s="13" t="n">
        <f aca="false">$H$2</f>
        <v>43336.0515826087</v>
      </c>
      <c r="F3" s="13" t="n">
        <f aca="false">E3+F2</f>
        <v>43336.0515826087</v>
      </c>
      <c r="G3" s="14" t="n">
        <f aca="false">D3-F3</f>
        <v>63323.7097173913</v>
      </c>
      <c r="H3" s="18"/>
      <c r="K3" s="18" t="n">
        <f aca="false">E3/58.12</f>
        <v>745.63061910889</v>
      </c>
      <c r="L3" s="24"/>
      <c r="M3" s="19"/>
    </row>
    <row r="4" customFormat="false" ht="15" hidden="false" customHeight="false" outlineLevel="0" collapsed="false">
      <c r="A4" s="17" t="n">
        <v>42859</v>
      </c>
      <c r="B4" s="23" t="s">
        <v>208</v>
      </c>
      <c r="C4" s="0"/>
      <c r="D4" s="13" t="n">
        <f aca="false">C4+D3</f>
        <v>106659.7613</v>
      </c>
      <c r="E4" s="13" t="n">
        <v>30000</v>
      </c>
      <c r="F4" s="14" t="n">
        <f aca="false">E4+F3</f>
        <v>73336.0515826087</v>
      </c>
      <c r="G4" s="14" t="n">
        <f aca="false">D4-F4</f>
        <v>33323.7097173913</v>
      </c>
      <c r="K4" s="13"/>
      <c r="L4" s="9"/>
      <c r="M4" s="9"/>
    </row>
    <row r="5" customFormat="false" ht="15" hidden="false" customHeight="false" outlineLevel="0" collapsed="false">
      <c r="A5" s="17" t="n">
        <v>42865</v>
      </c>
      <c r="B5" s="23" t="s">
        <v>209</v>
      </c>
      <c r="C5" s="0"/>
      <c r="D5" s="13" t="n">
        <f aca="false">C5+D4</f>
        <v>106659.7613</v>
      </c>
      <c r="E5" s="13"/>
      <c r="F5" s="14" t="n">
        <f aca="false">E5+F4</f>
        <v>73336.0515826087</v>
      </c>
      <c r="G5" s="14" t="n">
        <f aca="false">D5-F5</f>
        <v>33323.7097173913</v>
      </c>
      <c r="L5" s="9"/>
      <c r="M5" s="9"/>
    </row>
    <row r="6" customFormat="false" ht="15" hidden="false" customHeight="false" outlineLevel="0" collapsed="false">
      <c r="A6" s="17" t="n">
        <v>42877</v>
      </c>
      <c r="B6" s="23" t="s">
        <v>210</v>
      </c>
      <c r="C6" s="0"/>
      <c r="D6" s="13" t="n">
        <f aca="false">C6+D5</f>
        <v>106659.7613</v>
      </c>
      <c r="E6" s="13" t="n">
        <v>30428.36</v>
      </c>
      <c r="F6" s="14" t="n">
        <f aca="false">E6+F5</f>
        <v>103764.411582609</v>
      </c>
      <c r="G6" s="14" t="n">
        <f aca="false">D6-F6</f>
        <v>2895.34971739131</v>
      </c>
      <c r="L6" s="9"/>
      <c r="M6" s="9"/>
    </row>
    <row r="7" s="25" customFormat="true" ht="15" hidden="false" customHeight="false" outlineLevel="0" collapsed="false">
      <c r="A7" s="17" t="n">
        <v>42879</v>
      </c>
      <c r="B7" s="23" t="s">
        <v>211</v>
      </c>
      <c r="C7" s="14"/>
      <c r="D7" s="13" t="n">
        <f aca="false">C7+D6</f>
        <v>106659.7613</v>
      </c>
      <c r="E7" s="13"/>
      <c r="F7" s="14" t="n">
        <f aca="false">E7+F6</f>
        <v>103764.411582609</v>
      </c>
      <c r="G7" s="14" t="n">
        <f aca="false">D7-F7</f>
        <v>2895.34971739131</v>
      </c>
      <c r="K7" s="9"/>
      <c r="L7" s="9"/>
      <c r="M7" s="9"/>
    </row>
    <row r="8" s="25" customFormat="true" ht="15" hidden="false" customHeight="false" outlineLevel="0" collapsed="false">
      <c r="A8" s="17" t="n">
        <v>42889</v>
      </c>
      <c r="B8" s="23" t="s">
        <v>8</v>
      </c>
      <c r="C8" s="14"/>
      <c r="D8" s="13" t="n">
        <f aca="false">C8+D7</f>
        <v>106659.7613</v>
      </c>
      <c r="E8" s="13" t="n">
        <f aca="false">$H$2</f>
        <v>43336.0515826087</v>
      </c>
      <c r="F8" s="14" t="n">
        <f aca="false">E8+F7</f>
        <v>147100.463165217</v>
      </c>
      <c r="G8" s="14" t="n">
        <f aca="false">D8-F8</f>
        <v>-40440.7018652174</v>
      </c>
      <c r="K8" s="9"/>
      <c r="L8" s="9"/>
      <c r="M8" s="9"/>
    </row>
    <row r="9" customFormat="false" ht="15" hidden="false" customHeight="false" outlineLevel="0" collapsed="false">
      <c r="A9" s="17" t="n">
        <v>42889</v>
      </c>
      <c r="B9" s="23" t="s">
        <v>212</v>
      </c>
      <c r="C9" s="14" t="n">
        <v>45000</v>
      </c>
      <c r="D9" s="13" t="n">
        <f aca="false">C9+D8</f>
        <v>151659.7613</v>
      </c>
      <c r="E9" s="13"/>
      <c r="F9" s="14" t="n">
        <f aca="false">E9+F8</f>
        <v>147100.463165217</v>
      </c>
      <c r="G9" s="14" t="n">
        <f aca="false">D9-F9</f>
        <v>4559.29813478264</v>
      </c>
      <c r="K9" s="9"/>
      <c r="L9" s="9"/>
      <c r="M9" s="9"/>
    </row>
    <row r="10" s="23" customFormat="true" ht="15" hidden="false" customHeight="false" outlineLevel="0" collapsed="false">
      <c r="A10" s="17" t="n">
        <v>42890</v>
      </c>
      <c r="B10" s="23" t="s">
        <v>208</v>
      </c>
      <c r="C10" s="14"/>
      <c r="D10" s="13" t="n">
        <f aca="false">C10+D9</f>
        <v>151659.7613</v>
      </c>
      <c r="E10" s="13" t="n">
        <v>30000</v>
      </c>
      <c r="F10" s="13" t="n">
        <f aca="false">E10+F9</f>
        <v>177100.463165217</v>
      </c>
      <c r="G10" s="13" t="n">
        <f aca="false">D10-F10</f>
        <v>-25440.7018652174</v>
      </c>
      <c r="K10" s="26"/>
      <c r="L10" s="26"/>
      <c r="M10" s="26"/>
    </row>
    <row r="11" customFormat="false" ht="15" hidden="false" customHeight="false" outlineLevel="0" collapsed="false">
      <c r="A11" s="17" t="n">
        <v>42908</v>
      </c>
      <c r="B11" s="23" t="s">
        <v>210</v>
      </c>
      <c r="C11" s="0"/>
      <c r="D11" s="13" t="n">
        <f aca="false">C11+D10</f>
        <v>151659.7613</v>
      </c>
      <c r="E11" s="13" t="n">
        <v>30428.36</v>
      </c>
      <c r="F11" s="14" t="n">
        <f aca="false">E11+F10</f>
        <v>207528.823165217</v>
      </c>
      <c r="G11" s="14" t="n">
        <f aca="false">D11-F11</f>
        <v>-55869.0618652173</v>
      </c>
      <c r="K11" s="27"/>
      <c r="L11" s="27"/>
      <c r="M11" s="27"/>
      <c r="N11" s="27"/>
    </row>
    <row r="12" customFormat="false" ht="15" hidden="false" customHeight="false" outlineLevel="0" collapsed="false">
      <c r="A12" s="17" t="n">
        <v>42919</v>
      </c>
      <c r="B12" s="23" t="s">
        <v>8</v>
      </c>
      <c r="C12" s="0"/>
      <c r="D12" s="13" t="n">
        <f aca="false">C12+D11</f>
        <v>151659.7613</v>
      </c>
      <c r="E12" s="13" t="n">
        <f aca="false">$H$2</f>
        <v>43336.0515826087</v>
      </c>
      <c r="F12" s="14" t="n">
        <f aca="false">E12+F11</f>
        <v>250864.874747826</v>
      </c>
      <c r="G12" s="14" t="n">
        <f aca="false">D12-F12</f>
        <v>-99205.113447826</v>
      </c>
    </row>
    <row r="13" customFormat="false" ht="15" hidden="false" customHeight="false" outlineLevel="0" collapsed="false">
      <c r="A13" s="17" t="n">
        <v>42919</v>
      </c>
      <c r="B13" s="23" t="s">
        <v>212</v>
      </c>
      <c r="C13" s="14" t="n">
        <v>45000</v>
      </c>
      <c r="D13" s="13" t="n">
        <f aca="false">C13+D12</f>
        <v>196659.7613</v>
      </c>
      <c r="E13" s="13"/>
      <c r="F13" s="14" t="n">
        <f aca="false">E13+F12</f>
        <v>250864.874747826</v>
      </c>
      <c r="G13" s="14" t="n">
        <f aca="false">D13-F13</f>
        <v>-54205.113447826</v>
      </c>
    </row>
    <row r="14" customFormat="false" ht="15" hidden="false" customHeight="false" outlineLevel="0" collapsed="false">
      <c r="A14" s="17"/>
      <c r="B14" s="23"/>
      <c r="D14" s="13" t="n">
        <f aca="false">C14+D13</f>
        <v>196659.7613</v>
      </c>
      <c r="E14" s="13"/>
      <c r="F14" s="14" t="n">
        <f aca="false">E14+F13</f>
        <v>250864.874747826</v>
      </c>
      <c r="G14" s="14" t="n">
        <f aca="false">D14-F14</f>
        <v>-54205.113447826</v>
      </c>
    </row>
    <row r="15" customFormat="false" ht="15" hidden="false" customHeight="false" outlineLevel="0" collapsed="false">
      <c r="A15" s="17"/>
      <c r="B15" s="23"/>
      <c r="D15" s="13" t="n">
        <f aca="false">C15+D14</f>
        <v>196659.7613</v>
      </c>
      <c r="E15" s="13"/>
      <c r="F15" s="14" t="n">
        <f aca="false">E15+F14</f>
        <v>250864.874747826</v>
      </c>
      <c r="G15" s="14" t="n">
        <f aca="false">D15-F15</f>
        <v>-54205.113447826</v>
      </c>
    </row>
    <row r="16" customFormat="false" ht="15" hidden="false" customHeight="false" outlineLevel="0" collapsed="false">
      <c r="A16" s="17"/>
      <c r="B16" s="23"/>
      <c r="D16" s="13" t="n">
        <f aca="false">C16+D15</f>
        <v>196659.7613</v>
      </c>
      <c r="E16" s="13"/>
      <c r="F16" s="14" t="n">
        <f aca="false">E16+F15</f>
        <v>250864.874747826</v>
      </c>
      <c r="G16" s="14" t="n">
        <f aca="false">D16-F16</f>
        <v>-54205.113447826</v>
      </c>
    </row>
    <row r="17" customFormat="false" ht="15" hidden="false" customHeight="false" outlineLevel="0" collapsed="false">
      <c r="A17" s="17"/>
      <c r="B17" s="23"/>
      <c r="D17" s="13" t="n">
        <f aca="false">C17+D16</f>
        <v>196659.7613</v>
      </c>
      <c r="E17" s="13"/>
      <c r="F17" s="14" t="n">
        <f aca="false">E17+F16</f>
        <v>250864.874747826</v>
      </c>
      <c r="G17" s="14" t="n">
        <f aca="false">D17-F17</f>
        <v>-54205.113447826</v>
      </c>
    </row>
    <row r="18" customFormat="false" ht="15" hidden="false" customHeight="false" outlineLevel="0" collapsed="false">
      <c r="A18" s="17"/>
      <c r="B18" s="23"/>
      <c r="D18" s="13" t="n">
        <f aca="false">C18+D17</f>
        <v>196659.7613</v>
      </c>
      <c r="E18" s="13"/>
      <c r="F18" s="14" t="n">
        <f aca="false">E18+F17</f>
        <v>250864.874747826</v>
      </c>
      <c r="G18" s="14" t="n">
        <f aca="false">D18-F18</f>
        <v>-54205.113447826</v>
      </c>
    </row>
    <row r="19" customFormat="false" ht="15" hidden="false" customHeight="false" outlineLevel="0" collapsed="false">
      <c r="A19" s="17"/>
      <c r="B19" s="23"/>
      <c r="D19" s="13" t="n">
        <f aca="false">C19+D18</f>
        <v>196659.7613</v>
      </c>
      <c r="E19" s="13"/>
      <c r="F19" s="14" t="n">
        <f aca="false">E19+F18</f>
        <v>250864.874747826</v>
      </c>
      <c r="G19" s="14" t="n">
        <f aca="false">D19-F19</f>
        <v>-54205.113447826</v>
      </c>
    </row>
    <row r="20" customFormat="false" ht="15" hidden="false" customHeight="false" outlineLevel="0" collapsed="false">
      <c r="A20" s="17"/>
      <c r="B20" s="23"/>
      <c r="D20" s="14" t="n">
        <f aca="false">C20+D19</f>
        <v>196659.7613</v>
      </c>
      <c r="E20" s="13"/>
      <c r="F20" s="14" t="n">
        <f aca="false">E20+F19</f>
        <v>250864.874747826</v>
      </c>
      <c r="G20" s="14" t="n">
        <f aca="false">D20-F20</f>
        <v>-54205.113447826</v>
      </c>
    </row>
    <row r="21" customFormat="false" ht="15" hidden="false" customHeight="false" outlineLevel="0" collapsed="false">
      <c r="A21" s="17"/>
      <c r="B21" s="23"/>
      <c r="D21" s="14" t="n">
        <f aca="false">C21+D20</f>
        <v>196659.7613</v>
      </c>
      <c r="E21" s="13"/>
      <c r="F21" s="14" t="n">
        <f aca="false">E21+F20</f>
        <v>250864.874747826</v>
      </c>
      <c r="G21" s="14" t="n">
        <f aca="false">D21-F21</f>
        <v>-54205.113447826</v>
      </c>
    </row>
    <row r="22" customFormat="false" ht="15" hidden="false" customHeight="false" outlineLevel="0" collapsed="false">
      <c r="A22" s="17"/>
      <c r="B22" s="23"/>
      <c r="D22" s="13" t="n">
        <f aca="false">C22+D21</f>
        <v>196659.7613</v>
      </c>
      <c r="E22" s="13"/>
      <c r="F22" s="14" t="n">
        <f aca="false">E22+F21</f>
        <v>250864.874747826</v>
      </c>
      <c r="G22" s="14" t="n">
        <f aca="false">D22-F22</f>
        <v>-54205.113447826</v>
      </c>
    </row>
    <row r="23" customFormat="false" ht="15" hidden="false" customHeight="false" outlineLevel="0" collapsed="false">
      <c r="A23" s="17"/>
      <c r="B23" s="23"/>
      <c r="D23" s="14" t="n">
        <f aca="false">C23+D22</f>
        <v>196659.7613</v>
      </c>
      <c r="E23" s="13"/>
      <c r="F23" s="14" t="n">
        <f aca="false">E23+F22</f>
        <v>250864.874747826</v>
      </c>
      <c r="G23" s="14" t="n">
        <f aca="false">D23-F23</f>
        <v>-54205.113447826</v>
      </c>
    </row>
    <row r="24" customFormat="false" ht="15" hidden="false" customHeight="false" outlineLevel="0" collapsed="false">
      <c r="A24" s="28"/>
      <c r="B24" s="23"/>
      <c r="D24" s="13" t="n">
        <f aca="false">C24+D23</f>
        <v>196659.7613</v>
      </c>
      <c r="E24" s="13"/>
      <c r="F24" s="14" t="n">
        <f aca="false">E24+F23</f>
        <v>250864.874747826</v>
      </c>
      <c r="G24" s="14" t="n">
        <f aca="false">D24-F24</f>
        <v>-54205.113447826</v>
      </c>
    </row>
    <row r="25" customFormat="false" ht="15" hidden="false" customHeight="false" outlineLevel="0" collapsed="false">
      <c r="A25" s="5"/>
      <c r="B25" s="23"/>
      <c r="D25" s="14" t="n">
        <f aca="false">C25+D24</f>
        <v>196659.7613</v>
      </c>
      <c r="F25" s="14" t="n">
        <f aca="false">E25+F24</f>
        <v>250864.874747826</v>
      </c>
      <c r="G25" s="14" t="n">
        <f aca="false">D25-F25</f>
        <v>-54205.113447826</v>
      </c>
    </row>
    <row r="26" customFormat="false" ht="15" hidden="false" customHeight="false" outlineLevel="0" collapsed="false">
      <c r="A26" s="5"/>
      <c r="D26" s="14" t="n">
        <f aca="false">C26+D25</f>
        <v>196659.7613</v>
      </c>
      <c r="F26" s="14" t="n">
        <f aca="false">E26+F25</f>
        <v>250864.874747826</v>
      </c>
      <c r="G26" s="14" t="n">
        <f aca="false">D26-F26</f>
        <v>-54205.113447826</v>
      </c>
    </row>
    <row r="27" customFormat="false" ht="15" hidden="false" customHeight="false" outlineLevel="0" collapsed="false">
      <c r="A27" s="5"/>
      <c r="D27" s="14" t="n">
        <f aca="false">C27+D26</f>
        <v>196659.7613</v>
      </c>
      <c r="F27" s="14" t="n">
        <f aca="false">E27+F26</f>
        <v>250864.874747826</v>
      </c>
      <c r="G27" s="14" t="n">
        <f aca="false">D27-F27</f>
        <v>-54205.113447826</v>
      </c>
    </row>
    <row r="28" customFormat="false" ht="15" hidden="false" customHeight="false" outlineLevel="0" collapsed="false">
      <c r="A28" s="5"/>
      <c r="D28" s="14" t="n">
        <f aca="false">C28+D27</f>
        <v>196659.7613</v>
      </c>
      <c r="F28" s="14" t="n">
        <f aca="false">E28+F27</f>
        <v>250864.874747826</v>
      </c>
      <c r="G28" s="14" t="n">
        <f aca="false">D28-F28</f>
        <v>-54205.113447826</v>
      </c>
    </row>
    <row r="29" customFormat="false" ht="15" hidden="false" customHeight="false" outlineLevel="0" collapsed="false">
      <c r="A29" s="5"/>
      <c r="D29" s="14" t="n">
        <f aca="false">C29+D28</f>
        <v>196659.7613</v>
      </c>
      <c r="F29" s="14" t="n">
        <f aca="false">E29+F28</f>
        <v>250864.874747826</v>
      </c>
      <c r="G29" s="14" t="n">
        <f aca="false">D29-F29</f>
        <v>-54205.113447826</v>
      </c>
    </row>
    <row r="30" customFormat="false" ht="15" hidden="false" customHeight="false" outlineLevel="0" collapsed="false">
      <c r="A30" s="5"/>
      <c r="D30" s="14" t="n">
        <f aca="false">C30+D29</f>
        <v>196659.7613</v>
      </c>
      <c r="F30" s="14" t="n">
        <f aca="false">E30+F29</f>
        <v>250864.874747826</v>
      </c>
      <c r="G30" s="14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RowHeight="15"/>
  <cols>
    <col collapsed="false" hidden="false" max="1" min="1" style="0" width="9.74898785425101"/>
    <col collapsed="false" hidden="false" max="2" min="2" style="0" width="18.1012145748988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43374</v>
      </c>
      <c r="B2" s="12" t="s">
        <v>207</v>
      </c>
      <c r="C2" s="30" t="n">
        <v>62000</v>
      </c>
      <c r="D2" s="30" t="n">
        <f aca="false">C2</f>
        <v>62000</v>
      </c>
      <c r="E2" s="30"/>
      <c r="F2" s="30" t="n">
        <f aca="false">E2</f>
        <v>0</v>
      </c>
      <c r="G2" s="30" t="n">
        <f aca="false">D2-F2</f>
        <v>62000</v>
      </c>
      <c r="H2" s="30" t="n">
        <f aca="false">'Actual 5'!$L$5 - 'Actual 5'!$K$5</f>
        <v>43336.0515826087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43378</v>
      </c>
      <c r="B3" s="23" t="s">
        <v>213</v>
      </c>
      <c r="C3" s="30"/>
      <c r="D3" s="30" t="n">
        <f aca="false">C3+D2</f>
        <v>62000</v>
      </c>
      <c r="E3" s="30" t="n">
        <v>15000</v>
      </c>
      <c r="F3" s="30" t="n">
        <f aca="false">E3+F2</f>
        <v>15000</v>
      </c>
      <c r="G3" s="30" t="n">
        <f aca="false">D3-F3</f>
        <v>47000</v>
      </c>
      <c r="H3" s="30"/>
    </row>
    <row r="4" customFormat="false" ht="15" hidden="false" customHeight="false" outlineLevel="0" collapsed="false">
      <c r="A4" s="29" t="n">
        <v>43379</v>
      </c>
      <c r="B4" s="23" t="s">
        <v>214</v>
      </c>
      <c r="C4" s="30"/>
      <c r="D4" s="30" t="n">
        <f aca="false">C4+D3</f>
        <v>62000</v>
      </c>
      <c r="E4" s="30" t="n">
        <v>10000</v>
      </c>
      <c r="F4" s="30" t="n">
        <f aca="false">E4+F3</f>
        <v>25000</v>
      </c>
      <c r="G4" s="30" t="n">
        <f aca="false">D4-F4</f>
        <v>37000</v>
      </c>
      <c r="H4" s="30"/>
    </row>
    <row r="5" customFormat="false" ht="15" hidden="false" customHeight="false" outlineLevel="0" collapsed="false">
      <c r="A5" s="29" t="n">
        <v>43380</v>
      </c>
      <c r="B5" s="23" t="s">
        <v>215</v>
      </c>
      <c r="C5" s="30"/>
      <c r="D5" s="30" t="n">
        <f aca="false">C5+D4</f>
        <v>62000</v>
      </c>
      <c r="E5" s="30" t="n">
        <v>5000</v>
      </c>
      <c r="F5" s="30" t="n">
        <f aca="false">E5+F4</f>
        <v>30000</v>
      </c>
      <c r="G5" s="30" t="n">
        <f aca="false">D5-F5</f>
        <v>32000</v>
      </c>
      <c r="H5" s="30"/>
    </row>
    <row r="6" customFormat="false" ht="15" hidden="false" customHeight="false" outlineLevel="0" collapsed="false">
      <c r="A6" s="29" t="n">
        <v>43395</v>
      </c>
      <c r="B6" s="23" t="s">
        <v>210</v>
      </c>
      <c r="C6" s="30"/>
      <c r="D6" s="30" t="n">
        <f aca="false">C6+D5</f>
        <v>62000</v>
      </c>
      <c r="E6" s="30" t="n">
        <v>30500</v>
      </c>
      <c r="F6" s="30" t="n">
        <f aca="false">E6+F5</f>
        <v>60500</v>
      </c>
      <c r="G6" s="30" t="n">
        <f aca="false">D6-F6</f>
        <v>1500</v>
      </c>
      <c r="H6" s="30"/>
    </row>
    <row r="7" s="25" customFormat="true" ht="15" hidden="false" customHeight="false" outlineLevel="0" collapsed="false">
      <c r="A7" s="29"/>
      <c r="B7" s="23"/>
      <c r="C7" s="30"/>
      <c r="D7" s="30" t="n">
        <f aca="false">C7+D6</f>
        <v>62000</v>
      </c>
      <c r="E7" s="30"/>
      <c r="F7" s="30" t="n">
        <f aca="false">E7+F6</f>
        <v>60500</v>
      </c>
      <c r="G7" s="30" t="n">
        <f aca="false">D7-F7</f>
        <v>1500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62000</v>
      </c>
      <c r="E8" s="30"/>
      <c r="F8" s="30" t="n">
        <f aca="false">E8+F7</f>
        <v>60500</v>
      </c>
      <c r="G8" s="30" t="n">
        <f aca="false">D8-F8</f>
        <v>1500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62000</v>
      </c>
      <c r="E9" s="30"/>
      <c r="F9" s="30" t="n">
        <f aca="false">E9+F8</f>
        <v>60500</v>
      </c>
      <c r="G9" s="30" t="n">
        <f aca="false">D9-F9</f>
        <v>1500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62000</v>
      </c>
      <c r="E10" s="30"/>
      <c r="F10" s="30" t="n">
        <f aca="false">E10+F9</f>
        <v>60500</v>
      </c>
      <c r="G10" s="30" t="n">
        <f aca="false">D10-F10</f>
        <v>1500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62000</v>
      </c>
      <c r="E11" s="30"/>
      <c r="F11" s="30" t="n">
        <f aca="false">E11+F10</f>
        <v>60500</v>
      </c>
      <c r="G11" s="30" t="n">
        <f aca="false">D11-F11</f>
        <v>1500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62000</v>
      </c>
      <c r="E12" s="30"/>
      <c r="F12" s="30" t="n">
        <f aca="false">E12+F11</f>
        <v>60500</v>
      </c>
      <c r="G12" s="30" t="n">
        <f aca="false">D12-F12</f>
        <v>1500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62000</v>
      </c>
      <c r="E13" s="30"/>
      <c r="F13" s="30" t="n">
        <f aca="false">E13+F12</f>
        <v>60500</v>
      </c>
      <c r="G13" s="30" t="n">
        <f aca="false">D13-F13</f>
        <v>1500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62000</v>
      </c>
      <c r="E14" s="30"/>
      <c r="F14" s="30" t="n">
        <f aca="false">E14+F13</f>
        <v>60500</v>
      </c>
      <c r="G14" s="30" t="n">
        <f aca="false">D14-F14</f>
        <v>1500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62000</v>
      </c>
      <c r="E15" s="30"/>
      <c r="F15" s="30" t="n">
        <f aca="false">E15+F14</f>
        <v>60500</v>
      </c>
      <c r="G15" s="30" t="n">
        <f aca="false">D15-F15</f>
        <v>1500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62000</v>
      </c>
      <c r="E16" s="30"/>
      <c r="F16" s="30" t="n">
        <f aca="false">E16+F15</f>
        <v>60500</v>
      </c>
      <c r="G16" s="30" t="n">
        <f aca="false">D16-F16</f>
        <v>1500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62000</v>
      </c>
      <c r="E17" s="30"/>
      <c r="F17" s="30" t="n">
        <f aca="false">E17+F16</f>
        <v>60500</v>
      </c>
      <c r="G17" s="30" t="n">
        <f aca="false">D17-F17</f>
        <v>1500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62000</v>
      </c>
      <c r="E18" s="30"/>
      <c r="F18" s="30" t="n">
        <f aca="false">E18+F17</f>
        <v>60500</v>
      </c>
      <c r="G18" s="30" t="n">
        <f aca="false">D18-F18</f>
        <v>1500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62000</v>
      </c>
      <c r="E19" s="30"/>
      <c r="F19" s="30" t="n">
        <f aca="false">E19+F18</f>
        <v>60500</v>
      </c>
      <c r="G19" s="30" t="n">
        <f aca="false">D19-F19</f>
        <v>1500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62000</v>
      </c>
      <c r="E20" s="30"/>
      <c r="F20" s="30" t="n">
        <f aca="false">E20+F19</f>
        <v>60500</v>
      </c>
      <c r="G20" s="30" t="n">
        <f aca="false">D20-F20</f>
        <v>1500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62000</v>
      </c>
      <c r="E21" s="30"/>
      <c r="F21" s="30" t="n">
        <f aca="false">E21+F20</f>
        <v>60500</v>
      </c>
      <c r="G21" s="30" t="n">
        <f aca="false">D21-F21</f>
        <v>1500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62000</v>
      </c>
      <c r="E22" s="30"/>
      <c r="F22" s="30" t="n">
        <f aca="false">E22+F21</f>
        <v>60500</v>
      </c>
      <c r="G22" s="30" t="n">
        <f aca="false">D22-F22</f>
        <v>1500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62000</v>
      </c>
      <c r="E23" s="30"/>
      <c r="F23" s="30" t="n">
        <f aca="false">E23+F22</f>
        <v>60500</v>
      </c>
      <c r="G23" s="30" t="n">
        <f aca="false">D23-F23</f>
        <v>1500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62000</v>
      </c>
      <c r="E24" s="30"/>
      <c r="F24" s="30" t="n">
        <f aca="false">E24+F23</f>
        <v>60500</v>
      </c>
      <c r="G24" s="30" t="n">
        <f aca="false">D24-F24</f>
        <v>1500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62000</v>
      </c>
      <c r="E25" s="30"/>
      <c r="F25" s="30" t="n">
        <f aca="false">E25+F24</f>
        <v>60500</v>
      </c>
      <c r="G25" s="30" t="n">
        <f aca="false">D25-F25</f>
        <v>1500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62000</v>
      </c>
      <c r="E26" s="30"/>
      <c r="F26" s="30" t="n">
        <f aca="false">E26+F25</f>
        <v>60500</v>
      </c>
      <c r="G26" s="30" t="n">
        <f aca="false">D26-F26</f>
        <v>1500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62000</v>
      </c>
      <c r="E27" s="30"/>
      <c r="F27" s="30" t="n">
        <f aca="false">E27+F26</f>
        <v>60500</v>
      </c>
      <c r="G27" s="30" t="n">
        <f aca="false">D27-F27</f>
        <v>1500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62000</v>
      </c>
      <c r="E28" s="30"/>
      <c r="F28" s="30" t="n">
        <f aca="false">E28+F27</f>
        <v>60500</v>
      </c>
      <c r="G28" s="30" t="n">
        <f aca="false">D28-F28</f>
        <v>1500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62000</v>
      </c>
      <c r="E29" s="30"/>
      <c r="F29" s="30" t="n">
        <f aca="false">E29+F28</f>
        <v>60500</v>
      </c>
      <c r="G29" s="30" t="n">
        <f aca="false">D29-F29</f>
        <v>1500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62000</v>
      </c>
      <c r="E30" s="30"/>
      <c r="F30" s="30" t="n">
        <f aca="false">E30+F29</f>
        <v>60500</v>
      </c>
      <c r="G30" s="30" t="n">
        <f aca="false">D30-F30</f>
        <v>1500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5" topLeftCell="A6" activePane="bottomLeft" state="frozen"/>
      <selection pane="topLeft" activeCell="A1" activeCellId="0" sqref="A1"/>
      <selection pane="bottomLeft" activeCell="F16" activeCellId="0" sqref="F16"/>
    </sheetView>
  </sheetViews>
  <sheetFormatPr defaultRowHeight="15"/>
  <cols>
    <col collapsed="false" hidden="false" max="1" min="1" style="0" width="8.57085020242915"/>
    <col collapsed="false" hidden="false" max="2" min="2" style="30" width="36.9554655870445"/>
    <col collapsed="false" hidden="false" max="11" min="3" style="30" width="9.10526315789474"/>
    <col collapsed="false" hidden="false" max="1025" min="12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2" t="s">
        <v>102</v>
      </c>
      <c r="D1" s="33" t="s">
        <v>137</v>
      </c>
      <c r="E1" s="32" t="s">
        <v>3</v>
      </c>
      <c r="F1" s="33" t="s">
        <v>56</v>
      </c>
      <c r="G1" s="33" t="s">
        <v>6</v>
      </c>
      <c r="H1" s="32" t="s">
        <v>101</v>
      </c>
      <c r="I1" s="33" t="s">
        <v>8</v>
      </c>
      <c r="J1" s="32" t="s">
        <v>9</v>
      </c>
      <c r="K1" s="33" t="s">
        <v>10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SUM(C6:C1006)</f>
        <v>20362.26</v>
      </c>
      <c r="D2" s="34" t="n">
        <f aca="false">SUM(D6:D1006)</f>
        <v>34966.72</v>
      </c>
      <c r="E2" s="34" t="n">
        <f aca="false">SUM(E6:E1006)</f>
        <v>313.99</v>
      </c>
      <c r="F2" s="34" t="n">
        <f aca="false">SUM(F6:F1006)</f>
        <v>9979.9</v>
      </c>
      <c r="G2" s="34" t="n">
        <f aca="false">SUM(G6:G1006)</f>
        <v>5374</v>
      </c>
      <c r="H2" s="34" t="n">
        <f aca="false">SUM(H6:H1006)</f>
        <v>1883</v>
      </c>
      <c r="I2" s="34" t="n">
        <f aca="false">SUM(I6:I1006)</f>
        <v>22303.5</v>
      </c>
      <c r="J2" s="34" t="n">
        <f aca="false">SUM(J6:J1006)</f>
        <v>2297.09</v>
      </c>
      <c r="K2" s="34" t="n">
        <f aca="false">SUM(K6:K1006)</f>
        <v>97480.46</v>
      </c>
    </row>
    <row r="3" customFormat="false" ht="15" hidden="false" customHeight="true" outlineLevel="0" collapsed="false">
      <c r="A3" s="2" t="s">
        <v>11</v>
      </c>
      <c r="B3" s="0"/>
      <c r="C3" s="34"/>
      <c r="D3" s="34"/>
      <c r="E3" s="34"/>
      <c r="F3" s="34"/>
      <c r="G3" s="34"/>
      <c r="H3" s="34"/>
      <c r="I3" s="34"/>
      <c r="J3" s="34"/>
      <c r="K3" s="34" t="n">
        <f aca="false">MAX(A6:A1006)-MIN(A6:A1006)+1</f>
        <v>67</v>
      </c>
    </row>
    <row r="4" customFormat="false" ht="15" hidden="false" customHeight="false" outlineLevel="0" collapsed="false">
      <c r="A4" s="7" t="s">
        <v>12</v>
      </c>
      <c r="B4" s="7"/>
      <c r="C4" s="34" t="n">
        <f aca="false">C2/$K3</f>
        <v>303.914328358209</v>
      </c>
      <c r="D4" s="34" t="n">
        <f aca="false">D2/$K3</f>
        <v>521.891343283582</v>
      </c>
      <c r="E4" s="34" t="n">
        <f aca="false">E2/$K3</f>
        <v>4.68641791044776</v>
      </c>
      <c r="F4" s="34" t="n">
        <f aca="false">F2/$K3</f>
        <v>148.953731343284</v>
      </c>
      <c r="G4" s="34" t="n">
        <f aca="false">G2/$K3</f>
        <v>80.2089552238806</v>
      </c>
      <c r="H4" s="34" t="n">
        <f aca="false">H2/$K3</f>
        <v>28.1044776119403</v>
      </c>
      <c r="I4" s="34" t="n">
        <f aca="false">I2/$K3</f>
        <v>332.888059701493</v>
      </c>
      <c r="J4" s="34" t="n">
        <f aca="false">J2/$K3</f>
        <v>34.2849253731343</v>
      </c>
      <c r="K4" s="34" t="n">
        <f aca="false">K5 / 30.44</f>
        <v>1454.93223880597</v>
      </c>
      <c r="L4" s="34"/>
      <c r="M4" s="8"/>
      <c r="N4" s="8"/>
      <c r="O4" s="8"/>
    </row>
    <row r="5" customFormat="false" ht="15" hidden="false" customHeight="false" outlineLevel="0" collapsed="false">
      <c r="A5" s="9" t="s">
        <v>13</v>
      </c>
      <c r="B5" s="35"/>
      <c r="C5" s="34" t="n">
        <f aca="false">C4*30.44</f>
        <v>9251.15215522388</v>
      </c>
      <c r="D5" s="34" t="n">
        <f aca="false">D4*30.44</f>
        <v>15886.3724895522</v>
      </c>
      <c r="E5" s="34" t="n">
        <f aca="false">E4*30.44</f>
        <v>142.65456119403</v>
      </c>
      <c r="F5" s="34" t="n">
        <f aca="false">F4*30.44</f>
        <v>4534.15158208955</v>
      </c>
      <c r="G5" s="34" t="n">
        <f aca="false">G4*30.44</f>
        <v>2441.56059701493</v>
      </c>
      <c r="H5" s="34" t="n">
        <f aca="false">H4*30.44</f>
        <v>855.500298507463</v>
      </c>
      <c r="I5" s="34" t="n">
        <f aca="false">I4*30.44</f>
        <v>10133.1125373134</v>
      </c>
      <c r="J5" s="34" t="n">
        <f aca="false">J4*30.44</f>
        <v>1043.63312835821</v>
      </c>
      <c r="K5" s="34" t="n">
        <f aca="false">SUM(C5:J5)</f>
        <v>44288.1373492537</v>
      </c>
    </row>
    <row r="6" customFormat="false" ht="15" hidden="false" customHeight="false" outlineLevel="0" collapsed="false">
      <c r="A6" s="11" t="n">
        <v>43346</v>
      </c>
      <c r="B6" s="11" t="s">
        <v>216</v>
      </c>
      <c r="C6" s="31"/>
      <c r="D6" s="31"/>
      <c r="E6" s="31"/>
      <c r="F6" s="31" t="n">
        <v>50</v>
      </c>
      <c r="G6" s="31"/>
      <c r="H6" s="31"/>
      <c r="I6" s="31"/>
      <c r="J6" s="31"/>
      <c r="K6" s="30" t="n">
        <f aca="false">SUM(C6:J6)</f>
        <v>50</v>
      </c>
    </row>
    <row r="7" customFormat="false" ht="15" hidden="false" customHeight="false" outlineLevel="0" collapsed="false">
      <c r="A7" s="11" t="n">
        <v>43346</v>
      </c>
      <c r="B7" s="30" t="s">
        <v>137</v>
      </c>
      <c r="C7" s="31"/>
      <c r="D7" s="31" t="n">
        <v>982.44</v>
      </c>
      <c r="E7" s="31"/>
      <c r="F7" s="31"/>
      <c r="G7" s="31"/>
      <c r="H7" s="31"/>
      <c r="I7" s="31"/>
      <c r="J7" s="31"/>
      <c r="K7" s="30" t="n">
        <f aca="false">SUM(C7:J7)</f>
        <v>982.44</v>
      </c>
    </row>
    <row r="8" customFormat="false" ht="15" hidden="false" customHeight="false" outlineLevel="0" collapsed="false">
      <c r="A8" s="11" t="n">
        <v>43346</v>
      </c>
      <c r="B8" s="30" t="s">
        <v>217</v>
      </c>
      <c r="C8" s="31"/>
      <c r="D8" s="31"/>
      <c r="E8" s="31"/>
      <c r="F8" s="31" t="n">
        <v>300</v>
      </c>
      <c r="G8" s="31"/>
      <c r="H8" s="31"/>
      <c r="I8" s="31"/>
      <c r="J8" s="31"/>
      <c r="K8" s="30" t="n">
        <f aca="false">SUM(C8:J8)</f>
        <v>300</v>
      </c>
    </row>
    <row r="9" customFormat="false" ht="15" hidden="false" customHeight="false" outlineLevel="0" collapsed="false">
      <c r="A9" s="11" t="n">
        <v>43348</v>
      </c>
      <c r="B9" s="30" t="s">
        <v>58</v>
      </c>
      <c r="C9" s="31"/>
      <c r="D9" s="31" t="n">
        <v>39.9</v>
      </c>
      <c r="E9" s="31"/>
      <c r="F9" s="31"/>
      <c r="G9" s="31"/>
      <c r="H9" s="31"/>
      <c r="I9" s="31"/>
      <c r="J9" s="31"/>
      <c r="K9" s="30" t="n">
        <f aca="false">SUM(C9:J9)</f>
        <v>39.9</v>
      </c>
    </row>
    <row r="10" customFormat="false" ht="15" hidden="false" customHeight="false" outlineLevel="0" collapsed="false">
      <c r="A10" s="11" t="n">
        <v>43348</v>
      </c>
      <c r="B10" s="30" t="s">
        <v>137</v>
      </c>
      <c r="C10" s="31"/>
      <c r="D10" s="31" t="n">
        <v>627.31</v>
      </c>
      <c r="E10" s="31"/>
      <c r="F10" s="31"/>
      <c r="G10" s="31"/>
      <c r="H10" s="31"/>
      <c r="I10" s="31"/>
      <c r="J10" s="31"/>
      <c r="K10" s="30" t="n">
        <f aca="false">SUM(C10:J10)</f>
        <v>627.31</v>
      </c>
    </row>
    <row r="11" customFormat="false" ht="15" hidden="false" customHeight="false" outlineLevel="0" collapsed="false">
      <c r="A11" s="11" t="n">
        <v>43348</v>
      </c>
      <c r="B11" s="36" t="s">
        <v>218</v>
      </c>
      <c r="C11" s="31"/>
      <c r="D11" s="31"/>
      <c r="E11" s="31"/>
      <c r="F11" s="31"/>
      <c r="G11" s="31"/>
      <c r="H11" s="31"/>
      <c r="I11" s="31" t="n">
        <v>1273.4</v>
      </c>
      <c r="J11" s="31"/>
      <c r="K11" s="30" t="n">
        <f aca="false">SUM(C11:J11)</f>
        <v>1273.4</v>
      </c>
    </row>
    <row r="12" customFormat="false" ht="15" hidden="false" customHeight="false" outlineLevel="0" collapsed="false">
      <c r="A12" s="11" t="n">
        <v>43349</v>
      </c>
      <c r="B12" s="36" t="s">
        <v>218</v>
      </c>
      <c r="C12" s="31"/>
      <c r="D12" s="31"/>
      <c r="E12" s="31"/>
      <c r="F12" s="31"/>
      <c r="G12" s="31"/>
      <c r="H12" s="31"/>
      <c r="I12" s="31" t="n">
        <v>600</v>
      </c>
      <c r="J12" s="31"/>
      <c r="K12" s="30" t="n">
        <f aca="false">SUM(C12:J12)</f>
        <v>600</v>
      </c>
    </row>
    <row r="13" customFormat="false" ht="15" hidden="false" customHeight="false" outlineLevel="0" collapsed="false">
      <c r="A13" s="11" t="n">
        <v>43350</v>
      </c>
      <c r="B13" s="36" t="s">
        <v>58</v>
      </c>
      <c r="C13" s="31"/>
      <c r="D13" s="31" t="n">
        <v>35.9</v>
      </c>
      <c r="E13" s="31"/>
      <c r="F13" s="31"/>
      <c r="G13" s="31"/>
      <c r="H13" s="31"/>
      <c r="I13" s="31"/>
      <c r="J13" s="31"/>
      <c r="K13" s="30" t="n">
        <f aca="false">SUM(C13:J13)</f>
        <v>35.9</v>
      </c>
    </row>
    <row r="14" customFormat="false" ht="15" hidden="false" customHeight="false" outlineLevel="0" collapsed="false">
      <c r="A14" s="11" t="n">
        <v>43350</v>
      </c>
      <c r="B14" s="36" t="s">
        <v>137</v>
      </c>
      <c r="C14" s="31"/>
      <c r="D14" s="31" t="n">
        <v>444.4</v>
      </c>
      <c r="E14" s="31"/>
      <c r="F14" s="31"/>
      <c r="G14" s="31"/>
      <c r="H14" s="31"/>
      <c r="I14" s="31"/>
      <c r="J14" s="31"/>
      <c r="K14" s="30" t="n">
        <f aca="false">SUM(C14:J14)</f>
        <v>444.4</v>
      </c>
    </row>
    <row r="15" customFormat="false" ht="15" hidden="false" customHeight="false" outlineLevel="0" collapsed="false">
      <c r="A15" s="11" t="n">
        <v>43351</v>
      </c>
      <c r="B15" s="36" t="s">
        <v>219</v>
      </c>
      <c r="C15" s="31"/>
      <c r="D15" s="31"/>
      <c r="E15" s="31"/>
      <c r="F15" s="31"/>
      <c r="G15" s="31" t="n">
        <v>100</v>
      </c>
      <c r="H15" s="31"/>
      <c r="I15" s="31"/>
      <c r="J15" s="31"/>
      <c r="K15" s="30" t="n">
        <f aca="false">SUM(C15:J15)</f>
        <v>100</v>
      </c>
    </row>
    <row r="16" customFormat="false" ht="15" hidden="false" customHeight="false" outlineLevel="0" collapsed="false">
      <c r="A16" s="11" t="n">
        <v>43351</v>
      </c>
      <c r="B16" s="36" t="s">
        <v>220</v>
      </c>
      <c r="C16" s="31"/>
      <c r="D16" s="31"/>
      <c r="E16" s="31"/>
      <c r="F16" s="31" t="n">
        <v>150</v>
      </c>
      <c r="G16" s="31"/>
      <c r="H16" s="31"/>
      <c r="I16" s="31"/>
      <c r="J16" s="31"/>
      <c r="K16" s="30" t="n">
        <f aca="false">SUM(C16:J16)</f>
        <v>150</v>
      </c>
    </row>
    <row r="17" customFormat="false" ht="15" hidden="false" customHeight="false" outlineLevel="0" collapsed="false">
      <c r="A17" s="11" t="n">
        <v>43352</v>
      </c>
      <c r="B17" s="36" t="s">
        <v>137</v>
      </c>
      <c r="C17" s="31"/>
      <c r="D17" s="31" t="n">
        <v>1550.42</v>
      </c>
      <c r="E17" s="31"/>
      <c r="F17" s="31"/>
      <c r="G17" s="31"/>
      <c r="H17" s="31"/>
      <c r="I17" s="31"/>
      <c r="J17" s="31"/>
      <c r="K17" s="30" t="n">
        <f aca="false">SUM(C17:J17)</f>
        <v>1550.42</v>
      </c>
    </row>
    <row r="18" customFormat="false" ht="15" hidden="false" customHeight="false" outlineLevel="0" collapsed="false">
      <c r="A18" s="11" t="n">
        <v>43352</v>
      </c>
      <c r="B18" s="36" t="s">
        <v>221</v>
      </c>
      <c r="C18" s="31"/>
      <c r="D18" s="31"/>
      <c r="E18" s="31"/>
      <c r="F18" s="31"/>
      <c r="G18" s="31"/>
      <c r="H18" s="31"/>
      <c r="I18" s="31" t="n">
        <v>1000</v>
      </c>
      <c r="J18" s="31"/>
      <c r="K18" s="30" t="n">
        <f aca="false">SUM(C18:J18)</f>
        <v>1000</v>
      </c>
    </row>
    <row r="19" customFormat="false" ht="15" hidden="false" customHeight="false" outlineLevel="0" collapsed="false">
      <c r="A19" s="11" t="n">
        <v>43352</v>
      </c>
      <c r="B19" s="36" t="s">
        <v>219</v>
      </c>
      <c r="C19" s="31"/>
      <c r="D19" s="31"/>
      <c r="E19" s="31"/>
      <c r="F19" s="31"/>
      <c r="G19" s="31" t="n">
        <v>50</v>
      </c>
      <c r="H19" s="31"/>
      <c r="I19" s="31"/>
      <c r="J19" s="31"/>
      <c r="K19" s="30" t="n">
        <f aca="false">SUM(C19:J19)</f>
        <v>50</v>
      </c>
    </row>
    <row r="20" customFormat="false" ht="15" hidden="false" customHeight="false" outlineLevel="0" collapsed="false">
      <c r="A20" s="11" t="n">
        <v>43352</v>
      </c>
      <c r="B20" s="36" t="s">
        <v>218</v>
      </c>
      <c r="C20" s="31"/>
      <c r="D20" s="31"/>
      <c r="E20" s="31"/>
      <c r="F20" s="31"/>
      <c r="G20" s="31"/>
      <c r="H20" s="31"/>
      <c r="I20" s="31" t="n">
        <v>886.84</v>
      </c>
      <c r="J20" s="31"/>
      <c r="K20" s="30" t="n">
        <f aca="false">SUM(C20:J20)</f>
        <v>886.84</v>
      </c>
    </row>
    <row r="21" customFormat="false" ht="15" hidden="false" customHeight="false" outlineLevel="0" collapsed="false">
      <c r="A21" s="11" t="n">
        <v>43352</v>
      </c>
      <c r="B21" s="36" t="s">
        <v>218</v>
      </c>
      <c r="C21" s="31"/>
      <c r="D21" s="31"/>
      <c r="E21" s="31"/>
      <c r="F21" s="31"/>
      <c r="G21" s="31"/>
      <c r="H21" s="31"/>
      <c r="I21" s="31" t="n">
        <v>174</v>
      </c>
      <c r="J21" s="31"/>
      <c r="K21" s="30" t="n">
        <f aca="false">SUM(C21:J21)</f>
        <v>174</v>
      </c>
    </row>
    <row r="22" customFormat="false" ht="15" hidden="false" customHeight="false" outlineLevel="0" collapsed="false">
      <c r="A22" s="11" t="n">
        <v>43352</v>
      </c>
      <c r="B22" s="36" t="s">
        <v>137</v>
      </c>
      <c r="C22" s="31"/>
      <c r="D22" s="31" t="n">
        <v>174</v>
      </c>
      <c r="E22" s="31"/>
      <c r="F22" s="31"/>
      <c r="G22" s="31"/>
      <c r="H22" s="31"/>
      <c r="I22" s="31"/>
      <c r="J22" s="31"/>
      <c r="K22" s="30" t="n">
        <f aca="false">SUM(C22:J22)</f>
        <v>174</v>
      </c>
    </row>
    <row r="23" customFormat="false" ht="15" hidden="false" customHeight="false" outlineLevel="0" collapsed="false">
      <c r="A23" s="11" t="n">
        <v>43353</v>
      </c>
      <c r="B23" s="36" t="s">
        <v>222</v>
      </c>
      <c r="C23" s="31"/>
      <c r="D23" s="31"/>
      <c r="E23" s="31"/>
      <c r="F23" s="31"/>
      <c r="G23" s="31"/>
      <c r="H23" s="31"/>
      <c r="I23" s="31" t="n">
        <v>200</v>
      </c>
      <c r="J23" s="31"/>
      <c r="K23" s="30" t="n">
        <f aca="false">SUM(C23:J23)</f>
        <v>200</v>
      </c>
    </row>
    <row r="24" customFormat="false" ht="15" hidden="false" customHeight="false" outlineLevel="0" collapsed="false">
      <c r="A24" s="11" t="n">
        <v>43353</v>
      </c>
      <c r="B24" s="36" t="s">
        <v>223</v>
      </c>
      <c r="C24" s="31"/>
      <c r="D24" s="31"/>
      <c r="E24" s="31"/>
      <c r="F24" s="31"/>
      <c r="G24" s="31"/>
      <c r="H24" s="31"/>
      <c r="I24" s="31"/>
      <c r="J24" s="31" t="n">
        <v>549</v>
      </c>
      <c r="K24" s="30" t="n">
        <f aca="false">SUM(C24:J24)</f>
        <v>549</v>
      </c>
    </row>
    <row r="25" customFormat="false" ht="15" hidden="false" customHeight="false" outlineLevel="0" collapsed="false">
      <c r="A25" s="11" t="n">
        <v>43353</v>
      </c>
      <c r="B25" s="36" t="s">
        <v>224</v>
      </c>
      <c r="C25" s="31"/>
      <c r="D25" s="31"/>
      <c r="E25" s="31"/>
      <c r="F25" s="31" t="n">
        <v>699</v>
      </c>
      <c r="G25" s="31"/>
      <c r="H25" s="31"/>
      <c r="I25" s="31"/>
      <c r="J25" s="31"/>
      <c r="K25" s="30" t="n">
        <f aca="false">SUM(C25:J25)</f>
        <v>699</v>
      </c>
    </row>
    <row r="26" customFormat="false" ht="15" hidden="false" customHeight="false" outlineLevel="0" collapsed="false">
      <c r="A26" s="11" t="n">
        <v>43353</v>
      </c>
      <c r="B26" s="36" t="s">
        <v>225</v>
      </c>
      <c r="C26" s="31"/>
      <c r="D26" s="31"/>
      <c r="E26" s="31"/>
      <c r="F26" s="31"/>
      <c r="G26" s="31"/>
      <c r="H26" s="31"/>
      <c r="I26" s="31" t="n">
        <v>1920</v>
      </c>
      <c r="J26" s="31"/>
      <c r="K26" s="30" t="n">
        <f aca="false">SUM(C26:J26)</f>
        <v>1920</v>
      </c>
    </row>
    <row r="27" customFormat="false" ht="15" hidden="false" customHeight="false" outlineLevel="0" collapsed="false">
      <c r="A27" s="11" t="n">
        <v>43354</v>
      </c>
      <c r="B27" s="36" t="s">
        <v>137</v>
      </c>
      <c r="C27" s="31"/>
      <c r="D27" s="31" t="n">
        <v>97.17</v>
      </c>
      <c r="E27" s="31"/>
      <c r="F27" s="31"/>
      <c r="G27" s="31"/>
      <c r="H27" s="31"/>
      <c r="I27" s="31"/>
      <c r="J27" s="31"/>
      <c r="K27" s="30" t="n">
        <f aca="false">SUM(C27:J27)</f>
        <v>97.17</v>
      </c>
    </row>
    <row r="28" customFormat="false" ht="15" hidden="false" customHeight="false" outlineLevel="0" collapsed="false">
      <c r="A28" s="11" t="n">
        <v>43354</v>
      </c>
      <c r="B28" s="36" t="s">
        <v>137</v>
      </c>
      <c r="C28" s="31"/>
      <c r="D28" s="31" t="n">
        <v>731</v>
      </c>
      <c r="E28" s="31"/>
      <c r="F28" s="31"/>
      <c r="G28" s="31"/>
      <c r="H28" s="31"/>
      <c r="I28" s="31"/>
      <c r="J28" s="31"/>
      <c r="K28" s="30" t="n">
        <f aca="false">SUM(C28:J28)</f>
        <v>731</v>
      </c>
    </row>
    <row r="29" customFormat="false" ht="15" hidden="false" customHeight="false" outlineLevel="0" collapsed="false">
      <c r="A29" s="11" t="n">
        <v>43354</v>
      </c>
      <c r="B29" s="36" t="s">
        <v>226</v>
      </c>
      <c r="C29" s="31"/>
      <c r="D29" s="31"/>
      <c r="E29" s="31"/>
      <c r="F29" s="31" t="n">
        <v>45</v>
      </c>
      <c r="G29" s="31"/>
      <c r="H29" s="31"/>
      <c r="I29" s="31"/>
      <c r="J29" s="31"/>
      <c r="K29" s="30" t="n">
        <f aca="false">SUM(C29:J29)</f>
        <v>45</v>
      </c>
    </row>
    <row r="30" customFormat="false" ht="15" hidden="false" customHeight="false" outlineLevel="0" collapsed="false">
      <c r="A30" s="11" t="n">
        <v>43354</v>
      </c>
      <c r="B30" s="36" t="s">
        <v>227</v>
      </c>
      <c r="C30" s="31"/>
      <c r="D30" s="31"/>
      <c r="E30" s="31" t="n">
        <v>99</v>
      </c>
      <c r="F30" s="31"/>
      <c r="G30" s="31"/>
      <c r="H30" s="31"/>
      <c r="I30" s="31"/>
      <c r="J30" s="31"/>
      <c r="K30" s="30" t="n">
        <f aca="false">SUM(C30:J30)</f>
        <v>99</v>
      </c>
    </row>
    <row r="31" customFormat="false" ht="15" hidden="false" customHeight="false" outlineLevel="0" collapsed="false">
      <c r="A31" s="11" t="n">
        <v>43354</v>
      </c>
      <c r="B31" s="36" t="s">
        <v>228</v>
      </c>
      <c r="C31" s="31"/>
      <c r="D31" s="31"/>
      <c r="E31" s="31"/>
      <c r="F31" s="31" t="n">
        <v>1000</v>
      </c>
      <c r="G31" s="31"/>
      <c r="H31" s="31"/>
      <c r="I31" s="31"/>
      <c r="J31" s="31"/>
      <c r="K31" s="30" t="n">
        <f aca="false">SUM(C31:J31)</f>
        <v>1000</v>
      </c>
    </row>
    <row r="32" customFormat="false" ht="15" hidden="false" customHeight="false" outlineLevel="0" collapsed="false">
      <c r="A32" s="11" t="n">
        <v>43354</v>
      </c>
      <c r="B32" s="36" t="s">
        <v>137</v>
      </c>
      <c r="C32" s="31"/>
      <c r="D32" s="31" t="n">
        <v>552.4</v>
      </c>
      <c r="E32" s="31"/>
      <c r="F32" s="31"/>
      <c r="G32" s="31"/>
      <c r="H32" s="31"/>
      <c r="I32" s="31"/>
      <c r="J32" s="31"/>
      <c r="K32" s="30" t="n">
        <f aca="false">SUM(C32:J32)</f>
        <v>552.4</v>
      </c>
    </row>
    <row r="33" customFormat="false" ht="15" hidden="false" customHeight="false" outlineLevel="0" collapsed="false">
      <c r="A33" s="11" t="n">
        <v>43354</v>
      </c>
      <c r="B33" s="36" t="s">
        <v>137</v>
      </c>
      <c r="C33" s="31"/>
      <c r="D33" s="31" t="n">
        <v>109.9</v>
      </c>
      <c r="E33" s="31"/>
      <c r="F33" s="31"/>
      <c r="G33" s="31"/>
      <c r="H33" s="31"/>
      <c r="I33" s="31"/>
      <c r="J33" s="31"/>
      <c r="K33" s="30" t="n">
        <f aca="false">SUM(C33:J33)</f>
        <v>109.9</v>
      </c>
    </row>
    <row r="34" customFormat="false" ht="15" hidden="false" customHeight="false" outlineLevel="0" collapsed="false">
      <c r="A34" s="11" t="n">
        <v>43355</v>
      </c>
      <c r="B34" s="36" t="s">
        <v>229</v>
      </c>
      <c r="C34" s="31"/>
      <c r="D34" s="31" t="n">
        <v>319</v>
      </c>
      <c r="E34" s="31"/>
      <c r="F34" s="31"/>
      <c r="G34" s="31"/>
      <c r="H34" s="31"/>
      <c r="I34" s="31"/>
      <c r="J34" s="31"/>
      <c r="K34" s="30" t="n">
        <f aca="false">SUM(C34:J34)</f>
        <v>319</v>
      </c>
    </row>
    <row r="35" customFormat="false" ht="15" hidden="false" customHeight="false" outlineLevel="0" collapsed="false">
      <c r="A35" s="11" t="n">
        <v>43355</v>
      </c>
      <c r="B35" s="36" t="s">
        <v>137</v>
      </c>
      <c r="C35" s="31"/>
      <c r="D35" s="31" t="n">
        <v>961.84</v>
      </c>
      <c r="E35" s="31"/>
      <c r="F35" s="31"/>
      <c r="G35" s="31"/>
      <c r="H35" s="31"/>
      <c r="I35" s="31"/>
      <c r="J35" s="31"/>
      <c r="K35" s="30" t="n">
        <f aca="false">SUM(C35:J35)</f>
        <v>961.84</v>
      </c>
    </row>
    <row r="36" customFormat="false" ht="15" hidden="false" customHeight="false" outlineLevel="0" collapsed="false">
      <c r="A36" s="11" t="n">
        <v>43355</v>
      </c>
      <c r="B36" s="36" t="s">
        <v>230</v>
      </c>
      <c r="C36" s="31"/>
      <c r="D36" s="31"/>
      <c r="E36" s="31"/>
      <c r="F36" s="31"/>
      <c r="G36" s="31"/>
      <c r="H36" s="31"/>
      <c r="I36" s="31" t="n">
        <v>180</v>
      </c>
      <c r="J36" s="31"/>
      <c r="K36" s="30" t="n">
        <f aca="false">SUM(C36:J36)</f>
        <v>180</v>
      </c>
    </row>
    <row r="37" customFormat="false" ht="15" hidden="false" customHeight="false" outlineLevel="0" collapsed="false">
      <c r="A37" s="11" t="n">
        <v>43356</v>
      </c>
      <c r="B37" s="36" t="s">
        <v>58</v>
      </c>
      <c r="C37" s="31"/>
      <c r="D37" s="31" t="n">
        <v>35.9</v>
      </c>
      <c r="E37" s="31"/>
      <c r="F37" s="31"/>
      <c r="G37" s="31"/>
      <c r="H37" s="31"/>
      <c r="I37" s="31"/>
      <c r="J37" s="31"/>
      <c r="K37" s="30" t="n">
        <f aca="false">SUM(C37:J37)</f>
        <v>35.9</v>
      </c>
    </row>
    <row r="38" customFormat="false" ht="15" hidden="false" customHeight="false" outlineLevel="0" collapsed="false">
      <c r="A38" s="11" t="n">
        <v>43356</v>
      </c>
      <c r="B38" s="36" t="s">
        <v>231</v>
      </c>
      <c r="C38" s="31"/>
      <c r="D38" s="31" t="n">
        <v>1250</v>
      </c>
      <c r="E38" s="31"/>
      <c r="F38" s="31"/>
      <c r="G38" s="31"/>
      <c r="H38" s="31"/>
      <c r="I38" s="31"/>
      <c r="J38" s="31"/>
      <c r="K38" s="30" t="n">
        <f aca="false">SUM(C38:J38)</f>
        <v>1250</v>
      </c>
    </row>
    <row r="39" customFormat="false" ht="15" hidden="false" customHeight="false" outlineLevel="0" collapsed="false">
      <c r="A39" s="11" t="n">
        <v>43357</v>
      </c>
      <c r="B39" s="36" t="s">
        <v>137</v>
      </c>
      <c r="C39" s="31"/>
      <c r="D39" s="31" t="n">
        <v>1242</v>
      </c>
      <c r="E39" s="31"/>
      <c r="F39" s="31"/>
      <c r="G39" s="31"/>
      <c r="H39" s="31"/>
      <c r="I39" s="31"/>
      <c r="J39" s="31"/>
      <c r="K39" s="30" t="n">
        <f aca="false">SUM(C39:J39)</f>
        <v>1242</v>
      </c>
    </row>
    <row r="40" customFormat="false" ht="15" hidden="false" customHeight="false" outlineLevel="0" collapsed="false">
      <c r="A40" s="11" t="n">
        <v>43357</v>
      </c>
      <c r="B40" s="36" t="s">
        <v>137</v>
      </c>
      <c r="C40" s="31"/>
      <c r="D40" s="31" t="n">
        <v>131.65</v>
      </c>
      <c r="E40" s="31"/>
      <c r="F40" s="31"/>
      <c r="G40" s="31"/>
      <c r="H40" s="31"/>
      <c r="I40" s="31"/>
      <c r="J40" s="31"/>
      <c r="K40" s="30" t="n">
        <f aca="false">SUM(C40:J40)</f>
        <v>131.65</v>
      </c>
    </row>
    <row r="41" customFormat="false" ht="15" hidden="false" customHeight="false" outlineLevel="0" collapsed="false">
      <c r="A41" s="11" t="n">
        <v>43357</v>
      </c>
      <c r="B41" s="36" t="s">
        <v>137</v>
      </c>
      <c r="C41" s="31"/>
      <c r="D41" s="31" t="n">
        <v>104</v>
      </c>
      <c r="E41" s="31"/>
      <c r="F41" s="31"/>
      <c r="G41" s="31"/>
      <c r="H41" s="31"/>
      <c r="I41" s="31"/>
      <c r="J41" s="31"/>
      <c r="K41" s="30" t="n">
        <f aca="false">SUM(C41:J41)</f>
        <v>104</v>
      </c>
    </row>
    <row r="42" customFormat="false" ht="15" hidden="false" customHeight="false" outlineLevel="0" collapsed="false">
      <c r="A42" s="11" t="n">
        <v>43357</v>
      </c>
      <c r="B42" s="36" t="s">
        <v>137</v>
      </c>
      <c r="C42" s="31"/>
      <c r="D42" s="31" t="n">
        <v>160</v>
      </c>
      <c r="E42" s="31"/>
      <c r="F42" s="31"/>
      <c r="G42" s="31"/>
      <c r="H42" s="31"/>
      <c r="I42" s="31"/>
      <c r="J42" s="31"/>
      <c r="K42" s="30" t="n">
        <f aca="false">SUM(C42:J42)</f>
        <v>160</v>
      </c>
    </row>
    <row r="43" customFormat="false" ht="15" hidden="false" customHeight="false" outlineLevel="0" collapsed="false">
      <c r="A43" s="11" t="n">
        <v>43357</v>
      </c>
      <c r="B43" s="36" t="s">
        <v>137</v>
      </c>
      <c r="C43" s="31"/>
      <c r="D43" s="31" t="n">
        <v>157.32</v>
      </c>
      <c r="E43" s="31"/>
      <c r="F43" s="31"/>
      <c r="G43" s="31"/>
      <c r="H43" s="31"/>
      <c r="I43" s="31"/>
      <c r="J43" s="31"/>
      <c r="K43" s="30" t="n">
        <f aca="false">SUM(C43:J43)</f>
        <v>157.32</v>
      </c>
    </row>
    <row r="44" customFormat="false" ht="15" hidden="false" customHeight="false" outlineLevel="0" collapsed="false">
      <c r="A44" s="11" t="n">
        <v>43357</v>
      </c>
      <c r="B44" s="36" t="s">
        <v>137</v>
      </c>
      <c r="C44" s="31"/>
      <c r="D44" s="31" t="n">
        <v>118</v>
      </c>
      <c r="E44" s="31"/>
      <c r="F44" s="31"/>
      <c r="G44" s="31"/>
      <c r="H44" s="31"/>
      <c r="I44" s="31"/>
      <c r="J44" s="31"/>
      <c r="K44" s="30" t="n">
        <f aca="false">SUM(C44:J44)</f>
        <v>118</v>
      </c>
    </row>
    <row r="45" customFormat="false" ht="15" hidden="false" customHeight="false" outlineLevel="0" collapsed="false">
      <c r="A45" s="11" t="n">
        <v>43358</v>
      </c>
      <c r="B45" s="36" t="s">
        <v>137</v>
      </c>
      <c r="C45" s="31"/>
      <c r="D45" s="31" t="n">
        <v>50</v>
      </c>
      <c r="E45" s="31"/>
      <c r="F45" s="31"/>
      <c r="G45" s="31"/>
      <c r="H45" s="31"/>
      <c r="I45" s="31"/>
      <c r="J45" s="31"/>
      <c r="K45" s="30" t="n">
        <f aca="false">SUM(C45:J45)</f>
        <v>50</v>
      </c>
    </row>
    <row r="46" customFormat="false" ht="15" hidden="false" customHeight="false" outlineLevel="0" collapsed="false">
      <c r="A46" s="11" t="n">
        <v>43358</v>
      </c>
      <c r="B46" s="36" t="s">
        <v>137</v>
      </c>
      <c r="C46" s="31"/>
      <c r="D46" s="31" t="n">
        <v>224.75</v>
      </c>
      <c r="E46" s="31"/>
      <c r="F46" s="31"/>
      <c r="G46" s="31"/>
      <c r="H46" s="31"/>
      <c r="I46" s="31"/>
      <c r="J46" s="31"/>
      <c r="K46" s="30" t="n">
        <f aca="false">SUM(C46:J46)</f>
        <v>224.75</v>
      </c>
    </row>
    <row r="47" customFormat="false" ht="15" hidden="false" customHeight="false" outlineLevel="0" collapsed="false">
      <c r="A47" s="11" t="n">
        <v>43358</v>
      </c>
      <c r="B47" s="36" t="s">
        <v>137</v>
      </c>
      <c r="C47" s="31"/>
      <c r="D47" s="31" t="n">
        <v>89</v>
      </c>
      <c r="E47" s="31"/>
      <c r="F47" s="31"/>
      <c r="G47" s="31"/>
      <c r="H47" s="31"/>
      <c r="I47" s="31"/>
      <c r="J47" s="31"/>
      <c r="K47" s="30" t="n">
        <f aca="false">SUM(C47:J47)</f>
        <v>89</v>
      </c>
    </row>
    <row r="48" customFormat="false" ht="15" hidden="false" customHeight="false" outlineLevel="0" collapsed="false">
      <c r="A48" s="11" t="n">
        <v>43359</v>
      </c>
      <c r="B48" s="36" t="s">
        <v>137</v>
      </c>
      <c r="C48" s="31"/>
      <c r="D48" s="31" t="n">
        <v>412.3</v>
      </c>
      <c r="E48" s="31"/>
      <c r="F48" s="31"/>
      <c r="G48" s="31"/>
      <c r="H48" s="31"/>
      <c r="I48" s="31"/>
      <c r="J48" s="31"/>
      <c r="K48" s="30" t="n">
        <f aca="false">SUM(C48:J48)</f>
        <v>412.3</v>
      </c>
    </row>
    <row r="49" customFormat="false" ht="15" hidden="false" customHeight="false" outlineLevel="0" collapsed="false">
      <c r="A49" s="11" t="n">
        <v>43359</v>
      </c>
      <c r="B49" s="36" t="s">
        <v>137</v>
      </c>
      <c r="C49" s="31"/>
      <c r="D49" s="31" t="n">
        <v>150</v>
      </c>
      <c r="E49" s="31"/>
      <c r="F49" s="31"/>
      <c r="G49" s="31"/>
      <c r="H49" s="31"/>
      <c r="I49" s="31"/>
      <c r="J49" s="31"/>
      <c r="K49" s="30" t="n">
        <f aca="false">SUM(C49:J49)</f>
        <v>150</v>
      </c>
    </row>
    <row r="50" customFormat="false" ht="15" hidden="false" customHeight="false" outlineLevel="0" collapsed="false">
      <c r="A50" s="11" t="n">
        <v>43361</v>
      </c>
      <c r="B50" s="36" t="s">
        <v>232</v>
      </c>
      <c r="C50" s="31"/>
      <c r="D50" s="31"/>
      <c r="E50" s="31"/>
      <c r="F50" s="31"/>
      <c r="G50" s="31"/>
      <c r="H50" s="31" t="n">
        <v>50</v>
      </c>
      <c r="I50" s="31"/>
      <c r="J50" s="31"/>
      <c r="K50" s="30" t="n">
        <f aca="false">SUM(C50:J50)</f>
        <v>50</v>
      </c>
    </row>
    <row r="51" customFormat="false" ht="15" hidden="false" customHeight="false" outlineLevel="0" collapsed="false">
      <c r="A51" s="11" t="n">
        <v>43361</v>
      </c>
      <c r="B51" s="36" t="s">
        <v>137</v>
      </c>
      <c r="C51" s="31"/>
      <c r="D51" s="31" t="n">
        <v>577.87</v>
      </c>
      <c r="E51" s="31"/>
      <c r="F51" s="31"/>
      <c r="G51" s="31"/>
      <c r="H51" s="31"/>
      <c r="I51" s="31"/>
      <c r="J51" s="31"/>
      <c r="K51" s="30" t="n">
        <f aca="false">SUM(C51:J51)</f>
        <v>577.87</v>
      </c>
    </row>
    <row r="52" customFormat="false" ht="15" hidden="false" customHeight="false" outlineLevel="0" collapsed="false">
      <c r="A52" s="11" t="n">
        <v>43362</v>
      </c>
      <c r="B52" s="36" t="s">
        <v>58</v>
      </c>
      <c r="C52" s="31"/>
      <c r="D52" s="31" t="n">
        <v>71.8</v>
      </c>
      <c r="E52" s="31"/>
      <c r="F52" s="31"/>
      <c r="G52" s="31"/>
      <c r="H52" s="31"/>
      <c r="I52" s="31"/>
      <c r="J52" s="31"/>
      <c r="K52" s="30" t="n">
        <f aca="false">SUM(C52:J52)</f>
        <v>71.8</v>
      </c>
    </row>
    <row r="53" customFormat="false" ht="15" hidden="false" customHeight="false" outlineLevel="0" collapsed="false">
      <c r="A53" s="11" t="n">
        <v>43362</v>
      </c>
      <c r="B53" s="36" t="s">
        <v>230</v>
      </c>
      <c r="C53" s="31"/>
      <c r="D53" s="31"/>
      <c r="E53" s="31"/>
      <c r="F53" s="31"/>
      <c r="G53" s="31"/>
      <c r="H53" s="31"/>
      <c r="I53" s="31" t="n">
        <v>180</v>
      </c>
      <c r="J53" s="31"/>
      <c r="K53" s="30" t="n">
        <f aca="false">SUM(C53:J53)</f>
        <v>180</v>
      </c>
    </row>
    <row r="54" customFormat="false" ht="15" hidden="false" customHeight="false" outlineLevel="0" collapsed="false">
      <c r="A54" s="11" t="n">
        <v>43362</v>
      </c>
      <c r="B54" s="36" t="s">
        <v>233</v>
      </c>
      <c r="C54" s="31"/>
      <c r="D54" s="31"/>
      <c r="E54" s="31"/>
      <c r="F54" s="31"/>
      <c r="G54" s="31" t="n">
        <v>120</v>
      </c>
      <c r="H54" s="31"/>
      <c r="I54" s="31"/>
      <c r="J54" s="31"/>
      <c r="K54" s="30" t="n">
        <f aca="false">SUM(C54:J54)</f>
        <v>120</v>
      </c>
    </row>
    <row r="55" customFormat="false" ht="15" hidden="false" customHeight="false" outlineLevel="0" collapsed="false">
      <c r="A55" s="11" t="n">
        <v>43362</v>
      </c>
      <c r="B55" s="36" t="s">
        <v>234</v>
      </c>
      <c r="C55" s="31"/>
      <c r="D55" s="31"/>
      <c r="E55" s="31"/>
      <c r="F55" s="31"/>
      <c r="G55" s="31"/>
      <c r="H55" s="31"/>
      <c r="I55" s="31"/>
      <c r="J55" s="31"/>
      <c r="K55" s="30" t="n">
        <f aca="false">SUM(C55:J55)</f>
        <v>0</v>
      </c>
    </row>
    <row r="56" customFormat="false" ht="15" hidden="false" customHeight="false" outlineLevel="0" collapsed="false">
      <c r="A56" s="11" t="n">
        <v>43362</v>
      </c>
      <c r="B56" s="36" t="s">
        <v>137</v>
      </c>
      <c r="C56" s="31"/>
      <c r="D56" s="31" t="n">
        <v>1073.72</v>
      </c>
      <c r="E56" s="31"/>
      <c r="F56" s="31"/>
      <c r="G56" s="31"/>
      <c r="H56" s="31"/>
      <c r="I56" s="31"/>
      <c r="J56" s="31"/>
      <c r="K56" s="30" t="n">
        <f aca="false">SUM(C56:J56)</f>
        <v>1073.72</v>
      </c>
    </row>
    <row r="57" customFormat="false" ht="15" hidden="false" customHeight="false" outlineLevel="0" collapsed="false">
      <c r="A57" s="11" t="n">
        <v>43363</v>
      </c>
      <c r="B57" s="36" t="s">
        <v>235</v>
      </c>
      <c r="C57" s="31"/>
      <c r="D57" s="31"/>
      <c r="E57" s="31"/>
      <c r="F57" s="31"/>
      <c r="G57" s="31"/>
      <c r="H57" s="31"/>
      <c r="I57" s="31"/>
      <c r="J57" s="31" t="n">
        <v>35.9</v>
      </c>
      <c r="K57" s="30" t="n">
        <f aca="false">SUM(C57:J57)</f>
        <v>35.9</v>
      </c>
    </row>
    <row r="58" customFormat="false" ht="15" hidden="false" customHeight="false" outlineLevel="0" collapsed="false">
      <c r="A58" s="11" t="n">
        <v>43363</v>
      </c>
      <c r="B58" s="36" t="s">
        <v>137</v>
      </c>
      <c r="C58" s="31"/>
      <c r="D58" s="31" t="n">
        <v>1168.3</v>
      </c>
      <c r="E58" s="31"/>
      <c r="F58" s="31"/>
      <c r="G58" s="31"/>
      <c r="H58" s="31"/>
      <c r="I58" s="31"/>
      <c r="J58" s="31"/>
      <c r="K58" s="30" t="n">
        <f aca="false">SUM(C58:J58)</f>
        <v>1168.3</v>
      </c>
    </row>
    <row r="59" customFormat="false" ht="15" hidden="false" customHeight="false" outlineLevel="0" collapsed="false">
      <c r="A59" s="11" t="n">
        <v>43363</v>
      </c>
      <c r="B59" s="36" t="s">
        <v>17</v>
      </c>
      <c r="C59" s="31"/>
      <c r="D59" s="31"/>
      <c r="E59" s="31"/>
      <c r="F59" s="31"/>
      <c r="G59" s="31"/>
      <c r="H59" s="31"/>
      <c r="I59" s="31"/>
      <c r="J59" s="31" t="n">
        <v>85</v>
      </c>
      <c r="K59" s="30" t="n">
        <f aca="false">SUM(C59:J59)</f>
        <v>85</v>
      </c>
    </row>
    <row r="60" customFormat="false" ht="15" hidden="false" customHeight="false" outlineLevel="0" collapsed="false">
      <c r="A60" s="11" t="n">
        <v>43364</v>
      </c>
      <c r="B60" s="36" t="s">
        <v>137</v>
      </c>
      <c r="C60" s="31"/>
      <c r="D60" s="31" t="n">
        <v>816.5</v>
      </c>
      <c r="E60" s="31"/>
      <c r="F60" s="31"/>
      <c r="G60" s="31"/>
      <c r="H60" s="31"/>
      <c r="I60" s="31"/>
      <c r="J60" s="31"/>
      <c r="K60" s="30" t="n">
        <f aca="false">SUM(C60:J60)</f>
        <v>816.5</v>
      </c>
    </row>
    <row r="61" customFormat="false" ht="15" hidden="false" customHeight="false" outlineLevel="0" collapsed="false">
      <c r="A61" s="11" t="n">
        <v>43365</v>
      </c>
      <c r="B61" s="36" t="s">
        <v>236</v>
      </c>
      <c r="C61" s="31"/>
      <c r="D61" s="31"/>
      <c r="E61" s="31"/>
      <c r="F61" s="31" t="n">
        <v>1037</v>
      </c>
      <c r="G61" s="31"/>
      <c r="H61" s="31"/>
      <c r="I61" s="31"/>
      <c r="J61" s="31"/>
      <c r="K61" s="30" t="n">
        <f aca="false">SUM(C61:J61)</f>
        <v>1037</v>
      </c>
    </row>
    <row r="62" customFormat="false" ht="15" hidden="false" customHeight="false" outlineLevel="0" collapsed="false">
      <c r="A62" s="11" t="n">
        <v>43365</v>
      </c>
      <c r="B62" s="36" t="s">
        <v>137</v>
      </c>
      <c r="C62" s="31"/>
      <c r="D62" s="31" t="n">
        <v>328.96</v>
      </c>
      <c r="E62" s="31"/>
      <c r="F62" s="31"/>
      <c r="G62" s="31"/>
      <c r="H62" s="31"/>
      <c r="I62" s="31"/>
      <c r="J62" s="31"/>
      <c r="K62" s="30" t="n">
        <f aca="false">SUM(C62:J62)</f>
        <v>328.96</v>
      </c>
    </row>
    <row r="63" customFormat="false" ht="15" hidden="false" customHeight="false" outlineLevel="0" collapsed="false">
      <c r="A63" s="11" t="n">
        <v>43365</v>
      </c>
      <c r="B63" s="36" t="s">
        <v>237</v>
      </c>
      <c r="C63" s="31"/>
      <c r="D63" s="31" t="n">
        <v>60.67</v>
      </c>
      <c r="E63" s="31"/>
      <c r="F63" s="31"/>
      <c r="G63" s="31"/>
      <c r="H63" s="31"/>
      <c r="I63" s="31"/>
      <c r="J63" s="31"/>
      <c r="K63" s="30" t="n">
        <f aca="false">SUM(C63:J63)</f>
        <v>60.67</v>
      </c>
    </row>
    <row r="64" customFormat="false" ht="15" hidden="false" customHeight="false" outlineLevel="0" collapsed="false">
      <c r="A64" s="11" t="n">
        <v>43366</v>
      </c>
      <c r="B64" s="36" t="s">
        <v>70</v>
      </c>
      <c r="C64" s="31"/>
      <c r="D64" s="31"/>
      <c r="E64" s="31"/>
      <c r="F64" s="31"/>
      <c r="G64" s="31" t="n">
        <v>29</v>
      </c>
      <c r="H64" s="31"/>
      <c r="I64" s="31"/>
      <c r="J64" s="31"/>
      <c r="K64" s="30" t="n">
        <f aca="false">SUM(C64:J64)</f>
        <v>29</v>
      </c>
    </row>
    <row r="65" customFormat="false" ht="15" hidden="false" customHeight="false" outlineLevel="0" collapsed="false">
      <c r="A65" s="11" t="n">
        <v>43367</v>
      </c>
      <c r="B65" s="36" t="s">
        <v>235</v>
      </c>
      <c r="C65" s="31"/>
      <c r="D65" s="31"/>
      <c r="E65" s="31"/>
      <c r="F65" s="31"/>
      <c r="G65" s="31"/>
      <c r="H65" s="31"/>
      <c r="I65" s="31"/>
      <c r="J65" s="31" t="n">
        <v>34.5</v>
      </c>
      <c r="K65" s="30" t="n">
        <f aca="false">SUM(C65:J65)</f>
        <v>34.5</v>
      </c>
    </row>
    <row r="66" customFormat="false" ht="15" hidden="false" customHeight="false" outlineLevel="0" collapsed="false">
      <c r="A66" s="11" t="n">
        <v>43367</v>
      </c>
      <c r="B66" s="36" t="s">
        <v>58</v>
      </c>
      <c r="C66" s="31"/>
      <c r="D66" s="31" t="n">
        <v>80.8</v>
      </c>
      <c r="E66" s="31"/>
      <c r="F66" s="31"/>
      <c r="G66" s="31"/>
      <c r="H66" s="31"/>
      <c r="I66" s="31"/>
      <c r="J66" s="31"/>
      <c r="K66" s="30" t="n">
        <f aca="false">SUM(C66:J66)</f>
        <v>80.8</v>
      </c>
    </row>
    <row r="67" customFormat="false" ht="15" hidden="false" customHeight="false" outlineLevel="0" collapsed="false">
      <c r="A67" s="11" t="n">
        <v>43367</v>
      </c>
      <c r="B67" s="36" t="s">
        <v>238</v>
      </c>
      <c r="C67" s="31"/>
      <c r="D67" s="31"/>
      <c r="E67" s="31"/>
      <c r="F67" s="31"/>
      <c r="G67" s="31" t="n">
        <v>1780</v>
      </c>
      <c r="H67" s="31"/>
      <c r="I67" s="31"/>
      <c r="J67" s="31"/>
      <c r="K67" s="30" t="n">
        <f aca="false">SUM(C67:J67)</f>
        <v>1780</v>
      </c>
    </row>
    <row r="68" customFormat="false" ht="15" hidden="false" customHeight="false" outlineLevel="0" collapsed="false">
      <c r="A68" s="11" t="n">
        <v>43368</v>
      </c>
      <c r="B68" s="36" t="s">
        <v>70</v>
      </c>
      <c r="C68" s="31"/>
      <c r="D68" s="31"/>
      <c r="E68" s="31"/>
      <c r="F68" s="31"/>
      <c r="G68" s="31" t="n">
        <v>144</v>
      </c>
      <c r="H68" s="31"/>
      <c r="I68" s="31"/>
      <c r="J68" s="31"/>
      <c r="K68" s="30" t="n">
        <f aca="false">SUM(C68:J68)</f>
        <v>144</v>
      </c>
    </row>
    <row r="69" customFormat="false" ht="15" hidden="false" customHeight="false" outlineLevel="0" collapsed="false">
      <c r="A69" s="11" t="n">
        <v>43369</v>
      </c>
      <c r="B69" s="36" t="s">
        <v>137</v>
      </c>
      <c r="C69" s="31"/>
      <c r="D69" s="31" t="n">
        <v>105.8</v>
      </c>
      <c r="E69" s="31"/>
      <c r="F69" s="31"/>
      <c r="G69" s="31"/>
      <c r="H69" s="31"/>
      <c r="I69" s="31"/>
      <c r="J69" s="31"/>
      <c r="K69" s="30" t="n">
        <f aca="false">SUM(C69:J69)</f>
        <v>105.8</v>
      </c>
    </row>
    <row r="70" customFormat="false" ht="15" hidden="false" customHeight="false" outlineLevel="0" collapsed="false">
      <c r="A70" s="11" t="n">
        <v>43370</v>
      </c>
      <c r="B70" s="36" t="s">
        <v>137</v>
      </c>
      <c r="C70" s="31"/>
      <c r="D70" s="31" t="n">
        <v>190</v>
      </c>
      <c r="E70" s="31"/>
      <c r="F70" s="31"/>
      <c r="G70" s="31"/>
      <c r="H70" s="31"/>
      <c r="I70" s="31"/>
      <c r="J70" s="31"/>
      <c r="K70" s="30" t="n">
        <f aca="false">SUM(C70:J70)</f>
        <v>190</v>
      </c>
    </row>
    <row r="71" customFormat="false" ht="15" hidden="false" customHeight="false" outlineLevel="0" collapsed="false">
      <c r="A71" s="11" t="n">
        <v>43370</v>
      </c>
      <c r="B71" s="36" t="s">
        <v>137</v>
      </c>
      <c r="C71" s="31"/>
      <c r="D71" s="31" t="n">
        <v>2520.2</v>
      </c>
      <c r="E71" s="31"/>
      <c r="F71" s="31"/>
      <c r="G71" s="31"/>
      <c r="H71" s="31"/>
      <c r="I71" s="31"/>
      <c r="J71" s="31"/>
      <c r="K71" s="30" t="n">
        <f aca="false">SUM(C71:J71)</f>
        <v>2520.2</v>
      </c>
    </row>
    <row r="72" customFormat="false" ht="15" hidden="false" customHeight="false" outlineLevel="0" collapsed="false">
      <c r="A72" s="11" t="n">
        <v>43370</v>
      </c>
      <c r="B72" s="36" t="s">
        <v>239</v>
      </c>
      <c r="C72" s="31"/>
      <c r="D72" s="31"/>
      <c r="E72" s="31"/>
      <c r="F72" s="31" t="n">
        <v>2350</v>
      </c>
      <c r="G72" s="31"/>
      <c r="H72" s="31"/>
      <c r="I72" s="31"/>
      <c r="J72" s="31"/>
      <c r="K72" s="30" t="n">
        <f aca="false">SUM(C72:J72)</f>
        <v>2350</v>
      </c>
    </row>
    <row r="73" customFormat="false" ht="15" hidden="false" customHeight="false" outlineLevel="0" collapsed="false">
      <c r="A73" s="11" t="n">
        <v>43371</v>
      </c>
      <c r="B73" s="36" t="s">
        <v>240</v>
      </c>
      <c r="C73" s="31"/>
      <c r="D73" s="31"/>
      <c r="E73" s="31"/>
      <c r="F73" s="31" t="s">
        <v>241</v>
      </c>
      <c r="G73" s="31"/>
      <c r="H73" s="31"/>
      <c r="I73" s="31" t="n">
        <v>2000</v>
      </c>
      <c r="J73" s="31"/>
      <c r="K73" s="30" t="n">
        <f aca="false">SUM(C73:J73)</f>
        <v>2000</v>
      </c>
    </row>
    <row r="74" customFormat="false" ht="15" hidden="false" customHeight="false" outlineLevel="0" collapsed="false">
      <c r="A74" s="11" t="n">
        <v>43371</v>
      </c>
      <c r="B74" s="36" t="s">
        <v>242</v>
      </c>
      <c r="C74" s="31"/>
      <c r="D74" s="31" t="n">
        <v>60</v>
      </c>
      <c r="E74" s="31"/>
      <c r="F74" s="31"/>
      <c r="G74" s="31"/>
      <c r="H74" s="31"/>
      <c r="I74" s="31"/>
      <c r="J74" s="31"/>
      <c r="K74" s="30" t="n">
        <f aca="false">SUM(C74:J74)</f>
        <v>60</v>
      </c>
    </row>
    <row r="75" customFormat="false" ht="15" hidden="false" customHeight="false" outlineLevel="0" collapsed="false">
      <c r="A75" s="11" t="n">
        <v>43371</v>
      </c>
      <c r="B75" s="36" t="s">
        <v>243</v>
      </c>
      <c r="C75" s="31"/>
      <c r="D75" s="31"/>
      <c r="E75" s="31"/>
      <c r="F75" s="31"/>
      <c r="G75" s="31"/>
      <c r="H75" s="31"/>
      <c r="I75" s="31" t="n">
        <v>199</v>
      </c>
      <c r="J75" s="31"/>
      <c r="K75" s="30" t="n">
        <f aca="false">SUM(C75:J75)</f>
        <v>199</v>
      </c>
    </row>
    <row r="76" customFormat="false" ht="15" hidden="false" customHeight="false" outlineLevel="0" collapsed="false">
      <c r="A76" s="11" t="n">
        <v>43371</v>
      </c>
      <c r="B76" s="36" t="s">
        <v>137</v>
      </c>
      <c r="C76" s="37"/>
      <c r="D76" s="31"/>
      <c r="E76" s="37"/>
      <c r="F76" s="31"/>
      <c r="G76" s="31"/>
      <c r="H76" s="31"/>
      <c r="I76" s="31" t="n">
        <v>874.95</v>
      </c>
      <c r="J76" s="31"/>
      <c r="K76" s="30" t="n">
        <f aca="false">SUM(C76:J76)</f>
        <v>874.95</v>
      </c>
    </row>
    <row r="77" customFormat="false" ht="15" hidden="false" customHeight="false" outlineLevel="0" collapsed="false">
      <c r="A77" s="11" t="n">
        <v>43372</v>
      </c>
      <c r="B77" s="36" t="s">
        <v>244</v>
      </c>
      <c r="C77" s="31" t="n">
        <v>180</v>
      </c>
      <c r="D77" s="31"/>
      <c r="E77" s="31"/>
      <c r="F77" s="31"/>
      <c r="G77" s="31"/>
      <c r="H77" s="31"/>
      <c r="I77" s="31"/>
      <c r="J77" s="31"/>
      <c r="K77" s="30" t="n">
        <f aca="false">SUM(C77:J77)</f>
        <v>180</v>
      </c>
    </row>
    <row r="78" customFormat="false" ht="15" hidden="false" customHeight="false" outlineLevel="0" collapsed="false">
      <c r="A78" s="11" t="n">
        <v>43372</v>
      </c>
      <c r="B78" s="36" t="s">
        <v>17</v>
      </c>
      <c r="C78" s="31"/>
      <c r="D78" s="31"/>
      <c r="E78" s="31"/>
      <c r="F78" s="31"/>
      <c r="G78" s="31"/>
      <c r="H78" s="31"/>
      <c r="I78" s="31"/>
      <c r="J78" s="31" t="n">
        <v>384</v>
      </c>
      <c r="K78" s="30" t="n">
        <f aca="false">SUM(C78:J78)</f>
        <v>384</v>
      </c>
    </row>
    <row r="79" customFormat="false" ht="15" hidden="false" customHeight="false" outlineLevel="0" collapsed="false">
      <c r="A79" s="11" t="n">
        <v>43372</v>
      </c>
      <c r="B79" s="36" t="s">
        <v>137</v>
      </c>
      <c r="C79" s="31"/>
      <c r="D79" s="31" t="n">
        <v>248.9</v>
      </c>
      <c r="E79" s="31"/>
      <c r="F79" s="31"/>
      <c r="G79" s="31"/>
      <c r="H79" s="31"/>
      <c r="I79" s="31"/>
      <c r="J79" s="31"/>
      <c r="K79" s="30" t="n">
        <f aca="false">SUM(C79:J79)</f>
        <v>248.9</v>
      </c>
    </row>
    <row r="80" customFormat="false" ht="15" hidden="false" customHeight="false" outlineLevel="0" collapsed="false">
      <c r="A80" s="11" t="n">
        <v>43372</v>
      </c>
      <c r="B80" s="36" t="s">
        <v>137</v>
      </c>
      <c r="C80" s="31"/>
      <c r="D80" s="31" t="n">
        <v>815.95</v>
      </c>
      <c r="E80" s="31"/>
      <c r="F80" s="31"/>
      <c r="G80" s="31"/>
      <c r="H80" s="31"/>
      <c r="I80" s="31"/>
      <c r="J80" s="31"/>
      <c r="K80" s="30" t="n">
        <f aca="false">SUM(C80:J80)</f>
        <v>815.95</v>
      </c>
    </row>
    <row r="81" customFormat="false" ht="15" hidden="false" customHeight="false" outlineLevel="0" collapsed="false">
      <c r="A81" s="11" t="n">
        <v>43372</v>
      </c>
      <c r="B81" s="36" t="s">
        <v>137</v>
      </c>
      <c r="C81" s="31"/>
      <c r="D81" s="31" t="n">
        <v>1039.37</v>
      </c>
      <c r="E81" s="31"/>
      <c r="F81" s="31"/>
      <c r="G81" s="31"/>
      <c r="H81" s="31"/>
      <c r="I81" s="31"/>
      <c r="J81" s="31"/>
      <c r="K81" s="30" t="n">
        <f aca="false">SUM(C81:J81)</f>
        <v>1039.37</v>
      </c>
    </row>
    <row r="82" customFormat="false" ht="15" hidden="false" customHeight="false" outlineLevel="0" collapsed="false">
      <c r="A82" s="11" t="n">
        <v>43372</v>
      </c>
      <c r="B82" s="36" t="s">
        <v>245</v>
      </c>
      <c r="C82" s="31"/>
      <c r="D82" s="31"/>
      <c r="E82" s="31"/>
      <c r="F82" s="31"/>
      <c r="G82" s="31"/>
      <c r="H82" s="31"/>
      <c r="I82" s="31" t="n">
        <v>68.96</v>
      </c>
      <c r="J82" s="31"/>
      <c r="K82" s="30" t="n">
        <f aca="false">SUM(C82:J82)</f>
        <v>68.96</v>
      </c>
    </row>
    <row r="83" customFormat="false" ht="15" hidden="false" customHeight="false" outlineLevel="0" collapsed="false">
      <c r="A83" s="11" t="n">
        <v>43372</v>
      </c>
      <c r="B83" s="36" t="s">
        <v>246</v>
      </c>
      <c r="C83" s="31"/>
      <c r="D83" s="31"/>
      <c r="E83" s="31"/>
      <c r="F83" s="31"/>
      <c r="G83" s="31"/>
      <c r="H83" s="31"/>
      <c r="I83" s="31"/>
      <c r="J83" s="31" t="n">
        <v>168.9</v>
      </c>
      <c r="K83" s="30" t="n">
        <f aca="false">SUM(C83:J83)</f>
        <v>168.9</v>
      </c>
    </row>
    <row r="84" customFormat="false" ht="15" hidden="false" customHeight="false" outlineLevel="0" collapsed="false">
      <c r="A84" s="11" t="n">
        <v>43372</v>
      </c>
      <c r="B84" s="36" t="s">
        <v>247</v>
      </c>
      <c r="C84" s="31"/>
      <c r="D84" s="31"/>
      <c r="E84" s="31"/>
      <c r="F84" s="31"/>
      <c r="G84" s="31"/>
      <c r="H84" s="31"/>
      <c r="I84" s="31" t="n">
        <v>259</v>
      </c>
      <c r="J84" s="31"/>
      <c r="K84" s="30" t="n">
        <f aca="false">SUM(C84:J84)</f>
        <v>259</v>
      </c>
    </row>
    <row r="85" customFormat="false" ht="15" hidden="false" customHeight="false" outlineLevel="0" collapsed="false">
      <c r="A85" s="11" t="n">
        <v>43372</v>
      </c>
      <c r="B85" s="36" t="s">
        <v>248</v>
      </c>
      <c r="C85" s="31"/>
      <c r="D85" s="31" t="n">
        <v>39.9</v>
      </c>
      <c r="E85" s="31"/>
      <c r="F85" s="31"/>
      <c r="G85" s="31"/>
      <c r="H85" s="31"/>
      <c r="I85" s="31"/>
      <c r="J85" s="31"/>
      <c r="K85" s="30" t="n">
        <f aca="false">SUM(C85:J85)</f>
        <v>39.9</v>
      </c>
    </row>
    <row r="86" customFormat="false" ht="15" hidden="false" customHeight="false" outlineLevel="0" collapsed="false">
      <c r="A86" s="11" t="n">
        <v>43372</v>
      </c>
      <c r="B86" s="36" t="s">
        <v>247</v>
      </c>
      <c r="C86" s="31"/>
      <c r="D86" s="31"/>
      <c r="E86" s="31"/>
      <c r="F86" s="31"/>
      <c r="G86" s="31"/>
      <c r="H86" s="31"/>
      <c r="I86" s="31" t="n">
        <v>94.95</v>
      </c>
      <c r="J86" s="31"/>
      <c r="K86" s="30" t="n">
        <f aca="false">SUM(C86:J86)</f>
        <v>94.95</v>
      </c>
    </row>
    <row r="87" customFormat="false" ht="15" hidden="false" customHeight="false" outlineLevel="0" collapsed="false">
      <c r="A87" s="11" t="n">
        <v>43372</v>
      </c>
      <c r="B87" s="36" t="s">
        <v>249</v>
      </c>
      <c r="C87" s="31"/>
      <c r="D87" s="31"/>
      <c r="E87" s="31"/>
      <c r="F87" s="31"/>
      <c r="G87" s="31"/>
      <c r="H87" s="31" t="n">
        <v>100</v>
      </c>
      <c r="I87" s="31"/>
      <c r="J87" s="31"/>
      <c r="K87" s="30" t="n">
        <f aca="false">SUM(C87:J87)</f>
        <v>100</v>
      </c>
    </row>
    <row r="88" customFormat="false" ht="15" hidden="false" customHeight="false" outlineLevel="0" collapsed="false">
      <c r="A88" s="11" t="n">
        <v>43373</v>
      </c>
      <c r="B88" s="36" t="s">
        <v>137</v>
      </c>
      <c r="C88" s="31"/>
      <c r="D88" s="31" t="n">
        <v>759.38</v>
      </c>
      <c r="E88" s="31"/>
      <c r="F88" s="31"/>
      <c r="G88" s="31"/>
      <c r="H88" s="31"/>
      <c r="I88" s="31"/>
      <c r="J88" s="31"/>
      <c r="K88" s="30" t="n">
        <f aca="false">SUM(C88:J88)</f>
        <v>759.38</v>
      </c>
    </row>
    <row r="89" customFormat="false" ht="15" hidden="false" customHeight="false" outlineLevel="0" collapsed="false">
      <c r="A89" s="11" t="n">
        <v>43373</v>
      </c>
      <c r="B89" s="36" t="s">
        <v>250</v>
      </c>
      <c r="C89" s="31"/>
      <c r="D89" s="31" t="n">
        <v>39.89</v>
      </c>
      <c r="E89" s="31"/>
      <c r="F89" s="31"/>
      <c r="G89" s="31"/>
      <c r="H89" s="31"/>
      <c r="I89" s="31"/>
      <c r="J89" s="31"/>
      <c r="K89" s="30" t="n">
        <f aca="false">SUM(C89:J89)</f>
        <v>39.89</v>
      </c>
    </row>
    <row r="90" customFormat="false" ht="15" hidden="false" customHeight="false" outlineLevel="0" collapsed="false">
      <c r="A90" s="11" t="n">
        <v>43374</v>
      </c>
      <c r="B90" s="36" t="s">
        <v>239</v>
      </c>
      <c r="C90" s="31"/>
      <c r="D90" s="31"/>
      <c r="E90" s="31"/>
      <c r="F90" s="31" t="n">
        <v>50</v>
      </c>
      <c r="G90" s="31"/>
      <c r="H90" s="31"/>
      <c r="I90" s="31"/>
      <c r="J90" s="31"/>
      <c r="K90" s="30" t="n">
        <f aca="false">SUM(C90:J90)</f>
        <v>50</v>
      </c>
    </row>
    <row r="91" customFormat="false" ht="15" hidden="false" customHeight="false" outlineLevel="0" collapsed="false">
      <c r="A91" s="11" t="n">
        <v>43374</v>
      </c>
      <c r="B91" s="36" t="s">
        <v>232</v>
      </c>
      <c r="C91" s="31"/>
      <c r="D91" s="31"/>
      <c r="E91" s="31"/>
      <c r="F91" s="31"/>
      <c r="G91" s="31"/>
      <c r="H91" s="31" t="n">
        <v>30</v>
      </c>
      <c r="I91" s="31"/>
      <c r="J91" s="31"/>
      <c r="K91" s="30" t="n">
        <f aca="false">SUM(C91:J91)</f>
        <v>30</v>
      </c>
    </row>
    <row r="92" customFormat="false" ht="15" hidden="false" customHeight="false" outlineLevel="0" collapsed="false">
      <c r="A92" s="11" t="n">
        <v>43374</v>
      </c>
      <c r="B92" s="36" t="s">
        <v>235</v>
      </c>
      <c r="C92" s="31"/>
      <c r="D92" s="31"/>
      <c r="E92" s="31"/>
      <c r="F92" s="31"/>
      <c r="G92" s="31"/>
      <c r="H92" s="31"/>
      <c r="I92" s="31"/>
      <c r="J92" s="31" t="n">
        <v>50</v>
      </c>
      <c r="K92" s="30" t="n">
        <f aca="false">SUM(C92:J92)</f>
        <v>50</v>
      </c>
    </row>
    <row r="93" customFormat="false" ht="15" hidden="false" customHeight="false" outlineLevel="0" collapsed="false">
      <c r="A93" s="11" t="n">
        <v>43374</v>
      </c>
      <c r="B93" s="36" t="s">
        <v>70</v>
      </c>
      <c r="C93" s="31"/>
      <c r="D93" s="31"/>
      <c r="E93" s="31"/>
      <c r="F93" s="31"/>
      <c r="G93" s="31" t="n">
        <v>28</v>
      </c>
      <c r="H93" s="31"/>
      <c r="I93" s="31"/>
      <c r="J93" s="31"/>
      <c r="K93" s="30" t="n">
        <f aca="false">SUM(C93:J93)</f>
        <v>28</v>
      </c>
    </row>
    <row r="94" customFormat="false" ht="15" hidden="false" customHeight="false" outlineLevel="0" collapsed="false">
      <c r="A94" s="11" t="n">
        <v>43375</v>
      </c>
      <c r="B94" s="36" t="s">
        <v>251</v>
      </c>
      <c r="C94" s="31"/>
      <c r="D94" s="31"/>
      <c r="E94" s="31"/>
      <c r="F94" s="31"/>
      <c r="G94" s="31"/>
      <c r="H94" s="31"/>
      <c r="I94" s="31" t="n">
        <v>26</v>
      </c>
      <c r="J94" s="31"/>
      <c r="K94" s="30" t="n">
        <f aca="false">SUM(C94:J94)</f>
        <v>26</v>
      </c>
    </row>
    <row r="95" customFormat="false" ht="15" hidden="false" customHeight="false" outlineLevel="0" collapsed="false">
      <c r="A95" s="11" t="n">
        <v>43377</v>
      </c>
      <c r="B95" s="36" t="s">
        <v>137</v>
      </c>
      <c r="C95" s="31"/>
      <c r="D95" s="31" t="n">
        <v>86.51</v>
      </c>
      <c r="E95" s="31"/>
      <c r="F95" s="31"/>
      <c r="G95" s="31"/>
      <c r="H95" s="31"/>
      <c r="I95" s="31"/>
      <c r="J95" s="31"/>
      <c r="K95" s="30" t="n">
        <f aca="false">SUM(C95:J95)</f>
        <v>86.51</v>
      </c>
    </row>
    <row r="96" customFormat="false" ht="15" hidden="false" customHeight="false" outlineLevel="0" collapsed="false">
      <c r="A96" s="11" t="n">
        <v>43377</v>
      </c>
      <c r="B96" s="36" t="s">
        <v>235</v>
      </c>
      <c r="C96" s="31"/>
      <c r="D96" s="31"/>
      <c r="E96" s="31"/>
      <c r="F96" s="31"/>
      <c r="G96" s="31"/>
      <c r="H96" s="31"/>
      <c r="I96" s="31"/>
      <c r="J96" s="31" t="n">
        <v>49.9</v>
      </c>
      <c r="K96" s="30" t="n">
        <f aca="false">SUM(C96:J96)</f>
        <v>49.9</v>
      </c>
    </row>
    <row r="97" customFormat="false" ht="15" hidden="false" customHeight="false" outlineLevel="0" collapsed="false">
      <c r="A97" s="11" t="n">
        <v>43378</v>
      </c>
      <c r="B97" s="36" t="s">
        <v>249</v>
      </c>
      <c r="C97" s="31"/>
      <c r="D97" s="31"/>
      <c r="E97" s="31"/>
      <c r="F97" s="31"/>
      <c r="G97" s="31"/>
      <c r="H97" s="31" t="n">
        <v>100</v>
      </c>
      <c r="I97" s="31"/>
      <c r="J97" s="31"/>
      <c r="K97" s="30" t="n">
        <f aca="false">SUM(C97:J97)</f>
        <v>100</v>
      </c>
    </row>
    <row r="98" customFormat="false" ht="15" hidden="false" customHeight="false" outlineLevel="0" collapsed="false">
      <c r="A98" s="11" t="n">
        <v>43378</v>
      </c>
      <c r="B98" s="36" t="s">
        <v>252</v>
      </c>
      <c r="C98" s="31"/>
      <c r="D98" s="31"/>
      <c r="E98" s="31"/>
      <c r="F98" s="31"/>
      <c r="G98" s="31" t="n">
        <v>220</v>
      </c>
      <c r="H98" s="31"/>
      <c r="I98" s="31"/>
      <c r="J98" s="31"/>
      <c r="K98" s="30" t="n">
        <f aca="false">SUM(C98:J98)</f>
        <v>220</v>
      </c>
    </row>
    <row r="99" customFormat="false" ht="15" hidden="false" customHeight="false" outlineLevel="0" collapsed="false">
      <c r="A99" s="11" t="n">
        <v>43378</v>
      </c>
      <c r="B99" s="36" t="s">
        <v>137</v>
      </c>
      <c r="C99" s="31"/>
      <c r="D99" s="31" t="n">
        <v>196.95</v>
      </c>
      <c r="E99" s="31"/>
      <c r="F99" s="31"/>
      <c r="G99" s="31"/>
      <c r="H99" s="31"/>
      <c r="I99" s="31"/>
      <c r="J99" s="31"/>
      <c r="K99" s="30" t="n">
        <f aca="false">SUM(C99:J99)</f>
        <v>196.95</v>
      </c>
      <c r="O99" s="1"/>
    </row>
    <row r="100" customFormat="false" ht="15" hidden="false" customHeight="false" outlineLevel="0" collapsed="false">
      <c r="A100" s="11" t="n">
        <v>43379</v>
      </c>
      <c r="B100" s="36" t="s">
        <v>253</v>
      </c>
      <c r="C100" s="31"/>
      <c r="D100" s="31"/>
      <c r="E100" s="31"/>
      <c r="F100" s="31"/>
      <c r="G100" s="31" t="n">
        <v>176</v>
      </c>
      <c r="H100" s="31"/>
      <c r="I100" s="31"/>
      <c r="J100" s="31"/>
      <c r="K100" s="30" t="n">
        <f aca="false">SUM(C100:J100)</f>
        <v>176</v>
      </c>
    </row>
    <row r="101" customFormat="false" ht="15" hidden="false" customHeight="false" outlineLevel="0" collapsed="false">
      <c r="A101" s="11" t="n">
        <v>43379</v>
      </c>
      <c r="B101" s="36" t="s">
        <v>254</v>
      </c>
      <c r="C101" s="31"/>
      <c r="D101" s="31"/>
      <c r="E101" s="31"/>
      <c r="F101" s="31"/>
      <c r="G101" s="31"/>
      <c r="H101" s="31"/>
      <c r="I101" s="31" t="n">
        <v>2200</v>
      </c>
      <c r="J101" s="31"/>
      <c r="K101" s="30" t="n">
        <f aca="false">SUM(C101:J101)</f>
        <v>2200</v>
      </c>
    </row>
    <row r="102" customFormat="false" ht="15" hidden="false" customHeight="false" outlineLevel="0" collapsed="false">
      <c r="A102" s="11" t="n">
        <v>43379</v>
      </c>
      <c r="B102" s="36" t="s">
        <v>137</v>
      </c>
      <c r="C102" s="31"/>
      <c r="D102" s="31" t="n">
        <v>201.88</v>
      </c>
      <c r="E102" s="31"/>
      <c r="F102" s="31"/>
      <c r="G102" s="31"/>
      <c r="H102" s="31"/>
      <c r="I102" s="31"/>
      <c r="J102" s="31"/>
      <c r="K102" s="30" t="n">
        <f aca="false">SUM(C102:J102)</f>
        <v>201.88</v>
      </c>
    </row>
    <row r="103" customFormat="false" ht="15" hidden="false" customHeight="false" outlineLevel="0" collapsed="false">
      <c r="A103" s="11" t="n">
        <v>43380</v>
      </c>
      <c r="B103" s="36" t="s">
        <v>137</v>
      </c>
      <c r="C103" s="31"/>
      <c r="D103" s="31" t="n">
        <v>717.58</v>
      </c>
      <c r="E103" s="31"/>
      <c r="F103" s="31"/>
      <c r="G103" s="31"/>
      <c r="H103" s="31"/>
      <c r="I103" s="31"/>
      <c r="J103" s="31"/>
      <c r="K103" s="30" t="n">
        <f aca="false">SUM(C103:J103)</f>
        <v>717.58</v>
      </c>
    </row>
    <row r="104" customFormat="false" ht="15" hidden="false" customHeight="false" outlineLevel="0" collapsed="false">
      <c r="A104" s="11" t="n">
        <v>43380</v>
      </c>
      <c r="B104" s="36" t="s">
        <v>137</v>
      </c>
      <c r="C104" s="31"/>
      <c r="D104" s="31" t="n">
        <v>69</v>
      </c>
      <c r="E104" s="31"/>
      <c r="F104" s="31"/>
      <c r="G104" s="31"/>
      <c r="H104" s="31"/>
      <c r="I104" s="31"/>
      <c r="J104" s="31"/>
      <c r="K104" s="30" t="n">
        <f aca="false">SUM(C104:J104)</f>
        <v>69</v>
      </c>
    </row>
    <row r="105" customFormat="false" ht="15" hidden="false" customHeight="false" outlineLevel="0" collapsed="false">
      <c r="A105" s="11" t="n">
        <v>43380</v>
      </c>
      <c r="B105" s="36" t="s">
        <v>137</v>
      </c>
      <c r="C105" s="31"/>
      <c r="D105" s="31" t="n">
        <v>108.38</v>
      </c>
      <c r="E105" s="31"/>
      <c r="F105" s="31"/>
      <c r="G105" s="31"/>
      <c r="H105" s="31"/>
      <c r="I105" s="31"/>
      <c r="J105" s="31"/>
      <c r="K105" s="30" t="n">
        <f aca="false">SUM(C105:J105)</f>
        <v>108.38</v>
      </c>
    </row>
    <row r="106" customFormat="false" ht="15" hidden="false" customHeight="false" outlineLevel="0" collapsed="false">
      <c r="A106" s="11" t="n">
        <v>43380</v>
      </c>
      <c r="B106" s="36" t="s">
        <v>255</v>
      </c>
      <c r="C106" s="31"/>
      <c r="D106" s="31"/>
      <c r="E106" s="31"/>
      <c r="F106" s="31"/>
      <c r="G106" s="31"/>
      <c r="H106" s="31"/>
      <c r="I106" s="31" t="n">
        <v>379</v>
      </c>
      <c r="J106" s="31"/>
      <c r="K106" s="30" t="n">
        <f aca="false">SUM(C106:J106)</f>
        <v>379</v>
      </c>
    </row>
    <row r="107" customFormat="false" ht="15" hidden="false" customHeight="false" outlineLevel="0" collapsed="false">
      <c r="A107" s="11" t="n">
        <v>43380</v>
      </c>
      <c r="B107" s="36" t="s">
        <v>256</v>
      </c>
      <c r="C107" s="31"/>
      <c r="D107" s="31"/>
      <c r="E107" s="31"/>
      <c r="F107" s="31" t="n">
        <v>127</v>
      </c>
      <c r="G107" s="31"/>
      <c r="H107" s="31"/>
      <c r="I107" s="31"/>
      <c r="J107" s="31"/>
      <c r="K107" s="30" t="n">
        <f aca="false">SUM(C107:J107)</f>
        <v>127</v>
      </c>
    </row>
    <row r="108" customFormat="false" ht="15" hidden="false" customHeight="false" outlineLevel="0" collapsed="false">
      <c r="A108" s="11" t="n">
        <v>43380</v>
      </c>
      <c r="B108" s="36" t="s">
        <v>137</v>
      </c>
      <c r="C108" s="31"/>
      <c r="D108" s="31" t="n">
        <v>58.39</v>
      </c>
      <c r="E108" s="31"/>
      <c r="F108" s="31"/>
      <c r="G108" s="31"/>
      <c r="H108" s="31"/>
      <c r="I108" s="31"/>
      <c r="J108" s="31"/>
      <c r="K108" s="30" t="n">
        <f aca="false">SUM(C108:J108)</f>
        <v>58.39</v>
      </c>
    </row>
    <row r="109" customFormat="false" ht="15" hidden="false" customHeight="false" outlineLevel="0" collapsed="false">
      <c r="A109" s="11" t="n">
        <v>43382</v>
      </c>
      <c r="B109" s="36" t="s">
        <v>235</v>
      </c>
      <c r="C109" s="31"/>
      <c r="D109" s="31"/>
      <c r="E109" s="31"/>
      <c r="F109" s="31"/>
      <c r="G109" s="31"/>
      <c r="H109" s="31"/>
      <c r="I109" s="31"/>
      <c r="J109" s="31" t="n">
        <v>44</v>
      </c>
      <c r="K109" s="30" t="n">
        <f aca="false">SUM(C109:J109)</f>
        <v>44</v>
      </c>
    </row>
    <row r="110" customFormat="false" ht="15" hidden="false" customHeight="false" outlineLevel="0" collapsed="false">
      <c r="A110" s="11" t="n">
        <v>43382</v>
      </c>
      <c r="B110" s="36" t="s">
        <v>257</v>
      </c>
      <c r="C110" s="31"/>
      <c r="D110" s="31"/>
      <c r="E110" s="31"/>
      <c r="F110" s="31" t="n">
        <v>38</v>
      </c>
      <c r="G110" s="31"/>
      <c r="H110" s="31"/>
      <c r="I110" s="31"/>
      <c r="J110" s="31"/>
      <c r="K110" s="30" t="n">
        <f aca="false">SUM(C110:J110)</f>
        <v>38</v>
      </c>
    </row>
    <row r="111" customFormat="false" ht="15" hidden="false" customHeight="false" outlineLevel="0" collapsed="false">
      <c r="A111" s="11" t="n">
        <v>43382</v>
      </c>
      <c r="B111" s="36" t="s">
        <v>137</v>
      </c>
      <c r="C111" s="31"/>
      <c r="D111" s="31" t="n">
        <v>127.43</v>
      </c>
      <c r="E111" s="31"/>
      <c r="F111" s="31"/>
      <c r="G111" s="31"/>
      <c r="H111" s="31"/>
      <c r="I111" s="31"/>
      <c r="J111" s="31"/>
      <c r="K111" s="30" t="n">
        <f aca="false">SUM(C111:J111)</f>
        <v>127.43</v>
      </c>
    </row>
    <row r="112" customFormat="false" ht="15" hidden="false" customHeight="false" outlineLevel="0" collapsed="false">
      <c r="A112" s="11" t="n">
        <v>43382</v>
      </c>
      <c r="B112" s="36" t="s">
        <v>258</v>
      </c>
      <c r="C112" s="31"/>
      <c r="D112" s="31"/>
      <c r="E112" s="31"/>
      <c r="F112" s="31" t="n">
        <v>176.9</v>
      </c>
      <c r="G112" s="31"/>
      <c r="H112" s="31"/>
      <c r="I112" s="31"/>
      <c r="J112" s="31"/>
      <c r="K112" s="30" t="n">
        <f aca="false">SUM(C112:J112)</f>
        <v>176.9</v>
      </c>
    </row>
    <row r="113" customFormat="false" ht="15" hidden="false" customHeight="false" outlineLevel="0" collapsed="false">
      <c r="A113" s="11" t="n">
        <v>43383</v>
      </c>
      <c r="B113" s="36" t="s">
        <v>232</v>
      </c>
      <c r="C113" s="31"/>
      <c r="D113" s="31"/>
      <c r="E113" s="31"/>
      <c r="F113" s="31"/>
      <c r="G113" s="31"/>
      <c r="H113" s="31" t="n">
        <v>50</v>
      </c>
      <c r="I113" s="31"/>
      <c r="J113" s="31"/>
      <c r="K113" s="30" t="n">
        <f aca="false">SUM(C113:J113)</f>
        <v>50</v>
      </c>
    </row>
    <row r="114" customFormat="false" ht="15" hidden="false" customHeight="false" outlineLevel="0" collapsed="false">
      <c r="A114" s="11" t="n">
        <v>43383</v>
      </c>
      <c r="B114" s="36" t="s">
        <v>244</v>
      </c>
      <c r="C114" s="31" t="n">
        <v>180</v>
      </c>
      <c r="D114" s="31"/>
      <c r="E114" s="31"/>
      <c r="F114" s="31"/>
      <c r="G114" s="31"/>
      <c r="H114" s="31"/>
      <c r="I114" s="31"/>
      <c r="J114" s="31"/>
      <c r="K114" s="30" t="n">
        <f aca="false">SUM(C114:J114)</f>
        <v>180</v>
      </c>
    </row>
    <row r="115" customFormat="false" ht="15" hidden="false" customHeight="false" outlineLevel="0" collapsed="false">
      <c r="A115" s="11" t="n">
        <v>43383</v>
      </c>
      <c r="B115" s="36" t="s">
        <v>137</v>
      </c>
      <c r="C115" s="31"/>
      <c r="D115" s="31" t="n">
        <v>241.35</v>
      </c>
      <c r="E115" s="31"/>
      <c r="F115" s="31"/>
      <c r="G115" s="31"/>
      <c r="H115" s="31"/>
      <c r="I115" s="31"/>
      <c r="J115" s="31"/>
      <c r="K115" s="30" t="n">
        <f aca="false">SUM(C115:J115)</f>
        <v>241.35</v>
      </c>
    </row>
    <row r="116" customFormat="false" ht="15" hidden="false" customHeight="false" outlineLevel="0" collapsed="false">
      <c r="A116" s="11" t="n">
        <v>43383</v>
      </c>
      <c r="B116" s="36" t="s">
        <v>259</v>
      </c>
      <c r="C116" s="31" t="n">
        <v>2852.39</v>
      </c>
      <c r="D116" s="31"/>
      <c r="E116" s="31"/>
      <c r="F116" s="31"/>
      <c r="G116" s="31"/>
      <c r="H116" s="31"/>
      <c r="I116" s="31"/>
      <c r="J116" s="31"/>
      <c r="K116" s="30" t="n">
        <f aca="false">SUM(C116:J116)</f>
        <v>2852.39</v>
      </c>
    </row>
    <row r="117" customFormat="false" ht="15" hidden="false" customHeight="false" outlineLevel="0" collapsed="false">
      <c r="A117" s="11" t="n">
        <v>43383</v>
      </c>
      <c r="B117" s="36" t="s">
        <v>260</v>
      </c>
      <c r="C117" s="31" t="n">
        <v>772.8</v>
      </c>
      <c r="D117" s="31"/>
      <c r="E117" s="31"/>
      <c r="F117" s="31"/>
      <c r="G117" s="31"/>
      <c r="H117" s="31"/>
      <c r="I117" s="31"/>
      <c r="J117" s="31"/>
      <c r="K117" s="30" t="n">
        <f aca="false">SUM(C117:J117)</f>
        <v>772.8</v>
      </c>
    </row>
    <row r="118" customFormat="false" ht="15" hidden="false" customHeight="false" outlineLevel="0" collapsed="false">
      <c r="A118" s="11" t="n">
        <v>43383</v>
      </c>
      <c r="B118" s="36" t="s">
        <v>261</v>
      </c>
      <c r="C118" s="31" t="n">
        <v>8393.55</v>
      </c>
      <c r="D118" s="31"/>
      <c r="E118" s="31"/>
      <c r="F118" s="31"/>
      <c r="G118" s="31"/>
      <c r="H118" s="31"/>
      <c r="I118" s="31"/>
      <c r="J118" s="31"/>
      <c r="K118" s="30" t="n">
        <f aca="false">SUM(C118:J118)</f>
        <v>8393.55</v>
      </c>
    </row>
    <row r="119" customFormat="false" ht="15" hidden="false" customHeight="false" outlineLevel="0" collapsed="false">
      <c r="A119" s="11" t="n">
        <v>43384</v>
      </c>
      <c r="B119" s="36" t="s">
        <v>16</v>
      </c>
      <c r="C119" s="31"/>
      <c r="D119" s="31"/>
      <c r="E119" s="31"/>
      <c r="F119" s="31"/>
      <c r="G119" s="31"/>
      <c r="H119" s="31" t="n">
        <v>30</v>
      </c>
      <c r="I119" s="31"/>
      <c r="J119" s="31"/>
      <c r="K119" s="30" t="n">
        <f aca="false">SUM(C119:J119)</f>
        <v>30</v>
      </c>
    </row>
    <row r="120" customFormat="false" ht="15" hidden="false" customHeight="false" outlineLevel="0" collapsed="false">
      <c r="A120" s="11" t="n">
        <v>43384</v>
      </c>
      <c r="B120" s="36" t="s">
        <v>244</v>
      </c>
      <c r="C120" s="31" t="n">
        <v>180</v>
      </c>
      <c r="D120" s="31"/>
      <c r="E120" s="31"/>
      <c r="F120" s="31"/>
      <c r="G120" s="31"/>
      <c r="H120" s="31"/>
      <c r="I120" s="31"/>
      <c r="J120" s="31"/>
      <c r="K120" s="30" t="n">
        <f aca="false">SUM(C120:J120)</f>
        <v>180</v>
      </c>
    </row>
    <row r="121" customFormat="false" ht="15" hidden="false" customHeight="false" outlineLevel="0" collapsed="false">
      <c r="A121" s="11" t="n">
        <v>43384</v>
      </c>
      <c r="B121" s="36" t="s">
        <v>137</v>
      </c>
      <c r="C121" s="31"/>
      <c r="D121" s="31" t="n">
        <v>187.52</v>
      </c>
      <c r="E121" s="31"/>
      <c r="F121" s="31"/>
      <c r="G121" s="31"/>
      <c r="H121" s="31"/>
      <c r="I121" s="31"/>
      <c r="J121" s="31"/>
      <c r="K121" s="30" t="n">
        <f aca="false">SUM(C121:J121)</f>
        <v>187.52</v>
      </c>
    </row>
    <row r="122" customFormat="false" ht="15" hidden="false" customHeight="false" outlineLevel="0" collapsed="false">
      <c r="A122" s="11" t="n">
        <v>43384</v>
      </c>
      <c r="B122" s="36" t="s">
        <v>262</v>
      </c>
      <c r="C122" s="31"/>
      <c r="D122" s="31"/>
      <c r="E122" s="31" t="n">
        <v>14.99</v>
      </c>
      <c r="F122" s="31"/>
      <c r="G122" s="31"/>
      <c r="H122" s="31"/>
      <c r="I122" s="31"/>
      <c r="J122" s="31"/>
      <c r="K122" s="30" t="n">
        <f aca="false">SUM(C122:J122)</f>
        <v>14.99</v>
      </c>
    </row>
    <row r="123" customFormat="false" ht="15" hidden="false" customHeight="false" outlineLevel="0" collapsed="false">
      <c r="A123" s="11" t="n">
        <v>43385</v>
      </c>
      <c r="B123" s="36" t="s">
        <v>249</v>
      </c>
      <c r="C123" s="31"/>
      <c r="D123" s="31"/>
      <c r="E123" s="31"/>
      <c r="F123" s="31"/>
      <c r="G123" s="31"/>
      <c r="H123" s="31" t="n">
        <v>100</v>
      </c>
      <c r="I123" s="31"/>
      <c r="J123" s="31"/>
      <c r="K123" s="30" t="n">
        <f aca="false">SUM(C123:J123)</f>
        <v>100</v>
      </c>
    </row>
    <row r="124" customFormat="false" ht="15" hidden="false" customHeight="false" outlineLevel="0" collapsed="false">
      <c r="A124" s="11" t="n">
        <v>43385</v>
      </c>
      <c r="B124" s="36" t="s">
        <v>137</v>
      </c>
      <c r="C124" s="31"/>
      <c r="D124" s="31" t="n">
        <v>260.22</v>
      </c>
      <c r="E124" s="31"/>
      <c r="F124" s="31"/>
      <c r="G124" s="31"/>
      <c r="H124" s="31"/>
      <c r="I124" s="31"/>
      <c r="J124" s="31"/>
      <c r="K124" s="30" t="n">
        <f aca="false">SUM(C124:J124)</f>
        <v>260.22</v>
      </c>
    </row>
    <row r="125" customFormat="false" ht="15" hidden="false" customHeight="false" outlineLevel="0" collapsed="false">
      <c r="A125" s="11" t="n">
        <v>43386</v>
      </c>
      <c r="B125" s="36" t="s">
        <v>244</v>
      </c>
      <c r="C125" s="31" t="n">
        <v>180</v>
      </c>
      <c r="D125" s="31"/>
      <c r="E125" s="31"/>
      <c r="F125" s="31"/>
      <c r="G125" s="31"/>
      <c r="H125" s="31"/>
      <c r="I125" s="31"/>
      <c r="J125" s="31"/>
      <c r="K125" s="30" t="n">
        <f aca="false">SUM(C125:J125)</f>
        <v>180</v>
      </c>
    </row>
    <row r="126" customFormat="false" ht="15" hidden="false" customHeight="false" outlineLevel="0" collapsed="false">
      <c r="A126" s="11" t="n">
        <v>43386</v>
      </c>
      <c r="B126" s="36" t="s">
        <v>263</v>
      </c>
      <c r="C126" s="31"/>
      <c r="D126" s="31"/>
      <c r="E126" s="31" t="n">
        <v>200</v>
      </c>
      <c r="F126" s="31"/>
      <c r="G126" s="31"/>
      <c r="H126" s="31"/>
      <c r="I126" s="31"/>
      <c r="J126" s="31"/>
      <c r="K126" s="30" t="n">
        <f aca="false">SUM(C126:J126)</f>
        <v>200</v>
      </c>
    </row>
    <row r="127" customFormat="false" ht="15" hidden="false" customHeight="false" outlineLevel="0" collapsed="false">
      <c r="A127" s="11" t="n">
        <v>43386</v>
      </c>
      <c r="B127" s="36" t="s">
        <v>137</v>
      </c>
      <c r="C127" s="31"/>
      <c r="D127" s="31" t="n">
        <v>580</v>
      </c>
      <c r="E127" s="31"/>
      <c r="F127" s="31"/>
      <c r="G127" s="31"/>
      <c r="H127" s="31"/>
      <c r="I127" s="31"/>
      <c r="J127" s="31"/>
      <c r="K127" s="30" t="n">
        <f aca="false">SUM(C127:J127)</f>
        <v>580</v>
      </c>
    </row>
    <row r="128" customFormat="false" ht="15" hidden="false" customHeight="false" outlineLevel="0" collapsed="false">
      <c r="A128" s="11" t="n">
        <v>43386</v>
      </c>
      <c r="B128" s="36" t="s">
        <v>137</v>
      </c>
      <c r="C128" s="31"/>
      <c r="D128" s="31" t="n">
        <v>167.34</v>
      </c>
      <c r="E128" s="31"/>
      <c r="F128" s="31"/>
      <c r="G128" s="31"/>
      <c r="H128" s="31"/>
      <c r="I128" s="31"/>
      <c r="J128" s="31"/>
      <c r="K128" s="30" t="n">
        <f aca="false">SUM(C128:J128)</f>
        <v>167.34</v>
      </c>
    </row>
    <row r="129" customFormat="false" ht="15" hidden="false" customHeight="false" outlineLevel="0" collapsed="false">
      <c r="A129" s="11" t="n">
        <v>43386</v>
      </c>
      <c r="B129" s="36" t="s">
        <v>171</v>
      </c>
      <c r="C129" s="31"/>
      <c r="D129" s="31"/>
      <c r="E129" s="31"/>
      <c r="F129" s="31"/>
      <c r="G129" s="31"/>
      <c r="H129" s="31"/>
      <c r="I129" s="31" t="n">
        <v>199</v>
      </c>
      <c r="J129" s="31"/>
      <c r="K129" s="30" t="n">
        <f aca="false">SUM(C129:J129)</f>
        <v>199</v>
      </c>
    </row>
    <row r="130" customFormat="false" ht="15" hidden="false" customHeight="false" outlineLevel="0" collapsed="false">
      <c r="A130" s="11" t="n">
        <v>43387</v>
      </c>
      <c r="B130" s="36" t="s">
        <v>137</v>
      </c>
      <c r="C130" s="31"/>
      <c r="D130" s="31" t="n">
        <v>50</v>
      </c>
      <c r="E130" s="31"/>
      <c r="F130" s="31"/>
      <c r="G130" s="31"/>
      <c r="H130" s="31"/>
      <c r="I130" s="31"/>
      <c r="J130" s="31"/>
      <c r="K130" s="30" t="n">
        <f aca="false">SUM(C130:J130)</f>
        <v>50</v>
      </c>
    </row>
    <row r="131" customFormat="false" ht="15" hidden="false" customHeight="false" outlineLevel="0" collapsed="false">
      <c r="A131" s="11" t="n">
        <v>43387</v>
      </c>
      <c r="B131" s="36" t="s">
        <v>264</v>
      </c>
      <c r="C131" s="31"/>
      <c r="D131" s="31"/>
      <c r="E131" s="31"/>
      <c r="F131" s="31" t="n">
        <v>50</v>
      </c>
      <c r="G131" s="31"/>
      <c r="H131" s="31"/>
      <c r="I131" s="31"/>
      <c r="J131" s="31"/>
      <c r="K131" s="30" t="n">
        <f aca="false">SUM(C131:J131)</f>
        <v>50</v>
      </c>
    </row>
    <row r="132" customFormat="false" ht="15" hidden="false" customHeight="false" outlineLevel="0" collapsed="false">
      <c r="A132" s="11" t="n">
        <v>43387</v>
      </c>
      <c r="B132" s="36" t="s">
        <v>137</v>
      </c>
      <c r="C132" s="31"/>
      <c r="D132" s="31" t="n">
        <v>670</v>
      </c>
      <c r="E132" s="31"/>
      <c r="F132" s="31"/>
      <c r="G132" s="31"/>
      <c r="H132" s="31"/>
      <c r="I132" s="31"/>
      <c r="J132" s="31"/>
      <c r="K132" s="30" t="n">
        <f aca="false">SUM(C132:J132)</f>
        <v>670</v>
      </c>
    </row>
    <row r="133" customFormat="false" ht="15" hidden="false" customHeight="false" outlineLevel="0" collapsed="false">
      <c r="A133" s="11" t="n">
        <v>43387</v>
      </c>
      <c r="B133" s="36" t="s">
        <v>137</v>
      </c>
      <c r="C133" s="31"/>
      <c r="D133" s="31" t="n">
        <v>380</v>
      </c>
      <c r="E133" s="31"/>
      <c r="F133" s="31"/>
      <c r="G133" s="31"/>
      <c r="H133" s="31"/>
      <c r="I133" s="31"/>
      <c r="J133" s="31"/>
      <c r="K133" s="30" t="n">
        <f aca="false">SUM(C133:J133)</f>
        <v>380</v>
      </c>
    </row>
    <row r="134" customFormat="false" ht="15" hidden="false" customHeight="false" outlineLevel="0" collapsed="false">
      <c r="A134" s="11" t="n">
        <v>43387</v>
      </c>
      <c r="B134" s="36" t="s">
        <v>137</v>
      </c>
      <c r="C134" s="31"/>
      <c r="D134" s="31" t="n">
        <v>248.55</v>
      </c>
      <c r="E134" s="31"/>
      <c r="F134" s="31"/>
      <c r="G134" s="31"/>
      <c r="H134" s="31"/>
      <c r="I134" s="31"/>
      <c r="J134" s="31"/>
      <c r="K134" s="30" t="n">
        <f aca="false">SUM(C134:J134)</f>
        <v>248.55</v>
      </c>
    </row>
    <row r="135" customFormat="false" ht="15" hidden="false" customHeight="false" outlineLevel="0" collapsed="false">
      <c r="A135" s="11" t="n">
        <v>43388</v>
      </c>
      <c r="B135" s="36" t="s">
        <v>244</v>
      </c>
      <c r="C135" s="31" t="n">
        <v>180</v>
      </c>
      <c r="D135" s="31"/>
      <c r="E135" s="31"/>
      <c r="F135" s="31"/>
      <c r="G135" s="31"/>
      <c r="H135" s="31"/>
      <c r="I135" s="31"/>
      <c r="J135" s="31"/>
      <c r="K135" s="30" t="n">
        <f aca="false">SUM(C135:J135)</f>
        <v>180</v>
      </c>
    </row>
    <row r="136" customFormat="false" ht="15" hidden="false" customHeight="false" outlineLevel="0" collapsed="false">
      <c r="A136" s="11" t="n">
        <v>43389</v>
      </c>
      <c r="B136" s="36" t="s">
        <v>244</v>
      </c>
      <c r="C136" s="31" t="n">
        <v>180</v>
      </c>
      <c r="D136" s="31"/>
      <c r="E136" s="31"/>
      <c r="F136" s="31"/>
      <c r="G136" s="31"/>
      <c r="H136" s="31"/>
      <c r="I136" s="31"/>
      <c r="J136" s="31"/>
      <c r="K136" s="30" t="n">
        <f aca="false">SUM(C136:J136)</f>
        <v>180</v>
      </c>
    </row>
    <row r="137" customFormat="false" ht="15" hidden="false" customHeight="false" outlineLevel="0" collapsed="false">
      <c r="A137" s="11" t="n">
        <v>43389</v>
      </c>
      <c r="B137" s="36" t="s">
        <v>58</v>
      </c>
      <c r="C137" s="31"/>
      <c r="D137" s="31" t="n">
        <v>35</v>
      </c>
      <c r="E137" s="31"/>
      <c r="F137" s="31"/>
      <c r="G137" s="31"/>
      <c r="H137" s="31"/>
      <c r="I137" s="31"/>
      <c r="J137" s="31"/>
      <c r="K137" s="30" t="n">
        <f aca="false">SUM(C137:J137)</f>
        <v>35</v>
      </c>
    </row>
    <row r="138" customFormat="false" ht="15" hidden="false" customHeight="false" outlineLevel="0" collapsed="false">
      <c r="A138" s="11" t="n">
        <v>43390</v>
      </c>
      <c r="B138" s="36" t="s">
        <v>244</v>
      </c>
      <c r="C138" s="31" t="n">
        <v>90</v>
      </c>
      <c r="D138" s="31"/>
      <c r="E138" s="31"/>
      <c r="F138" s="31"/>
      <c r="G138" s="31"/>
      <c r="H138" s="31"/>
      <c r="I138" s="31"/>
      <c r="J138" s="31"/>
      <c r="K138" s="30" t="n">
        <f aca="false">SUM(C138:J138)</f>
        <v>90</v>
      </c>
    </row>
    <row r="139" customFormat="false" ht="15" hidden="false" customHeight="false" outlineLevel="0" collapsed="false">
      <c r="A139" s="11" t="n">
        <v>43390</v>
      </c>
      <c r="B139" s="36" t="s">
        <v>137</v>
      </c>
      <c r="C139" s="31"/>
      <c r="D139" s="31" t="n">
        <v>79.8</v>
      </c>
      <c r="E139" s="31"/>
      <c r="F139" s="31"/>
      <c r="G139" s="31"/>
      <c r="H139" s="31"/>
      <c r="I139" s="31"/>
      <c r="J139" s="31"/>
      <c r="K139" s="30" t="n">
        <f aca="false">SUM(C139:J139)</f>
        <v>79.8</v>
      </c>
    </row>
    <row r="140" customFormat="false" ht="15" hidden="false" customHeight="false" outlineLevel="0" collapsed="false">
      <c r="A140" s="11" t="n">
        <v>43390</v>
      </c>
      <c r="B140" s="36" t="s">
        <v>265</v>
      </c>
      <c r="C140" s="31"/>
      <c r="D140" s="31"/>
      <c r="E140" s="31"/>
      <c r="F140" s="31"/>
      <c r="G140" s="31"/>
      <c r="H140" s="31"/>
      <c r="I140" s="31" t="n">
        <f aca="false">9 + 19.9</f>
        <v>28.9</v>
      </c>
      <c r="J140" s="31"/>
      <c r="K140" s="30" t="n">
        <f aca="false">SUM(C140:J140)</f>
        <v>28.9</v>
      </c>
    </row>
    <row r="141" customFormat="false" ht="15" hidden="false" customHeight="false" outlineLevel="0" collapsed="false">
      <c r="A141" s="11" t="n">
        <v>43390</v>
      </c>
      <c r="B141" s="36" t="s">
        <v>249</v>
      </c>
      <c r="C141" s="31"/>
      <c r="D141" s="31"/>
      <c r="E141" s="31"/>
      <c r="F141" s="31"/>
      <c r="G141" s="31"/>
      <c r="H141" s="31" t="n">
        <v>523</v>
      </c>
      <c r="I141" s="31"/>
      <c r="J141" s="31"/>
      <c r="K141" s="30" t="n">
        <f aca="false">SUM(C141:J141)</f>
        <v>523</v>
      </c>
    </row>
    <row r="142" customFormat="false" ht="15" hidden="false" customHeight="false" outlineLevel="0" collapsed="false">
      <c r="A142" s="11" t="n">
        <v>43391</v>
      </c>
      <c r="B142" s="36" t="s">
        <v>235</v>
      </c>
      <c r="C142" s="31"/>
      <c r="D142" s="31"/>
      <c r="E142" s="31"/>
      <c r="F142" s="31"/>
      <c r="G142" s="31"/>
      <c r="H142" s="31"/>
      <c r="I142" s="31"/>
      <c r="J142" s="31" t="n">
        <v>44.99</v>
      </c>
      <c r="K142" s="30" t="n">
        <f aca="false">SUM(C142:J142)</f>
        <v>44.99</v>
      </c>
    </row>
    <row r="143" customFormat="false" ht="15" hidden="false" customHeight="false" outlineLevel="0" collapsed="false">
      <c r="A143" s="11" t="n">
        <v>43392</v>
      </c>
      <c r="B143" s="36" t="s">
        <v>244</v>
      </c>
      <c r="C143" s="31" t="n">
        <v>180</v>
      </c>
      <c r="D143" s="31"/>
      <c r="E143" s="31"/>
      <c r="F143" s="31"/>
      <c r="G143" s="31"/>
      <c r="H143" s="31"/>
      <c r="I143" s="31"/>
      <c r="J143" s="31"/>
      <c r="K143" s="30" t="n">
        <f aca="false">SUM(C143:J143)</f>
        <v>180</v>
      </c>
    </row>
    <row r="144" customFormat="false" ht="15" hidden="false" customHeight="false" outlineLevel="0" collapsed="false">
      <c r="A144" s="11" t="n">
        <v>43392</v>
      </c>
      <c r="B144" s="36" t="s">
        <v>256</v>
      </c>
      <c r="C144" s="31"/>
      <c r="D144" s="31"/>
      <c r="E144" s="31"/>
      <c r="F144" s="31" t="n">
        <v>200</v>
      </c>
      <c r="G144" s="31"/>
      <c r="H144" s="31"/>
      <c r="I144" s="31"/>
      <c r="J144" s="31"/>
      <c r="K144" s="30" t="n">
        <f aca="false">SUM(C144:J144)</f>
        <v>200</v>
      </c>
    </row>
    <row r="145" customFormat="false" ht="15" hidden="false" customHeight="false" outlineLevel="0" collapsed="false">
      <c r="A145" s="11" t="n">
        <v>43392</v>
      </c>
      <c r="B145" s="36" t="s">
        <v>137</v>
      </c>
      <c r="C145" s="31" t="n">
        <v>141.7</v>
      </c>
      <c r="D145" s="31"/>
      <c r="E145" s="31"/>
      <c r="F145" s="31"/>
      <c r="G145" s="31"/>
      <c r="H145" s="31"/>
      <c r="I145" s="31"/>
      <c r="J145" s="31"/>
      <c r="K145" s="30" t="n">
        <f aca="false">SUM(C145:J145)</f>
        <v>141.7</v>
      </c>
    </row>
    <row r="146" customFormat="false" ht="15" hidden="false" customHeight="false" outlineLevel="0" collapsed="false">
      <c r="A146" s="11" t="n">
        <v>43392</v>
      </c>
      <c r="B146" s="36" t="s">
        <v>137</v>
      </c>
      <c r="C146" s="31" t="n">
        <v>248.82</v>
      </c>
      <c r="D146" s="31"/>
      <c r="E146" s="31"/>
      <c r="F146" s="31"/>
      <c r="G146" s="31"/>
      <c r="H146" s="31"/>
      <c r="I146" s="31"/>
      <c r="J146" s="31"/>
      <c r="K146" s="30" t="n">
        <f aca="false">SUM(C146:J146)</f>
        <v>248.82</v>
      </c>
    </row>
    <row r="147" customFormat="false" ht="15" hidden="false" customHeight="false" outlineLevel="0" collapsed="false">
      <c r="A147" s="11" t="n">
        <v>43392</v>
      </c>
      <c r="B147" s="36" t="s">
        <v>266</v>
      </c>
      <c r="C147" s="31"/>
      <c r="D147" s="31"/>
      <c r="E147" s="31"/>
      <c r="F147" s="31"/>
      <c r="G147" s="31"/>
      <c r="H147" s="31"/>
      <c r="I147" s="31"/>
      <c r="J147" s="31" t="n">
        <f aca="false">205 + 59.9</f>
        <v>264.9</v>
      </c>
      <c r="K147" s="30" t="n">
        <f aca="false">SUM(C147:J147)</f>
        <v>264.9</v>
      </c>
    </row>
    <row r="148" customFormat="false" ht="15" hidden="false" customHeight="false" outlineLevel="0" collapsed="false">
      <c r="A148" s="11" t="n">
        <v>43393</v>
      </c>
      <c r="B148" s="36" t="s">
        <v>137</v>
      </c>
      <c r="C148" s="31"/>
      <c r="D148" s="31" t="n">
        <f aca="false">263.03 + 598</f>
        <v>861.03</v>
      </c>
      <c r="E148" s="31"/>
      <c r="F148" s="31"/>
      <c r="G148" s="31"/>
      <c r="H148" s="31"/>
      <c r="I148" s="31"/>
      <c r="J148" s="31"/>
      <c r="K148" s="30" t="n">
        <f aca="false">SUM(C148:J148)</f>
        <v>861.03</v>
      </c>
    </row>
    <row r="149" customFormat="false" ht="15" hidden="false" customHeight="false" outlineLevel="0" collapsed="false">
      <c r="A149" s="11" t="n">
        <v>43393</v>
      </c>
      <c r="B149" s="36" t="s">
        <v>267</v>
      </c>
      <c r="C149" s="31"/>
      <c r="D149" s="31"/>
      <c r="E149" s="31"/>
      <c r="F149" s="31"/>
      <c r="G149" s="31"/>
      <c r="H149" s="31"/>
      <c r="I149" s="31" t="n">
        <v>81</v>
      </c>
      <c r="J149" s="31"/>
      <c r="K149" s="30" t="n">
        <f aca="false">SUM(C149:J149)</f>
        <v>81</v>
      </c>
    </row>
    <row r="150" customFormat="false" ht="15" hidden="false" customHeight="false" outlineLevel="0" collapsed="false">
      <c r="A150" s="38" t="n">
        <v>43393</v>
      </c>
      <c r="B150" s="30" t="s">
        <v>268</v>
      </c>
      <c r="C150" s="31" t="n">
        <v>4000</v>
      </c>
      <c r="D150" s="31"/>
      <c r="E150" s="31"/>
      <c r="F150" s="31"/>
      <c r="G150" s="31"/>
      <c r="H150" s="31"/>
      <c r="I150" s="31"/>
      <c r="J150" s="31"/>
      <c r="K150" s="30" t="n">
        <f aca="false">SUM(C150:J150)</f>
        <v>4000</v>
      </c>
    </row>
    <row r="151" customFormat="false" ht="15" hidden="false" customHeight="false" outlineLevel="0" collapsed="false">
      <c r="A151" s="38" t="n">
        <v>43393</v>
      </c>
      <c r="B151" s="30" t="s">
        <v>242</v>
      </c>
      <c r="C151" s="31"/>
      <c r="D151" s="31" t="n">
        <v>69.59</v>
      </c>
      <c r="E151" s="31"/>
      <c r="F151" s="31"/>
      <c r="G151" s="31"/>
      <c r="H151" s="31"/>
      <c r="I151" s="31"/>
      <c r="J151" s="31"/>
      <c r="K151" s="30" t="n">
        <f aca="false">SUM(C151:J151)</f>
        <v>69.59</v>
      </c>
    </row>
    <row r="152" customFormat="false" ht="15" hidden="false" customHeight="false" outlineLevel="0" collapsed="false">
      <c r="A152" s="38" t="n">
        <v>43394</v>
      </c>
      <c r="B152" s="36" t="s">
        <v>256</v>
      </c>
      <c r="C152" s="31"/>
      <c r="D152" s="31"/>
      <c r="E152" s="31"/>
      <c r="F152" s="31" t="n">
        <v>500</v>
      </c>
      <c r="G152" s="31"/>
      <c r="H152" s="31"/>
      <c r="I152" s="31"/>
      <c r="J152" s="31"/>
      <c r="K152" s="30" t="n">
        <f aca="false">SUM(C152:J152)</f>
        <v>500</v>
      </c>
    </row>
    <row r="153" customFormat="false" ht="15" hidden="false" customHeight="false" outlineLevel="0" collapsed="false">
      <c r="A153" s="38" t="n">
        <v>43394</v>
      </c>
      <c r="B153" s="30" t="s">
        <v>149</v>
      </c>
      <c r="C153" s="31"/>
      <c r="D153" s="31"/>
      <c r="E153" s="31"/>
      <c r="F153" s="31"/>
      <c r="G153" s="31" t="n">
        <v>90</v>
      </c>
      <c r="H153" s="31"/>
      <c r="I153" s="31"/>
      <c r="J153" s="31"/>
      <c r="K153" s="30" t="n">
        <f aca="false">SUM(C153:J153)</f>
        <v>90</v>
      </c>
    </row>
    <row r="154" customFormat="false" ht="15" hidden="false" customHeight="false" outlineLevel="0" collapsed="false">
      <c r="A154" s="38" t="n">
        <v>43395</v>
      </c>
      <c r="B154" s="30" t="s">
        <v>269</v>
      </c>
      <c r="C154" s="31"/>
      <c r="D154" s="31"/>
      <c r="E154" s="31"/>
      <c r="F154" s="31" t="n">
        <v>100</v>
      </c>
      <c r="G154" s="31"/>
      <c r="H154" s="31"/>
      <c r="I154" s="31"/>
      <c r="J154" s="31"/>
      <c r="K154" s="30" t="n">
        <f aca="false">SUM(C154:J154)</f>
        <v>100</v>
      </c>
    </row>
    <row r="155" customFormat="false" ht="15" hidden="false" customHeight="false" outlineLevel="0" collapsed="false">
      <c r="A155" s="38" t="n">
        <v>43395</v>
      </c>
      <c r="B155" s="30" t="s">
        <v>137</v>
      </c>
      <c r="C155" s="31"/>
      <c r="D155" s="31" t="n">
        <v>228.51</v>
      </c>
      <c r="E155" s="31"/>
      <c r="F155" s="31"/>
      <c r="G155" s="31"/>
      <c r="H155" s="31"/>
      <c r="I155" s="31"/>
      <c r="J155" s="31"/>
      <c r="K155" s="30" t="n">
        <f aca="false">SUM(C155:J155)</f>
        <v>228.51</v>
      </c>
    </row>
    <row r="156" customFormat="false" ht="15" hidden="false" customHeight="false" outlineLevel="0" collapsed="false">
      <c r="A156" s="38" t="n">
        <v>43395</v>
      </c>
      <c r="B156" s="30" t="s">
        <v>270</v>
      </c>
      <c r="C156" s="31"/>
      <c r="D156" s="31"/>
      <c r="E156" s="31"/>
      <c r="F156" s="31"/>
      <c r="G156" s="31"/>
      <c r="H156" s="31"/>
      <c r="I156" s="31" t="n">
        <v>1000</v>
      </c>
      <c r="J156" s="31"/>
      <c r="K156" s="30" t="n">
        <f aca="false">SUM(C156:J156)</f>
        <v>1000</v>
      </c>
    </row>
    <row r="157" customFormat="false" ht="15" hidden="false" customHeight="false" outlineLevel="0" collapsed="false">
      <c r="A157" s="38" t="n">
        <v>43395</v>
      </c>
      <c r="B157" s="30" t="s">
        <v>271</v>
      </c>
      <c r="C157" s="31"/>
      <c r="D157" s="31"/>
      <c r="E157" s="31"/>
      <c r="F157" s="31"/>
      <c r="G157" s="31"/>
      <c r="H157" s="31"/>
      <c r="I157" s="31" t="n">
        <v>1000</v>
      </c>
      <c r="J157" s="31"/>
      <c r="K157" s="30" t="n">
        <f aca="false">SUM(C157:J157)</f>
        <v>1000</v>
      </c>
    </row>
    <row r="158" customFormat="false" ht="15" hidden="false" customHeight="false" outlineLevel="0" collapsed="false">
      <c r="A158" s="38" t="n">
        <v>43396</v>
      </c>
      <c r="B158" s="30" t="s">
        <v>244</v>
      </c>
      <c r="C158" s="31" t="n">
        <v>90</v>
      </c>
      <c r="D158" s="31"/>
      <c r="E158" s="31"/>
      <c r="F158" s="31"/>
      <c r="G158" s="31"/>
      <c r="H158" s="31"/>
      <c r="I158" s="31"/>
      <c r="J158" s="31"/>
      <c r="K158" s="30" t="n">
        <f aca="false">SUM(C158:J158)</f>
        <v>90</v>
      </c>
    </row>
    <row r="159" customFormat="false" ht="15" hidden="false" customHeight="false" outlineLevel="0" collapsed="false">
      <c r="A159" s="38" t="n">
        <v>43396</v>
      </c>
      <c r="B159" s="30" t="s">
        <v>137</v>
      </c>
      <c r="C159" s="31"/>
      <c r="D159" s="31" t="n">
        <v>121.7</v>
      </c>
      <c r="E159" s="31"/>
      <c r="F159" s="31"/>
      <c r="G159" s="31"/>
      <c r="H159" s="31"/>
      <c r="I159" s="31"/>
      <c r="J159" s="31"/>
      <c r="K159" s="30" t="n">
        <f aca="false">SUM(C159:J159)</f>
        <v>121.7</v>
      </c>
    </row>
    <row r="160" customFormat="false" ht="15" hidden="false" customHeight="false" outlineLevel="0" collapsed="false">
      <c r="A160" s="38" t="n">
        <v>43397</v>
      </c>
      <c r="B160" s="30" t="s">
        <v>272</v>
      </c>
      <c r="C160" s="31"/>
      <c r="D160" s="31" t="n">
        <v>83.58</v>
      </c>
      <c r="E160" s="31"/>
      <c r="F160" s="31"/>
      <c r="G160" s="31"/>
      <c r="H160" s="31"/>
      <c r="I160" s="31"/>
      <c r="J160" s="31"/>
      <c r="K160" s="30" t="n">
        <f aca="false">SUM(C160:J160)</f>
        <v>83.58</v>
      </c>
    </row>
    <row r="161" customFormat="false" ht="15" hidden="false" customHeight="false" outlineLevel="0" collapsed="false">
      <c r="A161" s="38" t="n">
        <v>43397</v>
      </c>
      <c r="B161" s="30" t="s">
        <v>137</v>
      </c>
      <c r="C161" s="31"/>
      <c r="D161" s="31" t="n">
        <v>375.51</v>
      </c>
      <c r="E161" s="31"/>
      <c r="F161" s="31"/>
      <c r="G161" s="31"/>
      <c r="H161" s="31"/>
      <c r="I161" s="31"/>
      <c r="J161" s="31"/>
      <c r="K161" s="30" t="n">
        <f aca="false">SUM(C161:J161)</f>
        <v>375.51</v>
      </c>
    </row>
    <row r="162" customFormat="false" ht="15" hidden="false" customHeight="false" outlineLevel="0" collapsed="false">
      <c r="A162" s="38" t="n">
        <v>43397</v>
      </c>
      <c r="B162" s="30" t="s">
        <v>137</v>
      </c>
      <c r="C162" s="31"/>
      <c r="D162" s="31" t="n">
        <v>207.3</v>
      </c>
      <c r="E162" s="31"/>
      <c r="F162" s="31"/>
      <c r="G162" s="31"/>
      <c r="H162" s="31"/>
      <c r="I162" s="31"/>
      <c r="J162" s="31"/>
      <c r="K162" s="30" t="n">
        <f aca="false">SUM(C162:J162)</f>
        <v>207.3</v>
      </c>
    </row>
    <row r="163" customFormat="false" ht="15" hidden="false" customHeight="false" outlineLevel="0" collapsed="false">
      <c r="A163" s="38" t="n">
        <v>43397</v>
      </c>
      <c r="B163" s="30" t="s">
        <v>62</v>
      </c>
      <c r="C163" s="31"/>
      <c r="D163" s="31"/>
      <c r="E163" s="31"/>
      <c r="F163" s="31"/>
      <c r="G163" s="31"/>
      <c r="H163" s="31"/>
      <c r="I163" s="31" t="n">
        <v>170.5</v>
      </c>
      <c r="J163" s="31"/>
      <c r="K163" s="30" t="n">
        <f aca="false">SUM(C163:J163)</f>
        <v>170.5</v>
      </c>
    </row>
    <row r="164" customFormat="false" ht="15" hidden="false" customHeight="false" outlineLevel="0" collapsed="false">
      <c r="A164" s="38" t="n">
        <v>43397</v>
      </c>
      <c r="B164" s="30" t="s">
        <v>244</v>
      </c>
      <c r="C164" s="31" t="n">
        <v>180</v>
      </c>
      <c r="D164" s="31"/>
      <c r="E164" s="31"/>
      <c r="F164" s="31"/>
      <c r="G164" s="31"/>
      <c r="H164" s="31"/>
      <c r="I164" s="31"/>
      <c r="J164" s="31"/>
      <c r="K164" s="30" t="n">
        <f aca="false">SUM(C164:J164)</f>
        <v>180</v>
      </c>
    </row>
    <row r="165" customFormat="false" ht="15" hidden="false" customHeight="false" outlineLevel="0" collapsed="false">
      <c r="A165" s="38" t="n">
        <v>43398</v>
      </c>
      <c r="B165" s="30" t="s">
        <v>70</v>
      </c>
      <c r="C165" s="31"/>
      <c r="D165" s="31"/>
      <c r="E165" s="31"/>
      <c r="F165" s="31"/>
      <c r="G165" s="31" t="n">
        <v>50</v>
      </c>
      <c r="H165" s="31"/>
      <c r="I165" s="31"/>
      <c r="J165" s="31"/>
      <c r="K165" s="30" t="n">
        <f aca="false">SUM(C165:J165)</f>
        <v>50</v>
      </c>
    </row>
    <row r="166" customFormat="false" ht="15" hidden="false" customHeight="false" outlineLevel="0" collapsed="false">
      <c r="A166" s="38" t="n">
        <v>43398</v>
      </c>
      <c r="B166" s="30" t="s">
        <v>273</v>
      </c>
      <c r="C166" s="31"/>
      <c r="D166" s="31" t="n">
        <v>831.73</v>
      </c>
      <c r="E166" s="31"/>
      <c r="F166" s="31"/>
      <c r="G166" s="31"/>
      <c r="H166" s="31"/>
      <c r="I166" s="31"/>
      <c r="J166" s="31"/>
      <c r="K166" s="30" t="n">
        <f aca="false">SUM(C166:J166)</f>
        <v>831.73</v>
      </c>
    </row>
    <row r="167" customFormat="false" ht="15" hidden="false" customHeight="false" outlineLevel="0" collapsed="false">
      <c r="A167" s="38" t="n">
        <v>43398</v>
      </c>
      <c r="B167" s="30" t="s">
        <v>137</v>
      </c>
      <c r="C167" s="31"/>
      <c r="D167" s="31" t="n">
        <f aca="false">723 - 259.27</f>
        <v>463.73</v>
      </c>
      <c r="E167" s="31"/>
      <c r="F167" s="31"/>
      <c r="G167" s="31"/>
      <c r="H167" s="31"/>
      <c r="I167" s="31"/>
      <c r="J167" s="31"/>
      <c r="K167" s="30" t="n">
        <f aca="false">SUM(C167:J167)</f>
        <v>463.73</v>
      </c>
    </row>
    <row r="168" customFormat="false" ht="15" hidden="false" customHeight="false" outlineLevel="0" collapsed="false">
      <c r="A168" s="38" t="n">
        <v>43399</v>
      </c>
      <c r="B168" s="30" t="s">
        <v>274</v>
      </c>
      <c r="C168" s="31"/>
      <c r="D168" s="31"/>
      <c r="E168" s="31"/>
      <c r="F168" s="31" t="n">
        <v>400</v>
      </c>
      <c r="G168" s="31"/>
      <c r="H168" s="31"/>
      <c r="I168" s="31"/>
      <c r="J168" s="31"/>
      <c r="K168" s="30" t="n">
        <f aca="false">SUM(C168:J168)</f>
        <v>400</v>
      </c>
    </row>
    <row r="169" customFormat="false" ht="15" hidden="false" customHeight="false" outlineLevel="0" collapsed="false">
      <c r="A169" s="38" t="n">
        <v>43399</v>
      </c>
      <c r="B169" s="30" t="s">
        <v>143</v>
      </c>
      <c r="C169" s="31"/>
      <c r="D169" s="31"/>
      <c r="E169" s="31"/>
      <c r="F169" s="31" t="n">
        <v>73</v>
      </c>
      <c r="G169" s="31"/>
      <c r="H169" s="31"/>
      <c r="I169" s="31"/>
      <c r="J169" s="31"/>
      <c r="K169" s="30" t="n">
        <f aca="false">SUM(C169:J169)</f>
        <v>73</v>
      </c>
    </row>
    <row r="170" customFormat="false" ht="15" hidden="false" customHeight="false" outlineLevel="0" collapsed="false">
      <c r="A170" s="38" t="n">
        <v>43399</v>
      </c>
      <c r="B170" s="30" t="s">
        <v>238</v>
      </c>
      <c r="C170" s="31"/>
      <c r="D170" s="31"/>
      <c r="E170" s="31"/>
      <c r="F170" s="31"/>
      <c r="G170" s="31" t="n">
        <v>1765</v>
      </c>
      <c r="H170" s="31"/>
      <c r="I170" s="31"/>
      <c r="J170" s="31"/>
      <c r="K170" s="30" t="n">
        <f aca="false">SUM(C170:J170)</f>
        <v>1765</v>
      </c>
    </row>
    <row r="171" customFormat="false" ht="15" hidden="false" customHeight="false" outlineLevel="0" collapsed="false">
      <c r="A171" s="38" t="n">
        <v>43400</v>
      </c>
      <c r="B171" s="30" t="s">
        <v>137</v>
      </c>
      <c r="C171" s="31"/>
      <c r="D171" s="31" t="n">
        <f aca="false">865 + 145</f>
        <v>1010</v>
      </c>
      <c r="E171" s="31"/>
      <c r="F171" s="31"/>
      <c r="G171" s="31"/>
      <c r="H171" s="31"/>
      <c r="I171" s="31"/>
      <c r="J171" s="31"/>
      <c r="K171" s="30" t="n">
        <f aca="false">SUM(C171:J171)</f>
        <v>1010</v>
      </c>
    </row>
    <row r="172" customFormat="false" ht="15" hidden="false" customHeight="false" outlineLevel="0" collapsed="false">
      <c r="A172" s="38" t="n">
        <v>43400</v>
      </c>
      <c r="B172" s="30" t="s">
        <v>137</v>
      </c>
      <c r="C172" s="31"/>
      <c r="D172" s="31" t="n">
        <v>262.49</v>
      </c>
      <c r="E172" s="31"/>
      <c r="F172" s="31"/>
      <c r="G172" s="31"/>
      <c r="H172" s="31"/>
      <c r="I172" s="31"/>
      <c r="J172" s="31"/>
      <c r="K172" s="30" t="n">
        <f aca="false">SUM(C172:J172)</f>
        <v>262.49</v>
      </c>
    </row>
    <row r="173" customFormat="false" ht="15" hidden="false" customHeight="false" outlineLevel="0" collapsed="false">
      <c r="A173" s="38" t="n">
        <v>43400</v>
      </c>
      <c r="B173" s="30" t="s">
        <v>275</v>
      </c>
      <c r="C173" s="31" t="n">
        <v>2060</v>
      </c>
      <c r="D173" s="31"/>
      <c r="E173" s="31"/>
      <c r="F173" s="31"/>
      <c r="G173" s="31"/>
      <c r="H173" s="31"/>
      <c r="I173" s="31"/>
      <c r="J173" s="31"/>
      <c r="K173" s="30" t="n">
        <f aca="false">SUM(C173:J173)</f>
        <v>2060</v>
      </c>
    </row>
    <row r="174" customFormat="false" ht="15" hidden="false" customHeight="false" outlineLevel="0" collapsed="false">
      <c r="A174" s="38" t="n">
        <v>43400</v>
      </c>
      <c r="B174" s="30" t="s">
        <v>244</v>
      </c>
      <c r="C174" s="31" t="n">
        <v>93</v>
      </c>
      <c r="D174" s="31"/>
      <c r="E174" s="31"/>
      <c r="F174" s="31"/>
      <c r="G174" s="31"/>
      <c r="H174" s="31"/>
      <c r="I174" s="31"/>
      <c r="J174" s="31"/>
      <c r="K174" s="30" t="n">
        <f aca="false">SUM(C174:J174)</f>
        <v>93</v>
      </c>
    </row>
    <row r="175" customFormat="false" ht="15" hidden="false" customHeight="false" outlineLevel="0" collapsed="false">
      <c r="A175" s="38" t="n">
        <v>43400</v>
      </c>
      <c r="B175" s="30" t="s">
        <v>276</v>
      </c>
      <c r="C175" s="31"/>
      <c r="D175" s="31"/>
      <c r="E175" s="31"/>
      <c r="F175" s="31"/>
      <c r="G175" s="31" t="n">
        <v>180</v>
      </c>
      <c r="H175" s="31"/>
      <c r="I175" s="31"/>
      <c r="J175" s="31"/>
      <c r="K175" s="30" t="n">
        <f aca="false">SUM(C175:J175)</f>
        <v>180</v>
      </c>
    </row>
    <row r="176" customFormat="false" ht="15" hidden="false" customHeight="false" outlineLevel="0" collapsed="false">
      <c r="A176" s="38" t="n">
        <v>43401</v>
      </c>
      <c r="B176" s="30" t="s">
        <v>277</v>
      </c>
      <c r="C176" s="31"/>
      <c r="D176" s="31"/>
      <c r="E176" s="31"/>
      <c r="F176" s="31"/>
      <c r="G176" s="31"/>
      <c r="H176" s="31"/>
      <c r="I176" s="31" t="n">
        <f aca="false">199 + 139</f>
        <v>338</v>
      </c>
      <c r="J176" s="31"/>
      <c r="K176" s="30" t="n">
        <f aca="false">SUM(C176:J176)</f>
        <v>338</v>
      </c>
    </row>
    <row r="177" customFormat="false" ht="15" hidden="false" customHeight="false" outlineLevel="0" collapsed="false">
      <c r="A177" s="38" t="n">
        <v>43401</v>
      </c>
      <c r="B177" s="30" t="s">
        <v>149</v>
      </c>
      <c r="C177" s="31"/>
      <c r="D177" s="31"/>
      <c r="E177" s="31"/>
      <c r="F177" s="31"/>
      <c r="G177" s="31" t="n">
        <v>90</v>
      </c>
      <c r="H177" s="31"/>
      <c r="I177" s="31"/>
      <c r="J177" s="31"/>
      <c r="K177" s="30" t="n">
        <f aca="false">SUM(C177:J177)</f>
        <v>90</v>
      </c>
    </row>
    <row r="178" customFormat="false" ht="15" hidden="false" customHeight="false" outlineLevel="0" collapsed="false">
      <c r="A178" s="38" t="n">
        <v>43401</v>
      </c>
      <c r="B178" s="30" t="s">
        <v>143</v>
      </c>
      <c r="C178" s="31"/>
      <c r="D178" s="31"/>
      <c r="E178" s="31"/>
      <c r="F178" s="31" t="n">
        <v>200</v>
      </c>
      <c r="G178" s="31"/>
      <c r="H178" s="31"/>
      <c r="I178" s="31"/>
      <c r="J178" s="31"/>
      <c r="K178" s="30" t="n">
        <f aca="false">SUM(C178:J178)</f>
        <v>200</v>
      </c>
    </row>
    <row r="179" customFormat="false" ht="15" hidden="false" customHeight="false" outlineLevel="0" collapsed="false">
      <c r="A179" s="38" t="n">
        <v>43402</v>
      </c>
      <c r="B179" s="30" t="s">
        <v>244</v>
      </c>
      <c r="C179" s="31" t="n">
        <v>90</v>
      </c>
      <c r="D179" s="31"/>
      <c r="E179" s="31"/>
      <c r="F179" s="31"/>
      <c r="G179" s="31"/>
      <c r="H179" s="31"/>
      <c r="I179" s="31"/>
      <c r="J179" s="31"/>
      <c r="K179" s="30" t="n">
        <f aca="false">SUM(C179:J179)</f>
        <v>90</v>
      </c>
    </row>
    <row r="180" customFormat="false" ht="15" hidden="false" customHeight="false" outlineLevel="0" collapsed="false">
      <c r="A180" s="38" t="n">
        <v>43403</v>
      </c>
      <c r="B180" s="30" t="s">
        <v>58</v>
      </c>
      <c r="C180" s="31"/>
      <c r="D180" s="31" t="n">
        <v>50</v>
      </c>
      <c r="E180" s="31"/>
      <c r="F180" s="31"/>
      <c r="G180" s="31"/>
      <c r="H180" s="31"/>
      <c r="I180" s="31"/>
      <c r="J180" s="31"/>
      <c r="K180" s="30" t="n">
        <f aca="false">SUM(C180:J180)</f>
        <v>50</v>
      </c>
    </row>
    <row r="181" customFormat="false" ht="15" hidden="false" customHeight="false" outlineLevel="0" collapsed="false">
      <c r="A181" s="38" t="n">
        <v>43403</v>
      </c>
      <c r="B181" s="30" t="s">
        <v>137</v>
      </c>
      <c r="C181" s="31"/>
      <c r="D181" s="31" t="n">
        <v>312.29</v>
      </c>
      <c r="E181" s="31"/>
      <c r="F181" s="31"/>
      <c r="G181" s="31"/>
      <c r="H181" s="31"/>
      <c r="I181" s="31"/>
      <c r="J181" s="31"/>
      <c r="K181" s="30" t="n">
        <f aca="false">SUM(C181:J181)</f>
        <v>312.29</v>
      </c>
    </row>
    <row r="182" customFormat="false" ht="15" hidden="false" customHeight="false" outlineLevel="0" collapsed="false">
      <c r="A182" s="38" t="n">
        <v>43403</v>
      </c>
      <c r="B182" s="30" t="s">
        <v>137</v>
      </c>
      <c r="C182" s="31"/>
      <c r="D182" s="31" t="n">
        <v>611.97</v>
      </c>
      <c r="E182" s="31"/>
      <c r="F182" s="31"/>
      <c r="G182" s="31"/>
      <c r="H182" s="31"/>
      <c r="I182" s="31"/>
      <c r="J182" s="31"/>
      <c r="K182" s="30" t="n">
        <f aca="false">SUM(C182:J182)</f>
        <v>611.97</v>
      </c>
    </row>
    <row r="183" customFormat="false" ht="15" hidden="false" customHeight="false" outlineLevel="0" collapsed="false">
      <c r="A183" s="38" t="n">
        <v>43403</v>
      </c>
      <c r="B183" s="30" t="s">
        <v>278</v>
      </c>
      <c r="C183" s="31"/>
      <c r="D183" s="31"/>
      <c r="E183" s="31"/>
      <c r="F183" s="31"/>
      <c r="G183" s="31"/>
      <c r="H183" s="31"/>
      <c r="I183" s="31" t="n">
        <v>40</v>
      </c>
      <c r="J183" s="31"/>
      <c r="K183" s="30" t="n">
        <f aca="false">SUM(C183:J183)</f>
        <v>40</v>
      </c>
    </row>
    <row r="184" customFormat="false" ht="15" hidden="false" customHeight="false" outlineLevel="0" collapsed="false">
      <c r="A184" s="38" t="n">
        <v>43404</v>
      </c>
      <c r="B184" s="30" t="s">
        <v>278</v>
      </c>
      <c r="C184" s="31"/>
      <c r="D184" s="31"/>
      <c r="E184" s="31"/>
      <c r="F184" s="31"/>
      <c r="G184" s="31"/>
      <c r="H184" s="31"/>
      <c r="I184" s="31" t="n">
        <v>80</v>
      </c>
      <c r="J184" s="31"/>
      <c r="K184" s="30" t="n">
        <f aca="false">SUM(C184:J184)</f>
        <v>80</v>
      </c>
    </row>
    <row r="185" customFormat="false" ht="15" hidden="false" customHeight="false" outlineLevel="0" collapsed="false">
      <c r="A185" s="38" t="n">
        <v>43404</v>
      </c>
      <c r="B185" s="30" t="s">
        <v>279</v>
      </c>
      <c r="C185" s="31"/>
      <c r="D185" s="31"/>
      <c r="E185" s="31"/>
      <c r="F185" s="31"/>
      <c r="G185" s="31"/>
      <c r="H185" s="31"/>
      <c r="I185" s="31" t="n">
        <v>1000</v>
      </c>
      <c r="J185" s="31"/>
      <c r="K185" s="30" t="n">
        <f aca="false">SUM(C185:J185)</f>
        <v>1000</v>
      </c>
    </row>
    <row r="186" customFormat="false" ht="15" hidden="false" customHeight="false" outlineLevel="0" collapsed="false">
      <c r="A186" s="38" t="n">
        <v>43404</v>
      </c>
      <c r="B186" s="30" t="s">
        <v>70</v>
      </c>
      <c r="C186" s="31"/>
      <c r="D186" s="31"/>
      <c r="E186" s="31"/>
      <c r="F186" s="31"/>
      <c r="G186" s="31" t="n">
        <v>100</v>
      </c>
      <c r="H186" s="31"/>
      <c r="I186" s="31"/>
      <c r="J186" s="31"/>
      <c r="K186" s="30" t="n">
        <f aca="false">SUM(C186:J186)</f>
        <v>100</v>
      </c>
    </row>
    <row r="187" customFormat="false" ht="15" hidden="false" customHeight="false" outlineLevel="0" collapsed="false">
      <c r="A187" s="38" t="n">
        <v>43404</v>
      </c>
      <c r="B187" s="30" t="s">
        <v>280</v>
      </c>
      <c r="C187" s="31"/>
      <c r="D187" s="31"/>
      <c r="E187" s="31"/>
      <c r="F187" s="31"/>
      <c r="G187" s="31"/>
      <c r="H187" s="31"/>
      <c r="I187" s="31"/>
      <c r="J187" s="31" t="n">
        <v>29</v>
      </c>
      <c r="K187" s="30" t="n">
        <f aca="false">SUM(C187:J187)</f>
        <v>29</v>
      </c>
    </row>
    <row r="188" customFormat="false" ht="15" hidden="false" customHeight="false" outlineLevel="0" collapsed="false">
      <c r="A188" s="38" t="n">
        <v>43404</v>
      </c>
      <c r="B188" s="30" t="s">
        <v>137</v>
      </c>
      <c r="C188" s="31"/>
      <c r="D188" s="31" t="n">
        <v>219.8</v>
      </c>
      <c r="E188" s="31"/>
      <c r="F188" s="31"/>
      <c r="G188" s="31"/>
      <c r="H188" s="31"/>
      <c r="I188" s="31"/>
      <c r="J188" s="31"/>
      <c r="K188" s="30" t="n">
        <f aca="false">SUM(C188:J188)</f>
        <v>219.8</v>
      </c>
    </row>
    <row r="189" customFormat="false" ht="15" hidden="false" customHeight="false" outlineLevel="0" collapsed="false">
      <c r="A189" s="38" t="n">
        <v>43405</v>
      </c>
      <c r="B189" s="30" t="s">
        <v>58</v>
      </c>
      <c r="C189" s="31"/>
      <c r="D189" s="31" t="n">
        <v>71.8</v>
      </c>
      <c r="E189" s="31"/>
      <c r="F189" s="31"/>
      <c r="G189" s="31"/>
      <c r="H189" s="31"/>
      <c r="I189" s="31"/>
      <c r="J189" s="31"/>
      <c r="K189" s="30" t="n">
        <f aca="false">SUM(C189:J189)</f>
        <v>71.8</v>
      </c>
    </row>
    <row r="190" customFormat="false" ht="15" hidden="false" customHeight="false" outlineLevel="0" collapsed="false">
      <c r="A190" s="38" t="n">
        <v>43406</v>
      </c>
      <c r="B190" s="30" t="s">
        <v>16</v>
      </c>
      <c r="C190" s="31"/>
      <c r="D190" s="31"/>
      <c r="E190" s="31"/>
      <c r="F190" s="31"/>
      <c r="G190" s="31"/>
      <c r="H190" s="31" t="n">
        <v>50</v>
      </c>
      <c r="I190" s="31"/>
      <c r="J190" s="31"/>
      <c r="K190" s="30" t="n">
        <f aca="false">SUM(C190:J190)</f>
        <v>50</v>
      </c>
    </row>
    <row r="191" customFormat="false" ht="15" hidden="false" customHeight="false" outlineLevel="0" collapsed="false">
      <c r="A191" s="38" t="n">
        <v>43406</v>
      </c>
      <c r="B191" s="30" t="s">
        <v>232</v>
      </c>
      <c r="C191" s="31"/>
      <c r="D191" s="31"/>
      <c r="E191" s="31"/>
      <c r="F191" s="31"/>
      <c r="G191" s="31"/>
      <c r="H191" s="31" t="n">
        <v>50</v>
      </c>
      <c r="I191" s="31"/>
      <c r="J191" s="31"/>
      <c r="K191" s="30" t="n">
        <f aca="false">SUM(C191:J191)</f>
        <v>50</v>
      </c>
    </row>
    <row r="192" customFormat="false" ht="15" hidden="false" customHeight="false" outlineLevel="0" collapsed="false">
      <c r="A192" s="38" t="n">
        <v>43406</v>
      </c>
      <c r="B192" s="30" t="s">
        <v>281</v>
      </c>
      <c r="C192" s="31" t="s">
        <v>241</v>
      </c>
      <c r="D192" s="31"/>
      <c r="E192" s="31"/>
      <c r="F192" s="31"/>
      <c r="G192" s="31"/>
      <c r="H192" s="31" t="n">
        <f aca="false">(200 + 200 ) * 2</f>
        <v>800</v>
      </c>
      <c r="I192" s="31"/>
      <c r="J192" s="31"/>
      <c r="K192" s="30" t="n">
        <f aca="false">SUM(C192:J192)</f>
        <v>800</v>
      </c>
    </row>
    <row r="193" customFormat="false" ht="15" hidden="false" customHeight="false" outlineLevel="0" collapsed="false">
      <c r="A193" s="38" t="n">
        <v>43406</v>
      </c>
      <c r="B193" s="30" t="s">
        <v>137</v>
      </c>
      <c r="C193" s="31"/>
      <c r="D193" s="31" t="n">
        <v>203.6</v>
      </c>
      <c r="E193" s="31"/>
      <c r="F193" s="31"/>
      <c r="G193" s="31"/>
      <c r="H193" s="31"/>
      <c r="I193" s="31"/>
      <c r="J193" s="31"/>
      <c r="K193" s="30" t="n">
        <f aca="false">SUM(C193:J193)</f>
        <v>203.6</v>
      </c>
    </row>
    <row r="194" customFormat="false" ht="15" hidden="false" customHeight="false" outlineLevel="0" collapsed="false">
      <c r="A194" s="38" t="n">
        <v>43406</v>
      </c>
      <c r="B194" s="30" t="s">
        <v>70</v>
      </c>
      <c r="C194" s="31"/>
      <c r="D194" s="31"/>
      <c r="E194" s="31"/>
      <c r="F194" s="31"/>
      <c r="G194" s="31" t="n">
        <v>100</v>
      </c>
      <c r="H194" s="31"/>
      <c r="I194" s="31"/>
      <c r="J194" s="31"/>
      <c r="K194" s="30" t="n">
        <f aca="false">SUM(C194:J194)</f>
        <v>100</v>
      </c>
    </row>
    <row r="195" customFormat="false" ht="15" hidden="false" customHeight="false" outlineLevel="0" collapsed="false">
      <c r="A195" s="38" t="n">
        <v>43406</v>
      </c>
      <c r="B195" s="30" t="s">
        <v>280</v>
      </c>
      <c r="C195" s="31"/>
      <c r="D195" s="31"/>
      <c r="E195" s="31"/>
      <c r="F195" s="31"/>
      <c r="G195" s="31"/>
      <c r="H195" s="31"/>
      <c r="I195" s="31"/>
      <c r="J195" s="31" t="n">
        <v>29</v>
      </c>
      <c r="K195" s="30" t="n">
        <f aca="false">SUM(C195:J195)</f>
        <v>29</v>
      </c>
    </row>
    <row r="196" customFormat="false" ht="15" hidden="false" customHeight="false" outlineLevel="0" collapsed="false">
      <c r="A196" s="38" t="n">
        <v>43406</v>
      </c>
      <c r="B196" s="30" t="s">
        <v>282</v>
      </c>
      <c r="C196" s="31"/>
      <c r="D196" s="31"/>
      <c r="E196" s="31"/>
      <c r="F196" s="31"/>
      <c r="G196" s="31"/>
      <c r="H196" s="31"/>
      <c r="I196" s="31"/>
      <c r="J196" s="31" t="n">
        <v>100</v>
      </c>
      <c r="K196" s="30" t="n">
        <f aca="false">SUM(C196:J196)</f>
        <v>100</v>
      </c>
    </row>
    <row r="197" customFormat="false" ht="15" hidden="false" customHeight="false" outlineLevel="0" collapsed="false">
      <c r="A197" s="38" t="n">
        <v>43406</v>
      </c>
      <c r="B197" s="30" t="s">
        <v>252</v>
      </c>
      <c r="C197" s="31"/>
      <c r="D197" s="31"/>
      <c r="E197" s="31"/>
      <c r="F197" s="31"/>
      <c r="G197" s="31" t="n">
        <v>176</v>
      </c>
      <c r="H197" s="31"/>
      <c r="I197" s="31"/>
      <c r="J197" s="31"/>
      <c r="K197" s="30" t="n">
        <f aca="false">SUM(C197:J197)</f>
        <v>176</v>
      </c>
    </row>
    <row r="198" customFormat="false" ht="15" hidden="false" customHeight="false" outlineLevel="0" collapsed="false">
      <c r="A198" s="38" t="n">
        <v>43407</v>
      </c>
      <c r="B198" s="30" t="s">
        <v>254</v>
      </c>
      <c r="C198" s="31"/>
      <c r="D198" s="31"/>
      <c r="E198" s="31"/>
      <c r="F198" s="31"/>
      <c r="G198" s="31"/>
      <c r="H198" s="31"/>
      <c r="I198" s="31" t="n">
        <v>2500</v>
      </c>
      <c r="J198" s="31"/>
      <c r="K198" s="30" t="n">
        <f aca="false">SUM(C198:J198)</f>
        <v>2500</v>
      </c>
    </row>
    <row r="199" customFormat="false" ht="15" hidden="false" customHeight="false" outlineLevel="0" collapsed="false">
      <c r="A199" s="38" t="n">
        <v>43407</v>
      </c>
      <c r="B199" s="36" t="s">
        <v>253</v>
      </c>
      <c r="C199" s="31"/>
      <c r="D199" s="31"/>
      <c r="E199" s="31"/>
      <c r="F199" s="31"/>
      <c r="G199" s="31" t="n">
        <v>176</v>
      </c>
      <c r="H199" s="31"/>
      <c r="I199" s="31"/>
      <c r="J199" s="31"/>
      <c r="K199" s="30" t="n">
        <f aca="false">SUM(C199:J199)</f>
        <v>176</v>
      </c>
    </row>
    <row r="200" customFormat="false" ht="15" hidden="false" customHeight="false" outlineLevel="0" collapsed="false">
      <c r="A200" s="38" t="n">
        <v>43408</v>
      </c>
      <c r="B200" s="30" t="s">
        <v>137</v>
      </c>
      <c r="C200" s="31"/>
      <c r="D200" s="31" t="n">
        <v>207.39</v>
      </c>
      <c r="E200" s="31"/>
      <c r="F200" s="31"/>
      <c r="G200" s="31"/>
      <c r="H200" s="31"/>
      <c r="I200" s="31"/>
      <c r="J200" s="31"/>
      <c r="K200" s="30" t="n">
        <f aca="false">SUM(C200:J200)</f>
        <v>207.39</v>
      </c>
    </row>
    <row r="201" customFormat="false" ht="15" hidden="false" customHeight="false" outlineLevel="0" collapsed="false">
      <c r="A201" s="38" t="n">
        <v>43408</v>
      </c>
      <c r="B201" s="30" t="s">
        <v>137</v>
      </c>
      <c r="C201" s="31"/>
      <c r="D201" s="31" t="n">
        <f aca="false">529.29 - 199.9 - 199.9</f>
        <v>129.49</v>
      </c>
      <c r="E201" s="31"/>
      <c r="F201" s="31"/>
      <c r="G201" s="31"/>
      <c r="H201" s="31"/>
      <c r="I201" s="31"/>
      <c r="J201" s="31"/>
      <c r="K201" s="30" t="n">
        <f aca="false">SUM(C201:J201)</f>
        <v>129.49</v>
      </c>
    </row>
    <row r="202" customFormat="false" ht="15" hidden="false" customHeight="false" outlineLevel="0" collapsed="false">
      <c r="A202" s="38" t="n">
        <v>43408</v>
      </c>
      <c r="B202" s="30" t="s">
        <v>137</v>
      </c>
      <c r="C202" s="31"/>
      <c r="D202" s="31" t="n">
        <v>350.75</v>
      </c>
      <c r="E202" s="31"/>
      <c r="F202" s="31"/>
      <c r="G202" s="31"/>
      <c r="H202" s="31"/>
      <c r="I202" s="31"/>
      <c r="J202" s="31"/>
      <c r="K202" s="30" t="n">
        <f aca="false">SUM(C202:J202)</f>
        <v>350.75</v>
      </c>
    </row>
    <row r="203" customFormat="false" ht="15" hidden="false" customHeight="false" outlineLevel="0" collapsed="false">
      <c r="A203" s="38" t="n">
        <v>43408</v>
      </c>
      <c r="B203" s="30" t="s">
        <v>137</v>
      </c>
      <c r="C203" s="31"/>
      <c r="D203" s="31" t="n">
        <v>530</v>
      </c>
      <c r="E203" s="31"/>
      <c r="F203" s="31"/>
      <c r="G203" s="31"/>
      <c r="H203" s="31"/>
      <c r="I203" s="31"/>
      <c r="J203" s="31"/>
      <c r="K203" s="30" t="n">
        <f aca="false">SUM(C203:J203)</f>
        <v>530</v>
      </c>
    </row>
    <row r="204" customFormat="false" ht="15" hidden="false" customHeight="false" outlineLevel="0" collapsed="false">
      <c r="A204" s="38" t="n">
        <v>43408</v>
      </c>
      <c r="B204" s="30" t="s">
        <v>137</v>
      </c>
      <c r="C204" s="31"/>
      <c r="D204" s="31" t="n">
        <v>85.8</v>
      </c>
      <c r="E204" s="31"/>
      <c r="F204" s="31"/>
      <c r="G204" s="31"/>
      <c r="H204" s="31"/>
      <c r="I204" s="31"/>
      <c r="J204" s="31"/>
      <c r="K204" s="30" t="n">
        <f aca="false">SUM(C204:J204)</f>
        <v>85.8</v>
      </c>
    </row>
    <row r="205" customFormat="false" ht="15" hidden="false" customHeight="false" outlineLevel="0" collapsed="false">
      <c r="A205" s="38" t="n">
        <v>43408</v>
      </c>
      <c r="B205" s="30" t="s">
        <v>137</v>
      </c>
      <c r="C205" s="31"/>
      <c r="D205" s="31" t="n">
        <v>82.41</v>
      </c>
      <c r="E205" s="31"/>
      <c r="F205" s="31"/>
      <c r="G205" s="31"/>
      <c r="H205" s="31"/>
      <c r="I205" s="31"/>
      <c r="J205" s="31"/>
      <c r="K205" s="30" t="n">
        <f aca="false">SUM(C205:J205)</f>
        <v>82.41</v>
      </c>
    </row>
    <row r="206" customFormat="false" ht="15" hidden="false" customHeight="false" outlineLevel="0" collapsed="false">
      <c r="A206" s="38" t="n">
        <v>43408</v>
      </c>
      <c r="B206" s="30" t="s">
        <v>137</v>
      </c>
      <c r="C206" s="31"/>
      <c r="D206" s="31" t="n">
        <v>99</v>
      </c>
      <c r="E206" s="31"/>
      <c r="F206" s="31"/>
      <c r="G206" s="31"/>
      <c r="H206" s="31"/>
      <c r="I206" s="31"/>
      <c r="J206" s="31"/>
      <c r="K206" s="30" t="n">
        <f aca="false">SUM(C206:J206)</f>
        <v>99</v>
      </c>
    </row>
    <row r="207" customFormat="false" ht="15" hidden="false" customHeight="false" outlineLevel="0" collapsed="false">
      <c r="A207" s="38" t="n">
        <v>43408</v>
      </c>
      <c r="B207" s="30" t="s">
        <v>244</v>
      </c>
      <c r="C207" s="31" t="n">
        <v>90</v>
      </c>
      <c r="D207" s="31"/>
      <c r="E207" s="31"/>
      <c r="F207" s="31"/>
      <c r="G207" s="31"/>
      <c r="H207" s="31"/>
      <c r="I207" s="31"/>
      <c r="J207" s="31"/>
      <c r="K207" s="30" t="n">
        <f aca="false">SUM(C207:J207)</f>
        <v>90</v>
      </c>
    </row>
    <row r="208" customFormat="false" ht="15" hidden="false" customHeight="false" outlineLevel="0" collapsed="false">
      <c r="A208" s="38" t="n">
        <v>43408</v>
      </c>
      <c r="B208" s="30" t="s">
        <v>283</v>
      </c>
      <c r="C208" s="31"/>
      <c r="D208" s="31"/>
      <c r="E208" s="31"/>
      <c r="F208" s="31" t="n">
        <v>2100</v>
      </c>
      <c r="G208" s="31"/>
      <c r="H208" s="31"/>
      <c r="I208" s="31"/>
      <c r="J208" s="31"/>
      <c r="K208" s="30" t="n">
        <f aca="false">SUM(C208:J208)</f>
        <v>2100</v>
      </c>
    </row>
    <row r="209" customFormat="false" ht="15" hidden="false" customHeight="false" outlineLevel="0" collapsed="false">
      <c r="A209" s="38" t="n">
        <v>43409</v>
      </c>
      <c r="B209" s="30" t="s">
        <v>284</v>
      </c>
      <c r="C209" s="31"/>
      <c r="D209" s="31"/>
      <c r="E209" s="31"/>
      <c r="F209" s="31"/>
      <c r="G209" s="31"/>
      <c r="H209" s="31"/>
      <c r="I209" s="31" t="n">
        <v>350</v>
      </c>
      <c r="J209" s="31"/>
      <c r="K209" s="30" t="n">
        <f aca="false">SUM(C209:J209)</f>
        <v>350</v>
      </c>
    </row>
    <row r="210" customFormat="false" ht="15" hidden="false" customHeight="false" outlineLevel="0" collapsed="false">
      <c r="A210" s="38" t="n">
        <v>43410</v>
      </c>
      <c r="B210" s="30" t="s">
        <v>280</v>
      </c>
      <c r="C210" s="31"/>
      <c r="D210" s="31"/>
      <c r="E210" s="31"/>
      <c r="F210" s="31"/>
      <c r="G210" s="31"/>
      <c r="H210" s="31"/>
      <c r="I210" s="31"/>
      <c r="J210" s="31" t="n">
        <v>29</v>
      </c>
      <c r="K210" s="30" t="n">
        <f aca="false">SUM(C210:J210)</f>
        <v>29</v>
      </c>
    </row>
    <row r="211" customFormat="false" ht="15" hidden="false" customHeight="false" outlineLevel="0" collapsed="false">
      <c r="A211" s="38" t="n">
        <v>43411</v>
      </c>
      <c r="B211" s="30" t="s">
        <v>137</v>
      </c>
      <c r="C211" s="31"/>
      <c r="D211" s="31" t="n">
        <v>188.02</v>
      </c>
      <c r="E211" s="31"/>
      <c r="F211" s="31"/>
      <c r="G211" s="31"/>
      <c r="H211" s="31"/>
      <c r="I211" s="31"/>
      <c r="J211" s="31"/>
      <c r="K211" s="30" t="n">
        <f aca="false">SUM(C211:J211)</f>
        <v>188.02</v>
      </c>
    </row>
    <row r="212" customFormat="false" ht="15" hidden="false" customHeight="false" outlineLevel="0" collapsed="false">
      <c r="A212" s="38" t="n">
        <v>43411</v>
      </c>
      <c r="B212" s="30" t="s">
        <v>143</v>
      </c>
      <c r="C212" s="31"/>
      <c r="D212" s="31"/>
      <c r="E212" s="31"/>
      <c r="F212" s="31" t="n">
        <v>34</v>
      </c>
      <c r="G212" s="31"/>
      <c r="H212" s="31"/>
      <c r="I212" s="31"/>
      <c r="J212" s="31"/>
      <c r="K212" s="30" t="n">
        <f aca="false">SUM(C212:J212)</f>
        <v>34</v>
      </c>
    </row>
    <row r="213" customFormat="false" ht="15" hidden="false" customHeight="false" outlineLevel="0" collapsed="false">
      <c r="A213" s="38" t="n">
        <v>43411</v>
      </c>
      <c r="B213" s="30" t="s">
        <v>143</v>
      </c>
      <c r="C213" s="31"/>
      <c r="D213" s="31"/>
      <c r="E213" s="31"/>
      <c r="F213" s="31" t="n">
        <v>70</v>
      </c>
      <c r="G213" s="31"/>
      <c r="H213" s="31"/>
      <c r="I213" s="31"/>
      <c r="J213" s="31"/>
      <c r="K213" s="30" t="n">
        <f aca="false">SUM(C213:J213)</f>
        <v>70</v>
      </c>
    </row>
    <row r="214" customFormat="false" ht="15" hidden="false" customHeight="false" outlineLevel="0" collapsed="false">
      <c r="A214" s="38" t="n">
        <v>43411</v>
      </c>
      <c r="B214" s="30" t="s">
        <v>285</v>
      </c>
      <c r="C214" s="31"/>
      <c r="D214" s="31"/>
      <c r="E214" s="31"/>
      <c r="F214" s="31" t="n">
        <v>130</v>
      </c>
      <c r="G214" s="31"/>
      <c r="H214" s="31"/>
      <c r="I214" s="31"/>
      <c r="J214" s="31"/>
      <c r="K214" s="30" t="n">
        <f aca="false">SUM(C214:J214)</f>
        <v>130</v>
      </c>
    </row>
    <row r="215" customFormat="false" ht="15" hidden="false" customHeight="false" outlineLevel="0" collapsed="false">
      <c r="A215" s="38" t="n">
        <v>43412</v>
      </c>
      <c r="B215" s="30" t="s">
        <v>271</v>
      </c>
      <c r="C215" s="31"/>
      <c r="D215" s="31"/>
      <c r="E215" s="31"/>
      <c r="F215" s="31"/>
      <c r="G215" s="31"/>
      <c r="H215" s="31"/>
      <c r="I215" s="31" t="n">
        <v>3000</v>
      </c>
      <c r="J215" s="31"/>
      <c r="K215" s="30" t="n">
        <f aca="false">SUM(C215:J215)</f>
        <v>3000</v>
      </c>
    </row>
    <row r="216" customFormat="false" ht="15" hidden="false" customHeight="false" outlineLevel="0" collapsed="false">
      <c r="A216" s="38" t="n">
        <v>43412</v>
      </c>
      <c r="B216" s="30" t="s">
        <v>143</v>
      </c>
      <c r="C216" s="31"/>
      <c r="D216" s="31"/>
      <c r="E216" s="31"/>
      <c r="F216" s="31" t="n">
        <v>100</v>
      </c>
      <c r="G216" s="31"/>
      <c r="H216" s="31"/>
      <c r="I216" s="31"/>
      <c r="J216" s="31"/>
      <c r="K216" s="30" t="n">
        <f aca="false">SUM(C216:J216)</f>
        <v>100</v>
      </c>
    </row>
    <row r="217" customFormat="false" ht="15" hidden="false" customHeight="false" outlineLevel="0" collapsed="false">
      <c r="A217" s="38" t="n">
        <v>43412</v>
      </c>
      <c r="B217" s="30" t="s">
        <v>137</v>
      </c>
      <c r="C217" s="31"/>
      <c r="D217" s="31" t="n">
        <v>759.95</v>
      </c>
      <c r="E217" s="31"/>
      <c r="F217" s="31"/>
      <c r="G217" s="31"/>
      <c r="H217" s="31"/>
      <c r="I217" s="31"/>
      <c r="J217" s="31"/>
      <c r="K217" s="30" t="n">
        <f aca="false">SUM(C217:J217)</f>
        <v>759.95</v>
      </c>
    </row>
    <row r="218" customFormat="false" ht="15" hidden="false" customHeight="false" outlineLevel="0" collapsed="false">
      <c r="A218" s="38" t="n">
        <v>43412</v>
      </c>
      <c r="B218" s="30" t="s">
        <v>137</v>
      </c>
      <c r="C218" s="31"/>
      <c r="D218" s="31" t="n">
        <v>249.9</v>
      </c>
      <c r="E218" s="31"/>
      <c r="F218" s="31"/>
      <c r="G218" s="31"/>
      <c r="H218" s="31"/>
      <c r="I218" s="31"/>
      <c r="J218" s="31"/>
      <c r="K218" s="30" t="n">
        <f aca="false">SUM(C218:J218)</f>
        <v>249.9</v>
      </c>
    </row>
    <row r="219" customFormat="false" ht="15" hidden="false" customHeight="false" outlineLevel="0" collapsed="false">
      <c r="A219" s="38" t="n">
        <v>43412</v>
      </c>
      <c r="B219" s="30" t="s">
        <v>137</v>
      </c>
      <c r="C219" s="31"/>
      <c r="D219" s="31" t="n">
        <v>1084.87</v>
      </c>
      <c r="E219" s="31"/>
      <c r="F219" s="31"/>
      <c r="G219" s="31"/>
      <c r="H219" s="31"/>
      <c r="I219" s="31"/>
      <c r="J219" s="31"/>
      <c r="K219" s="30" t="n">
        <f aca="false">SUM(C219:J219)</f>
        <v>1084.87</v>
      </c>
    </row>
    <row r="220" customFormat="false" ht="15" hidden="false" customHeight="false" outlineLevel="0" collapsed="false">
      <c r="A220" s="38" t="n">
        <v>43412</v>
      </c>
      <c r="B220" s="30" t="s">
        <v>286</v>
      </c>
      <c r="C220" s="31"/>
      <c r="D220" s="31"/>
      <c r="E220" s="31"/>
      <c r="F220" s="31"/>
      <c r="G220" s="31"/>
      <c r="H220" s="31"/>
      <c r="I220" s="31"/>
      <c r="J220" s="31" t="n">
        <v>399</v>
      </c>
      <c r="K220" s="30" t="n">
        <f aca="false">SUM(C220:J220)</f>
        <v>399</v>
      </c>
    </row>
    <row r="221" customFormat="false" ht="15" hidden="false" customHeight="false" outlineLevel="0" collapsed="false">
      <c r="A221" s="38"/>
      <c r="C221" s="31"/>
      <c r="D221" s="31"/>
      <c r="E221" s="31"/>
      <c r="F221" s="31"/>
      <c r="G221" s="31"/>
      <c r="H221" s="31"/>
      <c r="I221" s="31"/>
      <c r="J221" s="31"/>
      <c r="K221" s="30" t="n">
        <f aca="false">SUM(C221:J221)</f>
        <v>0</v>
      </c>
    </row>
    <row r="222" customFormat="false" ht="15" hidden="false" customHeight="false" outlineLevel="0" collapsed="false">
      <c r="A222" s="38"/>
      <c r="C222" s="31"/>
      <c r="D222" s="31"/>
      <c r="E222" s="31"/>
      <c r="F222" s="31"/>
      <c r="G222" s="31"/>
      <c r="H222" s="31"/>
      <c r="I222" s="31"/>
      <c r="J222" s="31"/>
      <c r="K222" s="30" t="n">
        <f aca="false">SUM(C222:J222)</f>
        <v>0</v>
      </c>
    </row>
    <row r="223" customFormat="false" ht="15" hidden="false" customHeight="false" outlineLevel="0" collapsed="false">
      <c r="A223" s="38"/>
      <c r="C223" s="31"/>
      <c r="D223" s="31"/>
      <c r="E223" s="31"/>
      <c r="F223" s="31"/>
      <c r="G223" s="31"/>
      <c r="H223" s="31"/>
      <c r="I223" s="31"/>
      <c r="J223" s="31"/>
      <c r="K223" s="30" t="n">
        <f aca="false">SUM(C223:J223)</f>
        <v>0</v>
      </c>
    </row>
    <row r="224" customFormat="false" ht="15" hidden="false" customHeight="false" outlineLevel="0" collapsed="false">
      <c r="A224" s="38"/>
      <c r="C224" s="31"/>
      <c r="D224" s="31"/>
      <c r="E224" s="31"/>
      <c r="F224" s="31"/>
      <c r="G224" s="31"/>
      <c r="H224" s="31"/>
      <c r="I224" s="31"/>
      <c r="J224" s="31"/>
      <c r="K224" s="30" t="n">
        <f aca="false">SUM(C224:J224)</f>
        <v>0</v>
      </c>
    </row>
    <row r="225" customFormat="false" ht="15" hidden="false" customHeight="false" outlineLevel="0" collapsed="false">
      <c r="A225" s="38"/>
      <c r="C225" s="31"/>
      <c r="D225" s="31"/>
      <c r="E225" s="31"/>
      <c r="F225" s="31"/>
      <c r="G225" s="31"/>
      <c r="H225" s="31"/>
      <c r="I225" s="31"/>
      <c r="J225" s="31"/>
      <c r="K225" s="30" t="n">
        <f aca="false">SUM(C225:J225)</f>
        <v>0</v>
      </c>
    </row>
    <row r="226" customFormat="false" ht="15" hidden="false" customHeight="false" outlineLevel="0" collapsed="false">
      <c r="A226" s="38"/>
      <c r="C226" s="31"/>
      <c r="D226" s="31"/>
      <c r="E226" s="31"/>
      <c r="F226" s="31"/>
      <c r="G226" s="31"/>
      <c r="H226" s="31"/>
      <c r="I226" s="31"/>
      <c r="J226" s="31"/>
      <c r="K226" s="30" t="n">
        <f aca="false">SUM(C226:J226)</f>
        <v>0</v>
      </c>
    </row>
    <row r="227" customFormat="false" ht="15" hidden="false" customHeight="false" outlineLevel="0" collapsed="false">
      <c r="A227" s="38"/>
      <c r="C227" s="31"/>
      <c r="D227" s="31"/>
      <c r="E227" s="31"/>
      <c r="F227" s="31"/>
      <c r="G227" s="31"/>
      <c r="H227" s="31"/>
      <c r="I227" s="31"/>
      <c r="J227" s="31"/>
      <c r="K227" s="30" t="n">
        <f aca="false">SUM(C227:J227)</f>
        <v>0</v>
      </c>
    </row>
    <row r="228" customFormat="false" ht="15" hidden="false" customHeight="false" outlineLevel="0" collapsed="false">
      <c r="A228" s="38"/>
      <c r="C228" s="31"/>
      <c r="D228" s="31"/>
      <c r="E228" s="31"/>
      <c r="F228" s="31"/>
      <c r="G228" s="31"/>
      <c r="H228" s="31"/>
      <c r="I228" s="31"/>
      <c r="J228" s="31"/>
      <c r="K228" s="30" t="n">
        <f aca="false">SUM(C228:J228)</f>
        <v>0</v>
      </c>
    </row>
    <row r="229" customFormat="false" ht="15" hidden="false" customHeight="false" outlineLevel="0" collapsed="false">
      <c r="A229" s="38"/>
      <c r="C229" s="31"/>
      <c r="D229" s="31"/>
      <c r="E229" s="31"/>
      <c r="F229" s="31"/>
      <c r="G229" s="31"/>
      <c r="H229" s="31"/>
      <c r="I229" s="31"/>
      <c r="J229" s="31"/>
      <c r="K229" s="30" t="n">
        <f aca="false">SUM(C229:J229)</f>
        <v>0</v>
      </c>
    </row>
    <row r="230" customFormat="false" ht="15" hidden="false" customHeight="false" outlineLevel="0" collapsed="false">
      <c r="A230" s="38"/>
      <c r="C230" s="31"/>
      <c r="D230" s="31"/>
      <c r="E230" s="31"/>
      <c r="F230" s="31"/>
      <c r="G230" s="31"/>
      <c r="H230" s="31"/>
      <c r="I230" s="31"/>
      <c r="J230" s="31"/>
      <c r="K230" s="30" t="n">
        <f aca="false">SUM(C230:J230)</f>
        <v>0</v>
      </c>
    </row>
    <row r="231" customFormat="false" ht="15" hidden="false" customHeight="false" outlineLevel="0" collapsed="false">
      <c r="A231" s="38"/>
      <c r="C231" s="31"/>
      <c r="D231" s="31"/>
      <c r="E231" s="31"/>
      <c r="F231" s="31"/>
      <c r="G231" s="31"/>
      <c r="H231" s="31"/>
      <c r="I231" s="31"/>
      <c r="J231" s="31"/>
      <c r="K231" s="30" t="n">
        <f aca="false">SUM(C231:J231)</f>
        <v>0</v>
      </c>
    </row>
    <row r="232" customFormat="false" ht="15" hidden="false" customHeight="false" outlineLevel="0" collapsed="false">
      <c r="A232" s="38"/>
      <c r="C232" s="31"/>
      <c r="D232" s="31"/>
      <c r="E232" s="31"/>
      <c r="F232" s="31"/>
      <c r="G232" s="31"/>
      <c r="H232" s="31"/>
      <c r="I232" s="31"/>
      <c r="J232" s="31"/>
      <c r="K232" s="30" t="n">
        <f aca="false">SUM(C232:J232)</f>
        <v>0</v>
      </c>
    </row>
    <row r="233" customFormat="false" ht="15" hidden="false" customHeight="false" outlineLevel="0" collapsed="false">
      <c r="A233" s="38"/>
      <c r="C233" s="31"/>
      <c r="D233" s="31"/>
      <c r="E233" s="31"/>
      <c r="F233" s="31"/>
      <c r="G233" s="31"/>
      <c r="H233" s="31"/>
      <c r="I233" s="31"/>
      <c r="J233" s="31"/>
      <c r="K233" s="30" t="n">
        <f aca="false">SUM(C233:J233)</f>
        <v>0</v>
      </c>
    </row>
    <row r="234" customFormat="false" ht="15" hidden="false" customHeight="false" outlineLevel="0" collapsed="false">
      <c r="A234" s="38"/>
      <c r="C234" s="31"/>
      <c r="D234" s="31"/>
      <c r="E234" s="31"/>
      <c r="F234" s="31"/>
      <c r="G234" s="31"/>
      <c r="H234" s="31"/>
      <c r="I234" s="31"/>
      <c r="J234" s="31"/>
      <c r="K234" s="30" t="n">
        <f aca="false">SUM(C234:J234)</f>
        <v>0</v>
      </c>
    </row>
    <row r="235" customFormat="false" ht="15" hidden="false" customHeight="false" outlineLevel="0" collapsed="false">
      <c r="A235" s="38"/>
      <c r="C235" s="31"/>
      <c r="D235" s="31"/>
      <c r="E235" s="31"/>
      <c r="F235" s="31"/>
      <c r="G235" s="31"/>
      <c r="H235" s="31"/>
      <c r="I235" s="31"/>
      <c r="J235" s="31"/>
      <c r="K235" s="30" t="n">
        <f aca="false">SUM(C235:J235)</f>
        <v>0</v>
      </c>
    </row>
    <row r="236" customFormat="false" ht="15" hidden="false" customHeight="false" outlineLevel="0" collapsed="false">
      <c r="A236" s="38"/>
      <c r="C236" s="31"/>
      <c r="D236" s="31"/>
      <c r="E236" s="31"/>
      <c r="F236" s="31"/>
      <c r="G236" s="31"/>
      <c r="H236" s="31"/>
      <c r="I236" s="31"/>
      <c r="J236" s="31"/>
      <c r="K236" s="30" t="n">
        <f aca="false">SUM(C236:J236)</f>
        <v>0</v>
      </c>
    </row>
    <row r="237" customFormat="false" ht="15" hidden="false" customHeight="false" outlineLevel="0" collapsed="false">
      <c r="A237" s="38"/>
      <c r="C237" s="31"/>
      <c r="D237" s="31"/>
      <c r="E237" s="31"/>
      <c r="F237" s="31"/>
      <c r="G237" s="31"/>
      <c r="H237" s="31"/>
      <c r="I237" s="31"/>
      <c r="J237" s="31"/>
      <c r="K237" s="30" t="n">
        <f aca="false">SUM(C237:J237)</f>
        <v>0</v>
      </c>
    </row>
    <row r="238" customFormat="false" ht="15" hidden="false" customHeight="false" outlineLevel="0" collapsed="false">
      <c r="A238" s="38"/>
      <c r="C238" s="31"/>
      <c r="D238" s="31"/>
      <c r="E238" s="31"/>
      <c r="F238" s="31"/>
      <c r="G238" s="31"/>
      <c r="H238" s="31"/>
      <c r="I238" s="31"/>
      <c r="J238" s="31"/>
      <c r="K238" s="30" t="n">
        <f aca="false">SUM(C238:J238)</f>
        <v>0</v>
      </c>
    </row>
    <row r="239" customFormat="false" ht="15" hidden="false" customHeight="false" outlineLevel="0" collapsed="false">
      <c r="A239" s="38"/>
      <c r="C239" s="31"/>
      <c r="D239" s="31"/>
      <c r="E239" s="31"/>
      <c r="F239" s="31"/>
      <c r="G239" s="31"/>
      <c r="H239" s="31"/>
      <c r="I239" s="31"/>
      <c r="J239" s="31"/>
      <c r="K239" s="30" t="n">
        <f aca="false">SUM(C239:J239)</f>
        <v>0</v>
      </c>
    </row>
    <row r="240" customFormat="false" ht="15" hidden="false" customHeight="false" outlineLevel="0" collapsed="false">
      <c r="A240" s="38"/>
      <c r="C240" s="31"/>
      <c r="D240" s="31"/>
      <c r="E240" s="31"/>
      <c r="F240" s="31"/>
      <c r="G240" s="31"/>
      <c r="H240" s="31"/>
      <c r="I240" s="31"/>
      <c r="J240" s="31"/>
      <c r="K240" s="30" t="n">
        <f aca="false">SUM(C240:J240)</f>
        <v>0</v>
      </c>
    </row>
    <row r="241" customFormat="false" ht="15" hidden="false" customHeight="false" outlineLevel="0" collapsed="false">
      <c r="A241" s="38"/>
      <c r="C241" s="31"/>
      <c r="D241" s="31"/>
      <c r="E241" s="31"/>
      <c r="F241" s="31"/>
      <c r="G241" s="31"/>
      <c r="H241" s="31"/>
      <c r="I241" s="31"/>
      <c r="J241" s="31"/>
      <c r="K241" s="30" t="n">
        <f aca="false">SUM(C241:J241)</f>
        <v>0</v>
      </c>
    </row>
    <row r="242" customFormat="false" ht="15" hidden="false" customHeight="false" outlineLevel="0" collapsed="false">
      <c r="A242" s="38"/>
      <c r="C242" s="31"/>
      <c r="D242" s="31"/>
      <c r="E242" s="31"/>
      <c r="F242" s="31"/>
      <c r="G242" s="31"/>
      <c r="H242" s="31"/>
      <c r="I242" s="31"/>
      <c r="J242" s="31"/>
      <c r="K242" s="30" t="n">
        <f aca="false">SUM(C242:J242)</f>
        <v>0</v>
      </c>
    </row>
    <row r="243" customFormat="false" ht="15" hidden="false" customHeight="false" outlineLevel="0" collapsed="false">
      <c r="A243" s="38"/>
      <c r="C243" s="31"/>
      <c r="D243" s="31"/>
      <c r="E243" s="31"/>
      <c r="F243" s="31"/>
      <c r="G243" s="31"/>
      <c r="H243" s="31"/>
      <c r="I243" s="31"/>
      <c r="J243" s="31"/>
      <c r="K243" s="30" t="n">
        <f aca="false">SUM(C243:J243)</f>
        <v>0</v>
      </c>
    </row>
    <row r="244" customFormat="false" ht="15" hidden="false" customHeight="false" outlineLevel="0" collapsed="false">
      <c r="A244" s="38"/>
      <c r="C244" s="31"/>
      <c r="D244" s="31"/>
      <c r="E244" s="31"/>
      <c r="F244" s="31"/>
      <c r="G244" s="31"/>
      <c r="H244" s="31"/>
      <c r="I244" s="31"/>
      <c r="J244" s="31"/>
      <c r="K244" s="30" t="n">
        <f aca="false">SUM(C244:J244)</f>
        <v>0</v>
      </c>
    </row>
    <row r="245" customFormat="false" ht="15" hidden="false" customHeight="false" outlineLevel="0" collapsed="false">
      <c r="A245" s="38"/>
      <c r="C245" s="31"/>
      <c r="D245" s="31"/>
      <c r="E245" s="31"/>
      <c r="F245" s="31"/>
      <c r="G245" s="31"/>
      <c r="H245" s="31"/>
      <c r="I245" s="31"/>
      <c r="J245" s="31"/>
      <c r="K245" s="30" t="n">
        <f aca="false">SUM(C245:J245)</f>
        <v>0</v>
      </c>
    </row>
    <row r="246" customFormat="false" ht="15" hidden="false" customHeight="false" outlineLevel="0" collapsed="false">
      <c r="A246" s="38"/>
      <c r="C246" s="31"/>
      <c r="D246" s="31"/>
      <c r="E246" s="31"/>
      <c r="F246" s="31"/>
      <c r="G246" s="31"/>
      <c r="H246" s="31"/>
      <c r="I246" s="31"/>
      <c r="J246" s="31"/>
      <c r="K246" s="30" t="n">
        <f aca="false">SUM(C246:J246)</f>
        <v>0</v>
      </c>
    </row>
    <row r="247" customFormat="false" ht="15" hidden="false" customHeight="false" outlineLevel="0" collapsed="false">
      <c r="A247" s="38"/>
      <c r="C247" s="31"/>
      <c r="D247" s="31"/>
      <c r="E247" s="31"/>
      <c r="F247" s="31"/>
      <c r="G247" s="31"/>
      <c r="H247" s="31"/>
      <c r="I247" s="31"/>
      <c r="J247" s="31"/>
      <c r="K247" s="30" t="n">
        <f aca="false">SUM(C247:J247)</f>
        <v>0</v>
      </c>
    </row>
    <row r="248" customFormat="false" ht="15" hidden="false" customHeight="false" outlineLevel="0" collapsed="false">
      <c r="A248" s="38"/>
      <c r="C248" s="31"/>
      <c r="D248" s="31"/>
      <c r="E248" s="31"/>
      <c r="F248" s="31"/>
      <c r="G248" s="31"/>
      <c r="H248" s="31"/>
      <c r="I248" s="31"/>
      <c r="J248" s="31"/>
      <c r="K248" s="30" t="n">
        <f aca="false">SUM(C248:J248)</f>
        <v>0</v>
      </c>
    </row>
    <row r="249" customFormat="false" ht="15" hidden="false" customHeight="false" outlineLevel="0" collapsed="false">
      <c r="A249" s="38"/>
      <c r="C249" s="31"/>
      <c r="D249" s="31"/>
      <c r="E249" s="31"/>
      <c r="F249" s="31"/>
      <c r="G249" s="31"/>
      <c r="H249" s="31"/>
      <c r="I249" s="31"/>
      <c r="J249" s="31"/>
      <c r="K249" s="30" t="n">
        <f aca="false">SUM(C249:J249)</f>
        <v>0</v>
      </c>
    </row>
    <row r="250" customFormat="false" ht="15" hidden="false" customHeight="false" outlineLevel="0" collapsed="false">
      <c r="A250" s="38"/>
      <c r="C250" s="31"/>
      <c r="D250" s="31"/>
      <c r="E250" s="31"/>
      <c r="F250" s="31"/>
      <c r="G250" s="31"/>
      <c r="H250" s="31"/>
      <c r="I250" s="31"/>
      <c r="J250" s="31"/>
      <c r="K250" s="30" t="n">
        <f aca="false">SUM(C250:J250)</f>
        <v>0</v>
      </c>
    </row>
    <row r="251" customFormat="false" ht="15" hidden="false" customHeight="false" outlineLevel="0" collapsed="false">
      <c r="A251" s="38"/>
      <c r="C251" s="31"/>
      <c r="D251" s="31"/>
      <c r="E251" s="31"/>
      <c r="F251" s="31"/>
      <c r="G251" s="31"/>
      <c r="H251" s="31"/>
      <c r="I251" s="31"/>
      <c r="J251" s="31"/>
      <c r="K251" s="30" t="n">
        <f aca="false">SUM(C251:J251)</f>
        <v>0</v>
      </c>
    </row>
    <row r="252" customFormat="false" ht="15" hidden="false" customHeight="false" outlineLevel="0" collapsed="false">
      <c r="A252" s="38"/>
      <c r="C252" s="31"/>
      <c r="D252" s="31"/>
      <c r="E252" s="31"/>
      <c r="F252" s="31"/>
      <c r="G252" s="31"/>
      <c r="H252" s="31"/>
      <c r="I252" s="31"/>
      <c r="J252" s="31"/>
      <c r="K252" s="30" t="n">
        <f aca="false">SUM(C252:J252)</f>
        <v>0</v>
      </c>
    </row>
    <row r="253" customFormat="false" ht="15" hidden="false" customHeight="false" outlineLevel="0" collapsed="false">
      <c r="A253" s="38"/>
      <c r="C253" s="31"/>
      <c r="D253" s="31"/>
      <c r="E253" s="31"/>
      <c r="F253" s="31"/>
      <c r="G253" s="31"/>
      <c r="H253" s="31"/>
      <c r="I253" s="31"/>
      <c r="J253" s="31"/>
      <c r="K253" s="30" t="n">
        <f aca="false">SUM(C253:J253)</f>
        <v>0</v>
      </c>
    </row>
    <row r="254" customFormat="false" ht="15" hidden="false" customHeight="false" outlineLevel="0" collapsed="false">
      <c r="A254" s="38"/>
      <c r="C254" s="31"/>
      <c r="D254" s="31"/>
      <c r="E254" s="31"/>
      <c r="F254" s="31"/>
      <c r="G254" s="31"/>
      <c r="H254" s="31"/>
      <c r="I254" s="31"/>
      <c r="J254" s="31"/>
      <c r="K254" s="30" t="n">
        <f aca="false">SUM(C254:J254)</f>
        <v>0</v>
      </c>
    </row>
    <row r="255" customFormat="false" ht="15" hidden="false" customHeight="false" outlineLevel="0" collapsed="false">
      <c r="A255" s="38"/>
      <c r="C255" s="31"/>
      <c r="D255" s="31"/>
      <c r="E255" s="31"/>
      <c r="F255" s="31"/>
      <c r="G255" s="31"/>
      <c r="H255" s="31"/>
      <c r="I255" s="31"/>
      <c r="J255" s="31"/>
      <c r="K255" s="30" t="n">
        <f aca="false">SUM(C255:J255)</f>
        <v>0</v>
      </c>
    </row>
    <row r="256" customFormat="false" ht="15" hidden="false" customHeight="false" outlineLevel="0" collapsed="false">
      <c r="A256" s="38"/>
      <c r="C256" s="31"/>
      <c r="D256" s="31"/>
      <c r="E256" s="31"/>
      <c r="F256" s="31"/>
      <c r="G256" s="31"/>
      <c r="H256" s="31"/>
      <c r="I256" s="31"/>
      <c r="J256" s="31"/>
      <c r="K256" s="30" t="n">
        <f aca="false">SUM(C256:J256)</f>
        <v>0</v>
      </c>
    </row>
    <row r="257" customFormat="false" ht="15" hidden="false" customHeight="false" outlineLevel="0" collapsed="false">
      <c r="A257" s="38"/>
      <c r="C257" s="31"/>
      <c r="D257" s="31"/>
      <c r="E257" s="31"/>
      <c r="F257" s="31"/>
      <c r="G257" s="31"/>
      <c r="H257" s="31"/>
      <c r="I257" s="31"/>
      <c r="J257" s="31"/>
      <c r="K257" s="30" t="n">
        <f aca="false">SUM(C257:J257)</f>
        <v>0</v>
      </c>
    </row>
    <row r="258" customFormat="false" ht="15" hidden="false" customHeight="false" outlineLevel="0" collapsed="false">
      <c r="A258" s="38"/>
      <c r="C258" s="31"/>
      <c r="D258" s="31"/>
      <c r="E258" s="31"/>
      <c r="F258" s="31"/>
      <c r="G258" s="31"/>
      <c r="H258" s="31"/>
      <c r="I258" s="31"/>
      <c r="J258" s="31"/>
      <c r="K258" s="30" t="n">
        <f aca="false">SUM(C258:J258)</f>
        <v>0</v>
      </c>
    </row>
    <row r="259" customFormat="false" ht="15" hidden="false" customHeight="false" outlineLevel="0" collapsed="false">
      <c r="A259" s="38"/>
      <c r="C259" s="31"/>
      <c r="D259" s="31"/>
      <c r="E259" s="31"/>
      <c r="F259" s="31"/>
      <c r="G259" s="31"/>
      <c r="H259" s="31"/>
      <c r="I259" s="31"/>
      <c r="J259" s="31"/>
      <c r="K259" s="30" t="n">
        <f aca="false">SUM(C259:J259)</f>
        <v>0</v>
      </c>
    </row>
    <row r="260" customFormat="false" ht="15" hidden="false" customHeight="false" outlineLevel="0" collapsed="false">
      <c r="A260" s="38"/>
      <c r="C260" s="31"/>
      <c r="D260" s="31"/>
      <c r="E260" s="31"/>
      <c r="F260" s="31"/>
      <c r="G260" s="31"/>
      <c r="H260" s="31"/>
      <c r="I260" s="31"/>
      <c r="J260" s="31"/>
      <c r="K260" s="30" t="n">
        <f aca="false">SUM(C260:J260)</f>
        <v>0</v>
      </c>
    </row>
    <row r="261" customFormat="false" ht="15" hidden="false" customHeight="false" outlineLevel="0" collapsed="false">
      <c r="A261" s="38"/>
      <c r="C261" s="31"/>
      <c r="D261" s="31"/>
      <c r="E261" s="31"/>
      <c r="F261" s="31"/>
      <c r="G261" s="31"/>
      <c r="H261" s="31"/>
      <c r="I261" s="31"/>
      <c r="J261" s="31"/>
      <c r="K261" s="30" t="n">
        <f aca="false">SUM(C261:J261)</f>
        <v>0</v>
      </c>
    </row>
    <row r="262" customFormat="false" ht="15" hidden="false" customHeight="false" outlineLevel="0" collapsed="false">
      <c r="A262" s="38"/>
      <c r="C262" s="31"/>
      <c r="D262" s="31"/>
      <c r="E262" s="31"/>
      <c r="F262" s="31"/>
      <c r="G262" s="31"/>
      <c r="H262" s="31"/>
      <c r="I262" s="31"/>
      <c r="J262" s="31"/>
      <c r="K262" s="30" t="n">
        <f aca="false">SUM(C262:J262)</f>
        <v>0</v>
      </c>
    </row>
    <row r="263" customFormat="false" ht="15" hidden="false" customHeight="false" outlineLevel="0" collapsed="false">
      <c r="A263" s="38"/>
      <c r="C263" s="31"/>
      <c r="D263" s="31"/>
      <c r="E263" s="31"/>
      <c r="F263" s="31"/>
      <c r="G263" s="31"/>
      <c r="H263" s="31"/>
      <c r="I263" s="31"/>
      <c r="J263" s="31"/>
      <c r="K263" s="30" t="n">
        <f aca="false">SUM(C263:J263)</f>
        <v>0</v>
      </c>
    </row>
    <row r="264" customFormat="false" ht="15" hidden="false" customHeight="false" outlineLevel="0" collapsed="false">
      <c r="A264" s="38"/>
      <c r="C264" s="31"/>
      <c r="D264" s="31"/>
      <c r="E264" s="31"/>
      <c r="F264" s="31"/>
      <c r="G264" s="31"/>
      <c r="H264" s="31"/>
      <c r="I264" s="31"/>
      <c r="J264" s="31"/>
      <c r="K264" s="30" t="n">
        <f aca="false">SUM(C264:J264)</f>
        <v>0</v>
      </c>
    </row>
    <row r="265" customFormat="false" ht="15" hidden="false" customHeight="false" outlineLevel="0" collapsed="false">
      <c r="A265" s="38"/>
      <c r="C265" s="31"/>
      <c r="D265" s="31"/>
      <c r="E265" s="31"/>
      <c r="F265" s="31"/>
      <c r="G265" s="31"/>
      <c r="H265" s="31"/>
      <c r="I265" s="31"/>
      <c r="J265" s="31"/>
      <c r="K265" s="30" t="n">
        <f aca="false">SUM(C265:J265)</f>
        <v>0</v>
      </c>
    </row>
    <row r="266" customFormat="false" ht="15" hidden="false" customHeight="false" outlineLevel="0" collapsed="false">
      <c r="A266" s="38"/>
      <c r="C266" s="31"/>
      <c r="D266" s="31"/>
      <c r="E266" s="31"/>
      <c r="F266" s="31"/>
      <c r="G266" s="31"/>
      <c r="H266" s="31"/>
      <c r="I266" s="31"/>
      <c r="J266" s="31"/>
      <c r="K266" s="30" t="n">
        <f aca="false">SUM(C266:J266)</f>
        <v>0</v>
      </c>
    </row>
    <row r="267" customFormat="false" ht="15" hidden="false" customHeight="false" outlineLevel="0" collapsed="false">
      <c r="A267" s="38"/>
      <c r="C267" s="31"/>
      <c r="D267" s="31"/>
      <c r="E267" s="31"/>
      <c r="F267" s="31"/>
      <c r="G267" s="31"/>
      <c r="H267" s="31"/>
      <c r="I267" s="31"/>
      <c r="J267" s="31"/>
      <c r="K267" s="30" t="n">
        <f aca="false">SUM(C267:J267)</f>
        <v>0</v>
      </c>
    </row>
    <row r="268" customFormat="false" ht="15" hidden="false" customHeight="false" outlineLevel="0" collapsed="false">
      <c r="A268" s="38"/>
      <c r="C268" s="31"/>
      <c r="D268" s="31"/>
      <c r="E268" s="31"/>
      <c r="F268" s="31"/>
      <c r="G268" s="31"/>
      <c r="H268" s="31"/>
      <c r="I268" s="31"/>
      <c r="J268" s="31"/>
      <c r="K268" s="30" t="n">
        <f aca="false">SUM(C268:J268)</f>
        <v>0</v>
      </c>
    </row>
    <row r="269" customFormat="false" ht="15" hidden="false" customHeight="false" outlineLevel="0" collapsed="false">
      <c r="A269" s="38"/>
      <c r="C269" s="31"/>
      <c r="D269" s="31"/>
      <c r="E269" s="31"/>
      <c r="F269" s="31"/>
      <c r="G269" s="31"/>
      <c r="H269" s="31"/>
      <c r="I269" s="31"/>
      <c r="J269" s="31"/>
      <c r="K269" s="30" t="n">
        <f aca="false">SUM(C269:J269)</f>
        <v>0</v>
      </c>
    </row>
    <row r="270" customFormat="false" ht="15" hidden="false" customHeight="false" outlineLevel="0" collapsed="false">
      <c r="A270" s="38"/>
      <c r="C270" s="31"/>
      <c r="D270" s="31"/>
      <c r="E270" s="31"/>
      <c r="F270" s="31"/>
      <c r="G270" s="31"/>
      <c r="H270" s="31"/>
      <c r="I270" s="31"/>
      <c r="J270" s="31"/>
      <c r="K270" s="30" t="n">
        <f aca="false">SUM(C270:J270)</f>
        <v>0</v>
      </c>
    </row>
    <row r="271" customFormat="false" ht="15" hidden="false" customHeight="false" outlineLevel="0" collapsed="false">
      <c r="A271" s="38"/>
      <c r="C271" s="31"/>
      <c r="D271" s="31"/>
      <c r="E271" s="31"/>
      <c r="F271" s="31"/>
      <c r="G271" s="31"/>
      <c r="H271" s="31"/>
      <c r="I271" s="31"/>
      <c r="J271" s="31"/>
      <c r="K271" s="30" t="n">
        <f aca="false">SUM(C271:J271)</f>
        <v>0</v>
      </c>
    </row>
    <row r="272" customFormat="false" ht="15" hidden="false" customHeight="false" outlineLevel="0" collapsed="false">
      <c r="A272" s="38"/>
      <c r="C272" s="31"/>
      <c r="D272" s="31"/>
      <c r="E272" s="31"/>
      <c r="F272" s="31"/>
      <c r="G272" s="31"/>
      <c r="H272" s="31"/>
      <c r="I272" s="31"/>
      <c r="J272" s="31"/>
      <c r="K272" s="30" t="n">
        <f aca="false">SUM(C272:J272)</f>
        <v>0</v>
      </c>
    </row>
    <row r="273" customFormat="false" ht="15" hidden="false" customHeight="false" outlineLevel="0" collapsed="false">
      <c r="A273" s="38"/>
      <c r="C273" s="31"/>
      <c r="D273" s="31"/>
      <c r="E273" s="31"/>
      <c r="F273" s="31"/>
      <c r="G273" s="31"/>
      <c r="H273" s="31"/>
      <c r="I273" s="31"/>
      <c r="J273" s="31"/>
      <c r="K273" s="30" t="n">
        <f aca="false">SUM(C273:J273)</f>
        <v>0</v>
      </c>
    </row>
    <row r="274" customFormat="false" ht="15" hidden="false" customHeight="false" outlineLevel="0" collapsed="false">
      <c r="A274" s="38"/>
      <c r="C274" s="31"/>
      <c r="D274" s="31"/>
      <c r="E274" s="31"/>
      <c r="F274" s="31"/>
      <c r="G274" s="31"/>
      <c r="H274" s="31"/>
      <c r="I274" s="31"/>
      <c r="J274" s="31"/>
      <c r="K274" s="30" t="n">
        <f aca="false">SUM(C274:J274)</f>
        <v>0</v>
      </c>
    </row>
    <row r="275" customFormat="false" ht="15" hidden="false" customHeight="false" outlineLevel="0" collapsed="false">
      <c r="A275" s="38"/>
      <c r="C275" s="31"/>
      <c r="D275" s="31"/>
      <c r="E275" s="31"/>
      <c r="F275" s="31"/>
      <c r="G275" s="31"/>
      <c r="H275" s="31"/>
      <c r="I275" s="31"/>
      <c r="J275" s="31"/>
      <c r="K275" s="30" t="n">
        <f aca="false">SUM(C275:J275)</f>
        <v>0</v>
      </c>
    </row>
    <row r="276" customFormat="false" ht="15" hidden="false" customHeight="false" outlineLevel="0" collapsed="false">
      <c r="A276" s="38"/>
      <c r="C276" s="31"/>
      <c r="D276" s="31"/>
      <c r="E276" s="31"/>
      <c r="F276" s="31"/>
      <c r="G276" s="31"/>
      <c r="H276" s="31"/>
      <c r="I276" s="31"/>
      <c r="J276" s="31"/>
      <c r="K276" s="30" t="n">
        <f aca="false">SUM(C276:J276)</f>
        <v>0</v>
      </c>
    </row>
    <row r="277" customFormat="false" ht="15" hidden="false" customHeight="false" outlineLevel="0" collapsed="false">
      <c r="A277" s="38"/>
      <c r="C277" s="31"/>
      <c r="D277" s="31"/>
      <c r="E277" s="31"/>
      <c r="F277" s="31"/>
      <c r="G277" s="31"/>
      <c r="H277" s="31"/>
      <c r="I277" s="31"/>
      <c r="J277" s="31"/>
      <c r="K277" s="30" t="n">
        <f aca="false">SUM(C277:J277)</f>
        <v>0</v>
      </c>
    </row>
    <row r="278" customFormat="false" ht="15" hidden="false" customHeight="false" outlineLevel="0" collapsed="false">
      <c r="A278" s="38"/>
      <c r="C278" s="31"/>
      <c r="D278" s="31"/>
      <c r="E278" s="31"/>
      <c r="F278" s="31"/>
      <c r="G278" s="31"/>
      <c r="H278" s="31"/>
      <c r="I278" s="31"/>
      <c r="J278" s="31"/>
      <c r="K278" s="30" t="n">
        <f aca="false">SUM(C278:J278)</f>
        <v>0</v>
      </c>
    </row>
    <row r="279" customFormat="false" ht="15" hidden="false" customHeight="false" outlineLevel="0" collapsed="false">
      <c r="A279" s="38"/>
      <c r="C279" s="31"/>
      <c r="D279" s="31"/>
      <c r="E279" s="31"/>
      <c r="F279" s="31"/>
      <c r="G279" s="31"/>
      <c r="H279" s="31"/>
      <c r="I279" s="31"/>
      <c r="J279" s="31"/>
      <c r="K279" s="30" t="n">
        <f aca="false">SUM(C279:J279)</f>
        <v>0</v>
      </c>
    </row>
    <row r="280" customFormat="false" ht="15" hidden="false" customHeight="false" outlineLevel="0" collapsed="false">
      <c r="A280" s="38"/>
      <c r="C280" s="31"/>
      <c r="D280" s="31"/>
      <c r="E280" s="31"/>
      <c r="F280" s="31"/>
      <c r="G280" s="31"/>
      <c r="H280" s="31"/>
      <c r="I280" s="31"/>
      <c r="J280" s="31"/>
      <c r="K280" s="30" t="n">
        <f aca="false">SUM(C280:J280)</f>
        <v>0</v>
      </c>
    </row>
    <row r="281" customFormat="false" ht="15" hidden="false" customHeight="false" outlineLevel="0" collapsed="false">
      <c r="A281" s="38"/>
      <c r="C281" s="31"/>
      <c r="D281" s="31"/>
      <c r="E281" s="31"/>
      <c r="F281" s="31"/>
      <c r="G281" s="31"/>
      <c r="H281" s="31"/>
      <c r="I281" s="31"/>
      <c r="J281" s="31"/>
      <c r="K281" s="30" t="n">
        <f aca="false">SUM(C281:J281)</f>
        <v>0</v>
      </c>
    </row>
    <row r="282" customFormat="false" ht="15" hidden="false" customHeight="false" outlineLevel="0" collapsed="false">
      <c r="A282" s="38"/>
      <c r="C282" s="31"/>
      <c r="D282" s="31"/>
      <c r="E282" s="31"/>
      <c r="F282" s="31"/>
      <c r="G282" s="31"/>
      <c r="H282" s="31"/>
      <c r="I282" s="31"/>
      <c r="J282" s="31"/>
      <c r="K282" s="30" t="n">
        <f aca="false">SUM(C282:J282)</f>
        <v>0</v>
      </c>
    </row>
    <row r="283" customFormat="false" ht="15" hidden="false" customHeight="false" outlineLevel="0" collapsed="false">
      <c r="A283" s="38"/>
      <c r="C283" s="31"/>
      <c r="D283" s="31"/>
      <c r="E283" s="31"/>
      <c r="F283" s="31"/>
      <c r="G283" s="31"/>
      <c r="H283" s="31"/>
      <c r="I283" s="31"/>
      <c r="J283" s="31"/>
      <c r="K283" s="30" t="n">
        <f aca="false">SUM(C283:J283)</f>
        <v>0</v>
      </c>
    </row>
    <row r="284" customFormat="false" ht="15" hidden="false" customHeight="false" outlineLevel="0" collapsed="false">
      <c r="A284" s="38"/>
      <c r="C284" s="31"/>
      <c r="D284" s="31"/>
      <c r="E284" s="31"/>
      <c r="F284" s="31"/>
      <c r="G284" s="31"/>
      <c r="H284" s="31"/>
      <c r="I284" s="31"/>
      <c r="J284" s="31"/>
      <c r="K284" s="30" t="n">
        <f aca="false">SUM(C284:J284)</f>
        <v>0</v>
      </c>
    </row>
    <row r="285" customFormat="false" ht="15" hidden="false" customHeight="false" outlineLevel="0" collapsed="false">
      <c r="A285" s="38"/>
      <c r="C285" s="31"/>
      <c r="D285" s="31"/>
      <c r="E285" s="31"/>
      <c r="F285" s="31"/>
      <c r="G285" s="31"/>
      <c r="H285" s="31"/>
      <c r="I285" s="31"/>
      <c r="J285" s="31"/>
      <c r="K285" s="30" t="n">
        <f aca="false">SUM(C285:J285)</f>
        <v>0</v>
      </c>
    </row>
    <row r="286" customFormat="false" ht="15" hidden="false" customHeight="false" outlineLevel="0" collapsed="false">
      <c r="A286" s="38"/>
      <c r="C286" s="31"/>
      <c r="D286" s="31"/>
      <c r="E286" s="31"/>
      <c r="F286" s="31"/>
      <c r="G286" s="31"/>
      <c r="H286" s="31"/>
      <c r="I286" s="31"/>
      <c r="J286" s="31"/>
      <c r="K286" s="30" t="n">
        <f aca="false">SUM(C286:J286)</f>
        <v>0</v>
      </c>
    </row>
    <row r="287" customFormat="false" ht="15" hidden="false" customHeight="false" outlineLevel="0" collapsed="false">
      <c r="A287" s="38"/>
      <c r="C287" s="31"/>
      <c r="D287" s="31"/>
      <c r="E287" s="31"/>
      <c r="F287" s="31"/>
      <c r="G287" s="31"/>
      <c r="H287" s="31"/>
      <c r="I287" s="31"/>
      <c r="J287" s="31"/>
      <c r="K287" s="30" t="n">
        <f aca="false">SUM(C287:J287)</f>
        <v>0</v>
      </c>
    </row>
    <row r="288" customFormat="false" ht="15" hidden="false" customHeight="false" outlineLevel="0" collapsed="false">
      <c r="A288" s="38"/>
      <c r="C288" s="31"/>
      <c r="D288" s="31"/>
      <c r="E288" s="31"/>
      <c r="F288" s="31"/>
      <c r="G288" s="31"/>
      <c r="H288" s="31"/>
      <c r="I288" s="31"/>
      <c r="J288" s="31"/>
      <c r="K288" s="30" t="n">
        <f aca="false">SUM(C288:J288)</f>
        <v>0</v>
      </c>
    </row>
    <row r="289" customFormat="false" ht="15" hidden="false" customHeight="false" outlineLevel="0" collapsed="false">
      <c r="A289" s="38"/>
      <c r="C289" s="31"/>
      <c r="D289" s="31"/>
      <c r="E289" s="31"/>
      <c r="F289" s="31"/>
      <c r="G289" s="31"/>
      <c r="H289" s="31"/>
      <c r="I289" s="31"/>
      <c r="J289" s="31"/>
      <c r="K289" s="30" t="n">
        <f aca="false">SUM(C289:J289)</f>
        <v>0</v>
      </c>
    </row>
    <row r="290" customFormat="false" ht="15" hidden="false" customHeight="false" outlineLevel="0" collapsed="false">
      <c r="A290" s="38"/>
      <c r="C290" s="31"/>
      <c r="D290" s="31"/>
      <c r="E290" s="31"/>
      <c r="F290" s="31"/>
      <c r="G290" s="31"/>
      <c r="H290" s="31"/>
      <c r="I290" s="31"/>
      <c r="J290" s="31"/>
      <c r="K290" s="30" t="n">
        <f aca="false">SUM(C290:J290)</f>
        <v>0</v>
      </c>
    </row>
    <row r="291" customFormat="false" ht="15" hidden="false" customHeight="false" outlineLevel="0" collapsed="false">
      <c r="A291" s="38"/>
      <c r="C291" s="31"/>
      <c r="D291" s="31"/>
      <c r="E291" s="31"/>
      <c r="F291" s="31"/>
      <c r="G291" s="31"/>
      <c r="H291" s="31"/>
      <c r="I291" s="31"/>
      <c r="J291" s="31"/>
      <c r="K291" s="30" t="n">
        <f aca="false">SUM(C291:J291)</f>
        <v>0</v>
      </c>
    </row>
    <row r="292" customFormat="false" ht="15" hidden="false" customHeight="false" outlineLevel="0" collapsed="false">
      <c r="A292" s="38"/>
      <c r="C292" s="31"/>
      <c r="D292" s="31"/>
      <c r="E292" s="31"/>
      <c r="F292" s="31"/>
      <c r="G292" s="31"/>
      <c r="H292" s="31"/>
      <c r="I292" s="31"/>
      <c r="J292" s="31"/>
      <c r="K292" s="30" t="n">
        <f aca="false">SUM(C292:J292)</f>
        <v>0</v>
      </c>
    </row>
    <row r="293" customFormat="false" ht="15" hidden="false" customHeight="false" outlineLevel="0" collapsed="false">
      <c r="A293" s="38"/>
      <c r="C293" s="31"/>
      <c r="D293" s="31"/>
      <c r="E293" s="31"/>
      <c r="F293" s="31"/>
      <c r="G293" s="31"/>
      <c r="H293" s="31"/>
      <c r="I293" s="31"/>
      <c r="J293" s="31"/>
      <c r="K293" s="30" t="n">
        <f aca="false">SUM(C293:J293)</f>
        <v>0</v>
      </c>
    </row>
    <row r="294" customFormat="false" ht="15" hidden="false" customHeight="false" outlineLevel="0" collapsed="false">
      <c r="A294" s="38"/>
      <c r="C294" s="31"/>
      <c r="D294" s="31"/>
      <c r="E294" s="31"/>
      <c r="F294" s="31"/>
      <c r="G294" s="31"/>
      <c r="H294" s="31"/>
      <c r="I294" s="31"/>
      <c r="J294" s="31"/>
      <c r="K294" s="30" t="n">
        <f aca="false">SUM(C294:J294)</f>
        <v>0</v>
      </c>
    </row>
    <row r="295" customFormat="false" ht="15" hidden="false" customHeight="false" outlineLevel="0" collapsed="false">
      <c r="A295" s="38"/>
      <c r="C295" s="31"/>
      <c r="D295" s="31"/>
      <c r="E295" s="31"/>
      <c r="F295" s="31"/>
      <c r="G295" s="31"/>
      <c r="H295" s="31"/>
      <c r="I295" s="31"/>
      <c r="J295" s="31"/>
      <c r="K295" s="30" t="n">
        <f aca="false">SUM(C295:J295)</f>
        <v>0</v>
      </c>
    </row>
    <row r="296" customFormat="false" ht="15" hidden="false" customHeight="false" outlineLevel="0" collapsed="false">
      <c r="A296" s="38"/>
      <c r="C296" s="31"/>
      <c r="D296" s="31"/>
      <c r="E296" s="31"/>
      <c r="F296" s="31"/>
      <c r="G296" s="31"/>
      <c r="H296" s="31"/>
      <c r="I296" s="31"/>
      <c r="J296" s="31"/>
      <c r="K296" s="30" t="n">
        <f aca="false">SUM(C296:J296)</f>
        <v>0</v>
      </c>
    </row>
    <row r="297" customFormat="false" ht="15" hidden="false" customHeight="false" outlineLevel="0" collapsed="false">
      <c r="A297" s="38"/>
      <c r="C297" s="31"/>
      <c r="D297" s="31"/>
      <c r="E297" s="31"/>
      <c r="F297" s="31"/>
      <c r="G297" s="31"/>
      <c r="H297" s="31"/>
      <c r="I297" s="31"/>
      <c r="J297" s="31"/>
      <c r="K297" s="30" t="n">
        <f aca="false">SUM(C297:J297)</f>
        <v>0</v>
      </c>
    </row>
    <row r="298" customFormat="false" ht="15" hidden="false" customHeight="false" outlineLevel="0" collapsed="false">
      <c r="A298" s="38"/>
      <c r="C298" s="31"/>
      <c r="D298" s="31"/>
      <c r="E298" s="31"/>
      <c r="F298" s="31"/>
      <c r="G298" s="31"/>
      <c r="H298" s="31"/>
      <c r="I298" s="31"/>
      <c r="J298" s="31"/>
      <c r="K298" s="30" t="n">
        <f aca="false">SUM(C298:J298)</f>
        <v>0</v>
      </c>
    </row>
    <row r="299" customFormat="false" ht="15" hidden="false" customHeight="false" outlineLevel="0" collapsed="false">
      <c r="A299" s="38"/>
      <c r="C299" s="31"/>
      <c r="D299" s="31"/>
      <c r="E299" s="31"/>
      <c r="F299" s="31"/>
      <c r="G299" s="31"/>
      <c r="H299" s="31"/>
      <c r="I299" s="31"/>
      <c r="J299" s="31"/>
      <c r="K299" s="30" t="n">
        <f aca="false">SUM(C299:J299)</f>
        <v>0</v>
      </c>
    </row>
    <row r="300" customFormat="false" ht="15" hidden="false" customHeight="false" outlineLevel="0" collapsed="false">
      <c r="A300" s="38"/>
      <c r="C300" s="31"/>
      <c r="D300" s="31"/>
      <c r="E300" s="31"/>
      <c r="F300" s="31"/>
      <c r="G300" s="31"/>
      <c r="H300" s="31"/>
      <c r="I300" s="31"/>
      <c r="J300" s="31"/>
      <c r="K300" s="30" t="n">
        <f aca="false">SUM(C300:J300)</f>
        <v>0</v>
      </c>
    </row>
    <row r="301" customFormat="false" ht="15" hidden="false" customHeight="false" outlineLevel="0" collapsed="false">
      <c r="A301" s="38"/>
      <c r="C301" s="31"/>
      <c r="D301" s="31"/>
      <c r="E301" s="31"/>
      <c r="F301" s="31"/>
      <c r="G301" s="31"/>
      <c r="H301" s="31"/>
      <c r="I301" s="31"/>
      <c r="J301" s="31"/>
      <c r="K301" s="30" t="n">
        <f aca="false">SUM(C301:J301)</f>
        <v>0</v>
      </c>
    </row>
    <row r="302" customFormat="false" ht="15" hidden="false" customHeight="false" outlineLevel="0" collapsed="false">
      <c r="A302" s="38"/>
      <c r="C302" s="31"/>
      <c r="D302" s="31"/>
      <c r="E302" s="31"/>
      <c r="F302" s="31"/>
      <c r="G302" s="31"/>
      <c r="H302" s="31"/>
      <c r="I302" s="31"/>
      <c r="J302" s="31"/>
      <c r="K302" s="30" t="n">
        <f aca="false">SUM(C302:J302)</f>
        <v>0</v>
      </c>
    </row>
    <row r="303" customFormat="false" ht="15" hidden="false" customHeight="false" outlineLevel="0" collapsed="false">
      <c r="A303" s="38"/>
      <c r="C303" s="31"/>
      <c r="D303" s="31"/>
      <c r="E303" s="31"/>
      <c r="F303" s="31"/>
      <c r="G303" s="31"/>
      <c r="H303" s="31"/>
      <c r="I303" s="31"/>
      <c r="J303" s="31"/>
      <c r="K303" s="30" t="n">
        <f aca="false">SUM(C303:J303)</f>
        <v>0</v>
      </c>
    </row>
    <row r="304" customFormat="false" ht="15" hidden="false" customHeight="false" outlineLevel="0" collapsed="false">
      <c r="A304" s="38"/>
      <c r="C304" s="31"/>
      <c r="D304" s="31"/>
      <c r="E304" s="31"/>
      <c r="F304" s="31"/>
      <c r="G304" s="31"/>
      <c r="H304" s="31"/>
      <c r="I304" s="31"/>
      <c r="J304" s="31"/>
      <c r="K304" s="30" t="n">
        <f aca="false">SUM(C304:J304)</f>
        <v>0</v>
      </c>
    </row>
    <row r="305" customFormat="false" ht="15" hidden="false" customHeight="false" outlineLevel="0" collapsed="false">
      <c r="A305" s="38"/>
      <c r="C305" s="31"/>
      <c r="D305" s="31"/>
      <c r="E305" s="31"/>
      <c r="F305" s="31"/>
      <c r="G305" s="31"/>
      <c r="H305" s="31"/>
      <c r="I305" s="31"/>
      <c r="J305" s="31"/>
      <c r="K305" s="30" t="n">
        <f aca="false">SUM(C305:J305)</f>
        <v>0</v>
      </c>
    </row>
    <row r="306" customFormat="false" ht="15" hidden="false" customHeight="false" outlineLevel="0" collapsed="false">
      <c r="A306" s="38"/>
      <c r="C306" s="31"/>
      <c r="D306" s="31"/>
      <c r="E306" s="31"/>
      <c r="F306" s="31"/>
      <c r="G306" s="31"/>
      <c r="H306" s="31"/>
      <c r="I306" s="31"/>
      <c r="J306" s="31"/>
      <c r="K306" s="30" t="n">
        <f aca="false">SUM(C306:J306)</f>
        <v>0</v>
      </c>
    </row>
    <row r="307" customFormat="false" ht="15" hidden="false" customHeight="false" outlineLevel="0" collapsed="false">
      <c r="A307" s="38"/>
      <c r="C307" s="31"/>
      <c r="D307" s="31"/>
      <c r="E307" s="31"/>
      <c r="F307" s="31"/>
      <c r="G307" s="31"/>
      <c r="H307" s="31"/>
      <c r="I307" s="31"/>
      <c r="J307" s="31"/>
      <c r="K307" s="30" t="n">
        <f aca="false">SUM(C307:J307)</f>
        <v>0</v>
      </c>
    </row>
    <row r="308" customFormat="false" ht="15" hidden="false" customHeight="false" outlineLevel="0" collapsed="false">
      <c r="A308" s="38"/>
      <c r="C308" s="31"/>
      <c r="D308" s="31"/>
      <c r="E308" s="31"/>
      <c r="F308" s="31"/>
      <c r="G308" s="31"/>
      <c r="H308" s="31"/>
      <c r="I308" s="31"/>
      <c r="J308" s="31"/>
      <c r="K308" s="30" t="n">
        <f aca="false">SUM(C308:J308)</f>
        <v>0</v>
      </c>
    </row>
    <row r="309" customFormat="false" ht="15" hidden="false" customHeight="false" outlineLevel="0" collapsed="false">
      <c r="A309" s="38"/>
      <c r="C309" s="31"/>
      <c r="D309" s="31"/>
      <c r="E309" s="31"/>
      <c r="F309" s="31"/>
      <c r="G309" s="31"/>
      <c r="H309" s="31"/>
      <c r="I309" s="31"/>
      <c r="J309" s="31"/>
      <c r="K309" s="30" t="n">
        <f aca="false">SUM(C309:J309)</f>
        <v>0</v>
      </c>
    </row>
    <row r="310" customFormat="false" ht="15" hidden="false" customHeight="false" outlineLevel="0" collapsed="false">
      <c r="A310" s="38"/>
      <c r="C310" s="31"/>
      <c r="D310" s="31"/>
      <c r="E310" s="31"/>
      <c r="F310" s="31"/>
      <c r="G310" s="31"/>
      <c r="H310" s="31"/>
      <c r="I310" s="31"/>
      <c r="J310" s="31"/>
      <c r="K310" s="30" t="n">
        <f aca="false">SUM(C310:J310)</f>
        <v>0</v>
      </c>
    </row>
    <row r="311" customFormat="false" ht="15" hidden="false" customHeight="false" outlineLevel="0" collapsed="false">
      <c r="A311" s="38"/>
      <c r="C311" s="31"/>
      <c r="D311" s="31"/>
      <c r="E311" s="31"/>
      <c r="F311" s="31"/>
      <c r="G311" s="31"/>
      <c r="H311" s="31"/>
      <c r="I311" s="31"/>
      <c r="J311" s="31"/>
      <c r="K311" s="30" t="n">
        <f aca="false">SUM(C311:J311)</f>
        <v>0</v>
      </c>
    </row>
    <row r="312" customFormat="false" ht="15" hidden="false" customHeight="false" outlineLevel="0" collapsed="false">
      <c r="A312" s="38"/>
      <c r="C312" s="31"/>
      <c r="D312" s="31"/>
      <c r="E312" s="31"/>
      <c r="F312" s="31"/>
      <c r="G312" s="31"/>
      <c r="H312" s="31"/>
      <c r="I312" s="31"/>
      <c r="J312" s="31"/>
      <c r="K312" s="30" t="n">
        <f aca="false">SUM(C312:J312)</f>
        <v>0</v>
      </c>
    </row>
    <row r="313" customFormat="false" ht="15" hidden="false" customHeight="false" outlineLevel="0" collapsed="false">
      <c r="A313" s="38"/>
      <c r="C313" s="31"/>
      <c r="D313" s="31"/>
      <c r="E313" s="31"/>
      <c r="F313" s="31"/>
      <c r="G313" s="31"/>
      <c r="H313" s="31"/>
      <c r="I313" s="31"/>
      <c r="J313" s="31"/>
      <c r="K313" s="30" t="n">
        <f aca="false">SUM(C313:J313)</f>
        <v>0</v>
      </c>
    </row>
    <row r="314" customFormat="false" ht="15" hidden="false" customHeight="false" outlineLevel="0" collapsed="false">
      <c r="A314" s="38"/>
      <c r="C314" s="31"/>
      <c r="D314" s="31"/>
      <c r="E314" s="31"/>
      <c r="F314" s="31"/>
      <c r="G314" s="31"/>
      <c r="H314" s="31"/>
      <c r="I314" s="31"/>
      <c r="J314" s="31"/>
      <c r="K314" s="30" t="n">
        <f aca="false">SUM(C314:J314)</f>
        <v>0</v>
      </c>
    </row>
    <row r="315" customFormat="false" ht="15" hidden="false" customHeight="false" outlineLevel="0" collapsed="false">
      <c r="A315" s="38"/>
      <c r="C315" s="31"/>
      <c r="D315" s="31"/>
      <c r="E315" s="31"/>
      <c r="F315" s="31"/>
      <c r="G315" s="31"/>
      <c r="H315" s="31"/>
      <c r="I315" s="31"/>
      <c r="J315" s="31"/>
      <c r="K315" s="30" t="n">
        <f aca="false">SUM(C315:J315)</f>
        <v>0</v>
      </c>
    </row>
    <row r="316" customFormat="false" ht="15" hidden="false" customHeight="false" outlineLevel="0" collapsed="false">
      <c r="A316" s="38"/>
      <c r="C316" s="31"/>
      <c r="D316" s="31"/>
      <c r="E316" s="31"/>
      <c r="F316" s="31"/>
      <c r="G316" s="31"/>
      <c r="H316" s="31"/>
      <c r="I316" s="31"/>
      <c r="J316" s="31"/>
      <c r="K316" s="30" t="n">
        <f aca="false">SUM(C316:J316)</f>
        <v>0</v>
      </c>
    </row>
    <row r="317" customFormat="false" ht="15" hidden="false" customHeight="false" outlineLevel="0" collapsed="false">
      <c r="A317" s="38"/>
      <c r="C317" s="31"/>
      <c r="D317" s="31"/>
      <c r="E317" s="31"/>
      <c r="F317" s="31"/>
      <c r="G317" s="31"/>
      <c r="H317" s="31"/>
      <c r="I317" s="31"/>
      <c r="J317" s="31"/>
      <c r="K317" s="30" t="n">
        <f aca="false">SUM(C317:J317)</f>
        <v>0</v>
      </c>
    </row>
    <row r="318" customFormat="false" ht="15" hidden="false" customHeight="false" outlineLevel="0" collapsed="false">
      <c r="A318" s="38"/>
      <c r="C318" s="31"/>
      <c r="D318" s="31"/>
      <c r="E318" s="31"/>
      <c r="F318" s="31"/>
      <c r="G318" s="31"/>
      <c r="H318" s="31"/>
      <c r="I318" s="31"/>
      <c r="J318" s="31"/>
      <c r="K318" s="30" t="n">
        <f aca="false">SUM(C318:J318)</f>
        <v>0</v>
      </c>
    </row>
    <row r="319" customFormat="false" ht="15" hidden="false" customHeight="false" outlineLevel="0" collapsed="false">
      <c r="A319" s="38"/>
      <c r="C319" s="31"/>
      <c r="D319" s="31"/>
      <c r="E319" s="31"/>
      <c r="F319" s="31"/>
      <c r="G319" s="31"/>
      <c r="H319" s="31"/>
      <c r="I319" s="31"/>
      <c r="J319" s="31"/>
      <c r="K319" s="30" t="n">
        <f aca="false">SUM(C319:J319)</f>
        <v>0</v>
      </c>
    </row>
    <row r="320" customFormat="false" ht="15" hidden="false" customHeight="false" outlineLevel="0" collapsed="false">
      <c r="A320" s="38"/>
      <c r="C320" s="31"/>
      <c r="D320" s="31"/>
      <c r="E320" s="31"/>
      <c r="F320" s="31"/>
      <c r="G320" s="31"/>
      <c r="H320" s="31"/>
      <c r="I320" s="31"/>
      <c r="J320" s="31"/>
      <c r="K320" s="30" t="n">
        <f aca="false">SUM(C320:J320)</f>
        <v>0</v>
      </c>
    </row>
    <row r="321" customFormat="false" ht="15" hidden="false" customHeight="false" outlineLevel="0" collapsed="false">
      <c r="A321" s="38"/>
      <c r="C321" s="31"/>
      <c r="D321" s="31"/>
      <c r="E321" s="31"/>
      <c r="F321" s="31"/>
      <c r="G321" s="31"/>
      <c r="H321" s="31"/>
      <c r="I321" s="31"/>
      <c r="J321" s="31"/>
      <c r="K321" s="30" t="n">
        <f aca="false">SUM(C321:J321)</f>
        <v>0</v>
      </c>
    </row>
    <row r="322" customFormat="false" ht="15" hidden="false" customHeight="false" outlineLevel="0" collapsed="false">
      <c r="A322" s="38"/>
      <c r="C322" s="31"/>
      <c r="D322" s="31"/>
      <c r="E322" s="31"/>
      <c r="F322" s="31"/>
      <c r="G322" s="31"/>
      <c r="H322" s="31"/>
      <c r="I322" s="31"/>
      <c r="J322" s="31"/>
      <c r="K322" s="30" t="n">
        <f aca="false">SUM(C322:J322)</f>
        <v>0</v>
      </c>
    </row>
    <row r="323" customFormat="false" ht="15" hidden="false" customHeight="false" outlineLevel="0" collapsed="false">
      <c r="A323" s="38"/>
      <c r="C323" s="31"/>
      <c r="D323" s="31"/>
      <c r="E323" s="31"/>
      <c r="F323" s="31"/>
      <c r="G323" s="31"/>
      <c r="H323" s="31"/>
      <c r="I323" s="31"/>
      <c r="J323" s="31"/>
      <c r="K323" s="30" t="n">
        <f aca="false">SUM(C323:J323)</f>
        <v>0</v>
      </c>
    </row>
    <row r="324" customFormat="false" ht="15" hidden="false" customHeight="false" outlineLevel="0" collapsed="false">
      <c r="A324" s="38"/>
      <c r="C324" s="31"/>
      <c r="D324" s="31"/>
      <c r="E324" s="31"/>
      <c r="F324" s="31"/>
      <c r="G324" s="31"/>
      <c r="H324" s="31"/>
      <c r="I324" s="31"/>
      <c r="J324" s="31"/>
      <c r="K324" s="30" t="n">
        <f aca="false">SUM(C324:J324)</f>
        <v>0</v>
      </c>
    </row>
    <row r="325" customFormat="false" ht="15" hidden="false" customHeight="false" outlineLevel="0" collapsed="false">
      <c r="A325" s="38"/>
      <c r="C325" s="31"/>
      <c r="D325" s="31"/>
      <c r="E325" s="31"/>
      <c r="F325" s="31"/>
      <c r="G325" s="31"/>
      <c r="H325" s="31"/>
      <c r="I325" s="31"/>
      <c r="J325" s="31"/>
      <c r="K325" s="30" t="n">
        <f aca="false">SUM(C325:J325)</f>
        <v>0</v>
      </c>
    </row>
    <row r="326" customFormat="false" ht="15" hidden="false" customHeight="false" outlineLevel="0" collapsed="false">
      <c r="A326" s="38"/>
      <c r="C326" s="31"/>
      <c r="D326" s="31"/>
      <c r="E326" s="31"/>
      <c r="F326" s="31"/>
      <c r="G326" s="31"/>
      <c r="H326" s="31"/>
      <c r="I326" s="31"/>
      <c r="J326" s="31"/>
      <c r="K326" s="30" t="n">
        <f aca="false">SUM(C326:J326)</f>
        <v>0</v>
      </c>
    </row>
    <row r="327" customFormat="false" ht="15" hidden="false" customHeight="false" outlineLevel="0" collapsed="false">
      <c r="A327" s="38"/>
      <c r="C327" s="31"/>
      <c r="D327" s="31"/>
      <c r="E327" s="31"/>
      <c r="F327" s="31"/>
      <c r="G327" s="31"/>
      <c r="H327" s="31"/>
      <c r="I327" s="31"/>
      <c r="J327" s="31"/>
      <c r="K327" s="30" t="n">
        <f aca="false">SUM(C327:J327)</f>
        <v>0</v>
      </c>
    </row>
    <row r="328" customFormat="false" ht="15" hidden="false" customHeight="false" outlineLevel="0" collapsed="false">
      <c r="A328" s="38"/>
      <c r="C328" s="31"/>
      <c r="D328" s="31"/>
      <c r="E328" s="31"/>
      <c r="F328" s="31"/>
      <c r="G328" s="31"/>
      <c r="H328" s="31"/>
      <c r="I328" s="31"/>
      <c r="J328" s="31"/>
      <c r="K328" s="30" t="n">
        <f aca="false">SUM(C328:J328)</f>
        <v>0</v>
      </c>
    </row>
    <row r="329" customFormat="false" ht="15" hidden="false" customHeight="false" outlineLevel="0" collapsed="false">
      <c r="A329" s="38"/>
      <c r="C329" s="31"/>
      <c r="D329" s="31"/>
      <c r="E329" s="31"/>
      <c r="F329" s="31"/>
      <c r="G329" s="31"/>
      <c r="H329" s="31"/>
      <c r="I329" s="31"/>
      <c r="J329" s="31"/>
      <c r="K329" s="30" t="n">
        <f aca="false">SUM(C329:J329)</f>
        <v>0</v>
      </c>
    </row>
    <row r="330" customFormat="false" ht="15" hidden="false" customHeight="false" outlineLevel="0" collapsed="false">
      <c r="A330" s="38"/>
      <c r="C330" s="31"/>
      <c r="D330" s="31"/>
      <c r="E330" s="31"/>
      <c r="F330" s="31"/>
      <c r="G330" s="31"/>
      <c r="H330" s="31"/>
      <c r="I330" s="31"/>
      <c r="J330" s="31"/>
      <c r="K330" s="30" t="n">
        <f aca="false">SUM(C330:J330)</f>
        <v>0</v>
      </c>
    </row>
    <row r="331" customFormat="false" ht="15" hidden="false" customHeight="false" outlineLevel="0" collapsed="false">
      <c r="A331" s="38"/>
      <c r="C331" s="31"/>
      <c r="D331" s="31"/>
      <c r="E331" s="31"/>
      <c r="F331" s="31"/>
      <c r="G331" s="31"/>
      <c r="H331" s="31"/>
      <c r="I331" s="31"/>
      <c r="J331" s="31"/>
      <c r="K331" s="30" t="n">
        <f aca="false">SUM(C331:J331)</f>
        <v>0</v>
      </c>
    </row>
    <row r="332" customFormat="false" ht="15" hidden="false" customHeight="false" outlineLevel="0" collapsed="false">
      <c r="A332" s="38"/>
      <c r="C332" s="31"/>
      <c r="D332" s="31"/>
      <c r="E332" s="31"/>
      <c r="F332" s="31"/>
      <c r="G332" s="31"/>
      <c r="H332" s="31"/>
      <c r="I332" s="31"/>
      <c r="J332" s="31"/>
      <c r="K332" s="30" t="n">
        <f aca="false">SUM(C332:J332)</f>
        <v>0</v>
      </c>
    </row>
    <row r="333" customFormat="false" ht="15" hidden="false" customHeight="false" outlineLevel="0" collapsed="false">
      <c r="A333" s="38"/>
      <c r="C333" s="31"/>
      <c r="D333" s="31"/>
      <c r="E333" s="31"/>
      <c r="F333" s="31"/>
      <c r="G333" s="31"/>
      <c r="H333" s="31"/>
      <c r="I333" s="31"/>
      <c r="J333" s="31"/>
      <c r="K333" s="30" t="n">
        <f aca="false">SUM(C333:J333)</f>
        <v>0</v>
      </c>
    </row>
    <row r="334" customFormat="false" ht="15" hidden="false" customHeight="false" outlineLevel="0" collapsed="false">
      <c r="A334" s="38"/>
      <c r="C334" s="31"/>
      <c r="D334" s="31"/>
      <c r="E334" s="31"/>
      <c r="F334" s="31"/>
      <c r="G334" s="31"/>
      <c r="H334" s="31"/>
      <c r="I334" s="31"/>
      <c r="J334" s="31"/>
      <c r="K334" s="30" t="n">
        <f aca="false">SUM(C334:J334)</f>
        <v>0</v>
      </c>
    </row>
    <row r="335" customFormat="false" ht="15" hidden="false" customHeight="false" outlineLevel="0" collapsed="false">
      <c r="A335" s="38"/>
      <c r="C335" s="31"/>
      <c r="D335" s="31"/>
      <c r="E335" s="31"/>
      <c r="F335" s="31"/>
      <c r="G335" s="31"/>
      <c r="H335" s="31"/>
      <c r="I335" s="31"/>
      <c r="J335" s="31"/>
      <c r="K335" s="30" t="n">
        <f aca="false">SUM(C335:J335)</f>
        <v>0</v>
      </c>
    </row>
    <row r="336" customFormat="false" ht="15" hidden="false" customHeight="false" outlineLevel="0" collapsed="false">
      <c r="A336" s="38"/>
      <c r="C336" s="31"/>
      <c r="D336" s="31"/>
      <c r="E336" s="31"/>
      <c r="F336" s="31"/>
      <c r="G336" s="31"/>
      <c r="H336" s="31"/>
      <c r="I336" s="31"/>
      <c r="J336" s="31"/>
      <c r="K336" s="30" t="n">
        <f aca="false">SUM(C336:J336)</f>
        <v>0</v>
      </c>
    </row>
    <row r="337" customFormat="false" ht="15" hidden="false" customHeight="false" outlineLevel="0" collapsed="false">
      <c r="A337" s="38"/>
      <c r="C337" s="31"/>
      <c r="D337" s="31"/>
      <c r="E337" s="31"/>
      <c r="F337" s="31"/>
      <c r="G337" s="31"/>
      <c r="H337" s="31"/>
      <c r="I337" s="31"/>
      <c r="J337" s="31"/>
      <c r="K337" s="30" t="n">
        <f aca="false">SUM(C337:J337)</f>
        <v>0</v>
      </c>
    </row>
    <row r="338" customFormat="false" ht="15" hidden="false" customHeight="false" outlineLevel="0" collapsed="false">
      <c r="A338" s="38"/>
      <c r="C338" s="31"/>
      <c r="D338" s="31"/>
      <c r="E338" s="31"/>
      <c r="F338" s="31"/>
      <c r="G338" s="31"/>
      <c r="H338" s="31"/>
      <c r="I338" s="31"/>
      <c r="J338" s="31"/>
      <c r="K338" s="30" t="n">
        <f aca="false">SUM(C338:J338)</f>
        <v>0</v>
      </c>
    </row>
    <row r="339" customFormat="false" ht="15" hidden="false" customHeight="false" outlineLevel="0" collapsed="false">
      <c r="A339" s="38"/>
      <c r="C339" s="31"/>
      <c r="D339" s="31"/>
      <c r="E339" s="31"/>
      <c r="F339" s="31"/>
      <c r="G339" s="31"/>
      <c r="H339" s="31"/>
      <c r="I339" s="31"/>
      <c r="J339" s="31"/>
      <c r="K339" s="30" t="n">
        <f aca="false">SUM(C339:J339)</f>
        <v>0</v>
      </c>
    </row>
    <row r="340" customFormat="false" ht="15" hidden="false" customHeight="false" outlineLevel="0" collapsed="false">
      <c r="A340" s="38"/>
      <c r="C340" s="31"/>
      <c r="D340" s="31"/>
      <c r="E340" s="31"/>
      <c r="F340" s="31"/>
      <c r="G340" s="31"/>
      <c r="H340" s="31"/>
      <c r="I340" s="31"/>
      <c r="J340" s="31"/>
      <c r="K340" s="30" t="n">
        <f aca="false">SUM(C340:J340)</f>
        <v>0</v>
      </c>
    </row>
    <row r="341" customFormat="false" ht="15" hidden="false" customHeight="false" outlineLevel="0" collapsed="false">
      <c r="A341" s="38"/>
      <c r="C341" s="31"/>
      <c r="D341" s="31"/>
      <c r="E341" s="31"/>
      <c r="F341" s="31"/>
      <c r="G341" s="31"/>
      <c r="H341" s="31"/>
      <c r="I341" s="31"/>
      <c r="J341" s="31"/>
      <c r="K341" s="30" t="n">
        <f aca="false">SUM(C341:J341)</f>
        <v>0</v>
      </c>
    </row>
    <row r="342" customFormat="false" ht="15" hidden="false" customHeight="false" outlineLevel="0" collapsed="false">
      <c r="A342" s="38"/>
      <c r="C342" s="31"/>
      <c r="D342" s="31"/>
      <c r="E342" s="31"/>
      <c r="F342" s="31"/>
      <c r="G342" s="31"/>
      <c r="H342" s="31"/>
      <c r="I342" s="31"/>
      <c r="J342" s="31"/>
      <c r="K342" s="30" t="n">
        <f aca="false">SUM(C342:J342)</f>
        <v>0</v>
      </c>
    </row>
    <row r="343" customFormat="false" ht="15" hidden="false" customHeight="false" outlineLevel="0" collapsed="false">
      <c r="A343" s="38"/>
      <c r="C343" s="31"/>
      <c r="D343" s="31"/>
      <c r="E343" s="31"/>
      <c r="F343" s="31"/>
      <c r="G343" s="31"/>
      <c r="H343" s="31"/>
      <c r="I343" s="31"/>
      <c r="J343" s="31"/>
      <c r="K343" s="30" t="n">
        <f aca="false">SUM(C343:J343)</f>
        <v>0</v>
      </c>
    </row>
    <row r="344" customFormat="false" ht="15" hidden="false" customHeight="false" outlineLevel="0" collapsed="false">
      <c r="A344" s="38"/>
      <c r="C344" s="31"/>
      <c r="D344" s="31"/>
      <c r="E344" s="31"/>
      <c r="F344" s="31"/>
      <c r="G344" s="31"/>
      <c r="H344" s="31"/>
      <c r="I344" s="31"/>
      <c r="J344" s="31"/>
      <c r="K344" s="30" t="n">
        <f aca="false">SUM(C344:J344)</f>
        <v>0</v>
      </c>
    </row>
    <row r="345" customFormat="false" ht="15" hidden="false" customHeight="false" outlineLevel="0" collapsed="false">
      <c r="A345" s="38"/>
      <c r="C345" s="31"/>
      <c r="D345" s="31"/>
      <c r="E345" s="31"/>
      <c r="F345" s="31"/>
      <c r="G345" s="31"/>
      <c r="H345" s="31"/>
      <c r="I345" s="31"/>
      <c r="J345" s="31"/>
      <c r="K345" s="30" t="n">
        <f aca="false">SUM(C345:J345)</f>
        <v>0</v>
      </c>
    </row>
    <row r="346" customFormat="false" ht="15" hidden="false" customHeight="false" outlineLevel="0" collapsed="false">
      <c r="A346" s="38"/>
      <c r="C346" s="31"/>
      <c r="D346" s="31"/>
      <c r="E346" s="31"/>
      <c r="F346" s="31"/>
      <c r="G346" s="31"/>
      <c r="H346" s="31"/>
      <c r="I346" s="31"/>
      <c r="J346" s="31"/>
      <c r="K346" s="30" t="n">
        <f aca="false">SUM(C346:J346)</f>
        <v>0</v>
      </c>
    </row>
    <row r="347" customFormat="false" ht="15" hidden="false" customHeight="false" outlineLevel="0" collapsed="false">
      <c r="A347" s="38"/>
      <c r="C347" s="31"/>
      <c r="D347" s="31"/>
      <c r="E347" s="31"/>
      <c r="F347" s="31"/>
      <c r="G347" s="31"/>
      <c r="H347" s="31"/>
      <c r="I347" s="31"/>
      <c r="J347" s="31"/>
      <c r="K347" s="30" t="n">
        <f aca="false">SUM(C347:J347)</f>
        <v>0</v>
      </c>
    </row>
    <row r="348" customFormat="false" ht="15" hidden="false" customHeight="false" outlineLevel="0" collapsed="false">
      <c r="A348" s="38"/>
      <c r="C348" s="31"/>
      <c r="D348" s="31"/>
      <c r="E348" s="31"/>
      <c r="F348" s="31"/>
      <c r="G348" s="31"/>
      <c r="H348" s="31"/>
      <c r="I348" s="31"/>
      <c r="J348" s="31"/>
      <c r="K348" s="30" t="n">
        <f aca="false">SUM(C348:J348)</f>
        <v>0</v>
      </c>
    </row>
    <row r="349" customFormat="false" ht="15" hidden="false" customHeight="false" outlineLevel="0" collapsed="false">
      <c r="A349" s="38"/>
      <c r="C349" s="31"/>
      <c r="D349" s="31"/>
      <c r="E349" s="31"/>
      <c r="F349" s="31"/>
      <c r="G349" s="31"/>
      <c r="H349" s="31"/>
      <c r="I349" s="31"/>
      <c r="J349" s="31"/>
      <c r="K349" s="30" t="n">
        <f aca="false">SUM(C349:J349)</f>
        <v>0</v>
      </c>
    </row>
    <row r="350" customFormat="false" ht="15" hidden="false" customHeight="false" outlineLevel="0" collapsed="false">
      <c r="A350" s="38"/>
      <c r="C350" s="31"/>
      <c r="D350" s="31"/>
      <c r="E350" s="31"/>
      <c r="F350" s="31"/>
      <c r="G350" s="31"/>
      <c r="H350" s="31"/>
      <c r="I350" s="31"/>
      <c r="J350" s="31"/>
      <c r="K350" s="30" t="n">
        <f aca="false">SUM(C350:J350)</f>
        <v>0</v>
      </c>
    </row>
    <row r="351" customFormat="false" ht="15" hidden="false" customHeight="false" outlineLevel="0" collapsed="false">
      <c r="A351" s="38"/>
      <c r="C351" s="31"/>
      <c r="D351" s="31"/>
      <c r="E351" s="31"/>
      <c r="F351" s="31"/>
      <c r="G351" s="31"/>
      <c r="H351" s="31"/>
      <c r="I351" s="31"/>
      <c r="J351" s="31"/>
      <c r="K351" s="30" t="n">
        <f aca="false">SUM(C351:J351)</f>
        <v>0</v>
      </c>
    </row>
    <row r="352" customFormat="false" ht="15" hidden="false" customHeight="false" outlineLevel="0" collapsed="false">
      <c r="A352" s="38"/>
      <c r="C352" s="31"/>
      <c r="D352" s="31"/>
      <c r="E352" s="31"/>
      <c r="F352" s="31"/>
      <c r="G352" s="31"/>
      <c r="H352" s="31"/>
      <c r="I352" s="31"/>
      <c r="J352" s="31"/>
      <c r="K352" s="30" t="n">
        <f aca="false">SUM(C352:J352)</f>
        <v>0</v>
      </c>
    </row>
    <row r="353" customFormat="false" ht="15" hidden="false" customHeight="false" outlineLevel="0" collapsed="false">
      <c r="A353" s="38"/>
      <c r="C353" s="31"/>
      <c r="D353" s="31"/>
      <c r="E353" s="31"/>
      <c r="F353" s="31"/>
      <c r="G353" s="31"/>
      <c r="H353" s="31"/>
      <c r="I353" s="31"/>
      <c r="J353" s="31"/>
      <c r="K353" s="30" t="n">
        <f aca="false">SUM(C353:J353)</f>
        <v>0</v>
      </c>
    </row>
    <row r="354" customFormat="false" ht="15" hidden="false" customHeight="false" outlineLevel="0" collapsed="false">
      <c r="A354" s="38"/>
      <c r="C354" s="31"/>
      <c r="D354" s="31"/>
      <c r="E354" s="31"/>
      <c r="F354" s="31"/>
      <c r="G354" s="31"/>
      <c r="H354" s="31"/>
      <c r="I354" s="31"/>
      <c r="J354" s="31"/>
      <c r="K354" s="30" t="n">
        <f aca="false">SUM(C354:J354)</f>
        <v>0</v>
      </c>
    </row>
    <row r="355" customFormat="false" ht="15" hidden="false" customHeight="false" outlineLevel="0" collapsed="false">
      <c r="A355" s="38"/>
      <c r="C355" s="31"/>
      <c r="D355" s="31"/>
      <c r="E355" s="31"/>
      <c r="F355" s="31"/>
      <c r="G355" s="31"/>
      <c r="H355" s="31"/>
      <c r="I355" s="31"/>
      <c r="J355" s="31"/>
      <c r="K355" s="30" t="n">
        <f aca="false">SUM(C355:J355)</f>
        <v>0</v>
      </c>
    </row>
    <row r="356" customFormat="false" ht="15" hidden="false" customHeight="false" outlineLevel="0" collapsed="false">
      <c r="A356" s="38"/>
      <c r="C356" s="31"/>
      <c r="D356" s="31"/>
      <c r="E356" s="31"/>
      <c r="F356" s="31"/>
      <c r="G356" s="31"/>
      <c r="H356" s="31"/>
      <c r="I356" s="31"/>
      <c r="J356" s="31"/>
      <c r="K356" s="30" t="n">
        <f aca="false">SUM(C356:J356)</f>
        <v>0</v>
      </c>
    </row>
    <row r="357" customFormat="false" ht="15" hidden="false" customHeight="false" outlineLevel="0" collapsed="false">
      <c r="A357" s="38"/>
      <c r="C357" s="31"/>
      <c r="D357" s="31"/>
      <c r="E357" s="31"/>
      <c r="F357" s="31"/>
      <c r="G357" s="31"/>
      <c r="H357" s="31"/>
      <c r="I357" s="31"/>
      <c r="J357" s="31"/>
      <c r="K357" s="30" t="n">
        <f aca="false">SUM(C357:J357)</f>
        <v>0</v>
      </c>
    </row>
    <row r="358" customFormat="false" ht="15" hidden="false" customHeight="false" outlineLevel="0" collapsed="false">
      <c r="A358" s="38"/>
      <c r="C358" s="31"/>
      <c r="D358" s="31"/>
      <c r="E358" s="31"/>
      <c r="F358" s="31"/>
      <c r="G358" s="31"/>
      <c r="H358" s="31"/>
      <c r="I358" s="31"/>
      <c r="J358" s="31"/>
      <c r="K358" s="30" t="n">
        <f aca="false">SUM(C358:J358)</f>
        <v>0</v>
      </c>
    </row>
    <row r="359" customFormat="false" ht="15" hidden="false" customHeight="false" outlineLevel="0" collapsed="false">
      <c r="A359" s="38"/>
      <c r="C359" s="31"/>
      <c r="D359" s="31"/>
      <c r="E359" s="31"/>
      <c r="F359" s="31"/>
      <c r="G359" s="31"/>
      <c r="H359" s="31"/>
      <c r="I359" s="31"/>
      <c r="J359" s="31"/>
      <c r="K359" s="30" t="n">
        <f aca="false">SUM(C359:J359)</f>
        <v>0</v>
      </c>
    </row>
    <row r="360" customFormat="false" ht="15" hidden="false" customHeight="false" outlineLevel="0" collapsed="false">
      <c r="A360" s="38"/>
      <c r="C360" s="31"/>
      <c r="D360" s="31"/>
      <c r="E360" s="31"/>
      <c r="F360" s="31"/>
      <c r="G360" s="31"/>
      <c r="H360" s="31"/>
      <c r="I360" s="31"/>
      <c r="J360" s="31"/>
      <c r="K360" s="30" t="n">
        <f aca="false">SUM(C360:J360)</f>
        <v>0</v>
      </c>
    </row>
    <row r="361" customFormat="false" ht="15" hidden="false" customHeight="false" outlineLevel="0" collapsed="false">
      <c r="A361" s="38"/>
      <c r="C361" s="31"/>
      <c r="D361" s="31"/>
      <c r="E361" s="31"/>
      <c r="F361" s="31"/>
      <c r="G361" s="31"/>
      <c r="H361" s="31"/>
      <c r="I361" s="31"/>
      <c r="J361" s="31"/>
      <c r="K361" s="30" t="n">
        <f aca="false">SUM(C361:J361)</f>
        <v>0</v>
      </c>
    </row>
    <row r="362" customFormat="false" ht="15" hidden="false" customHeight="false" outlineLevel="0" collapsed="false">
      <c r="A362" s="38"/>
      <c r="C362" s="31"/>
      <c r="D362" s="31"/>
      <c r="E362" s="31"/>
      <c r="F362" s="31"/>
      <c r="G362" s="31"/>
      <c r="H362" s="31"/>
      <c r="I362" s="31"/>
      <c r="J362" s="31"/>
      <c r="K362" s="30" t="n">
        <f aca="false">SUM(C362:J362)</f>
        <v>0</v>
      </c>
    </row>
    <row r="363" customFormat="false" ht="15" hidden="false" customHeight="false" outlineLevel="0" collapsed="false">
      <c r="A363" s="38"/>
      <c r="C363" s="31"/>
      <c r="D363" s="31"/>
      <c r="E363" s="31"/>
      <c r="F363" s="31"/>
      <c r="G363" s="31"/>
      <c r="H363" s="31"/>
      <c r="I363" s="31"/>
      <c r="J363" s="31"/>
      <c r="K363" s="30" t="n">
        <f aca="false">SUM(C363:J363)</f>
        <v>0</v>
      </c>
    </row>
    <row r="364" customFormat="false" ht="15" hidden="false" customHeight="false" outlineLevel="0" collapsed="false">
      <c r="A364" s="38"/>
      <c r="C364" s="31"/>
      <c r="D364" s="31"/>
      <c r="E364" s="31"/>
      <c r="F364" s="31"/>
      <c r="G364" s="31"/>
      <c r="H364" s="31"/>
      <c r="I364" s="31"/>
      <c r="J364" s="31"/>
      <c r="K364" s="30" t="n">
        <f aca="false">SUM(C364:J364)</f>
        <v>0</v>
      </c>
    </row>
    <row r="365" customFormat="false" ht="15" hidden="false" customHeight="false" outlineLevel="0" collapsed="false">
      <c r="A365" s="38"/>
      <c r="C365" s="31"/>
      <c r="D365" s="31"/>
      <c r="E365" s="31"/>
      <c r="F365" s="31"/>
      <c r="G365" s="31"/>
      <c r="H365" s="31"/>
      <c r="I365" s="31"/>
      <c r="J365" s="31"/>
      <c r="K365" s="30" t="n">
        <f aca="false">SUM(C365:J365)</f>
        <v>0</v>
      </c>
    </row>
    <row r="366" customFormat="false" ht="15" hidden="false" customHeight="false" outlineLevel="0" collapsed="false">
      <c r="A366" s="38"/>
      <c r="C366" s="31"/>
      <c r="D366" s="31"/>
      <c r="E366" s="31"/>
      <c r="F366" s="31"/>
      <c r="G366" s="31"/>
      <c r="H366" s="31"/>
      <c r="I366" s="31"/>
      <c r="J366" s="31"/>
      <c r="K366" s="30" t="n">
        <f aca="false">SUM(C366:J366)</f>
        <v>0</v>
      </c>
    </row>
    <row r="367" customFormat="false" ht="15" hidden="false" customHeight="false" outlineLevel="0" collapsed="false">
      <c r="A367" s="38"/>
      <c r="C367" s="31"/>
      <c r="D367" s="31"/>
      <c r="E367" s="31"/>
      <c r="F367" s="31"/>
      <c r="G367" s="31"/>
      <c r="H367" s="31"/>
      <c r="I367" s="31"/>
      <c r="J367" s="31"/>
      <c r="K367" s="30" t="n">
        <f aca="false">SUM(C367:J367)</f>
        <v>0</v>
      </c>
    </row>
    <row r="368" customFormat="false" ht="15" hidden="false" customHeight="false" outlineLevel="0" collapsed="false">
      <c r="A368" s="38"/>
      <c r="C368" s="31"/>
      <c r="D368" s="31"/>
      <c r="E368" s="31"/>
      <c r="F368" s="31"/>
      <c r="G368" s="31"/>
      <c r="H368" s="31"/>
      <c r="I368" s="31"/>
      <c r="J368" s="31"/>
      <c r="K368" s="30" t="n">
        <f aca="false">SUM(C368:J368)</f>
        <v>0</v>
      </c>
    </row>
    <row r="369" customFormat="false" ht="15" hidden="false" customHeight="false" outlineLevel="0" collapsed="false">
      <c r="A369" s="38"/>
      <c r="C369" s="31"/>
      <c r="D369" s="31"/>
      <c r="E369" s="31"/>
      <c r="F369" s="31"/>
      <c r="G369" s="31"/>
      <c r="H369" s="31"/>
      <c r="I369" s="31"/>
      <c r="J369" s="31"/>
      <c r="K369" s="30" t="n">
        <f aca="false">SUM(C369:J369)</f>
        <v>0</v>
      </c>
    </row>
    <row r="370" customFormat="false" ht="15" hidden="false" customHeight="false" outlineLevel="0" collapsed="false">
      <c r="A370" s="38"/>
      <c r="C370" s="31"/>
      <c r="D370" s="31"/>
      <c r="E370" s="31"/>
      <c r="F370" s="31"/>
      <c r="G370" s="31"/>
      <c r="H370" s="31"/>
      <c r="I370" s="31"/>
      <c r="J370" s="31"/>
      <c r="K370" s="30" t="n">
        <f aca="false">SUM(C370:J370)</f>
        <v>0</v>
      </c>
    </row>
    <row r="371" customFormat="false" ht="15" hidden="false" customHeight="false" outlineLevel="0" collapsed="false">
      <c r="A371" s="38"/>
      <c r="C371" s="31"/>
      <c r="D371" s="31"/>
      <c r="E371" s="31"/>
      <c r="F371" s="31"/>
      <c r="G371" s="31"/>
      <c r="H371" s="31"/>
      <c r="I371" s="31"/>
      <c r="J371" s="31"/>
      <c r="K371" s="30" t="n">
        <f aca="false">SUM(C371:J371)</f>
        <v>0</v>
      </c>
    </row>
    <row r="372" customFormat="false" ht="15" hidden="false" customHeight="false" outlineLevel="0" collapsed="false">
      <c r="A372" s="38"/>
      <c r="C372" s="31"/>
      <c r="D372" s="31"/>
      <c r="E372" s="31"/>
      <c r="F372" s="31"/>
      <c r="G372" s="31"/>
      <c r="H372" s="31"/>
      <c r="I372" s="31"/>
      <c r="J372" s="31"/>
      <c r="K372" s="30" t="n">
        <f aca="false">SUM(C372:J372)</f>
        <v>0</v>
      </c>
    </row>
    <row r="373" customFormat="false" ht="15" hidden="false" customHeight="false" outlineLevel="0" collapsed="false">
      <c r="A373" s="38"/>
      <c r="C373" s="31"/>
      <c r="D373" s="31"/>
      <c r="E373" s="31"/>
      <c r="F373" s="31"/>
      <c r="G373" s="31"/>
      <c r="H373" s="31"/>
      <c r="I373" s="31"/>
      <c r="J373" s="31"/>
      <c r="K373" s="30" t="n">
        <f aca="false">SUM(C373:J373)</f>
        <v>0</v>
      </c>
    </row>
    <row r="374" customFormat="false" ht="15" hidden="false" customHeight="false" outlineLevel="0" collapsed="false">
      <c r="A374" s="38"/>
      <c r="C374" s="31"/>
      <c r="D374" s="31"/>
      <c r="E374" s="31"/>
      <c r="F374" s="31"/>
      <c r="G374" s="31"/>
      <c r="H374" s="31"/>
      <c r="I374" s="31"/>
      <c r="J374" s="31"/>
      <c r="K374" s="30" t="n">
        <f aca="false">SUM(C374:J374)</f>
        <v>0</v>
      </c>
    </row>
    <row r="375" customFormat="false" ht="15" hidden="false" customHeight="false" outlineLevel="0" collapsed="false">
      <c r="A375" s="38"/>
      <c r="C375" s="31"/>
      <c r="D375" s="31"/>
      <c r="E375" s="31"/>
      <c r="F375" s="31"/>
      <c r="G375" s="31"/>
      <c r="H375" s="31"/>
      <c r="I375" s="31"/>
      <c r="J375" s="31"/>
      <c r="K375" s="30" t="n">
        <f aca="false">SUM(C375:J375)</f>
        <v>0</v>
      </c>
    </row>
    <row r="376" customFormat="false" ht="15" hidden="false" customHeight="false" outlineLevel="0" collapsed="false">
      <c r="A376" s="38"/>
      <c r="C376" s="31"/>
      <c r="D376" s="31"/>
      <c r="E376" s="31"/>
      <c r="F376" s="31"/>
      <c r="G376" s="31"/>
      <c r="H376" s="31"/>
      <c r="I376" s="31"/>
      <c r="J376" s="31"/>
      <c r="K376" s="30" t="n">
        <f aca="false">SUM(C376:J376)</f>
        <v>0</v>
      </c>
    </row>
    <row r="377" customFormat="false" ht="15" hidden="false" customHeight="false" outlineLevel="0" collapsed="false">
      <c r="A377" s="38"/>
      <c r="C377" s="31"/>
      <c r="D377" s="31"/>
      <c r="E377" s="31"/>
      <c r="F377" s="31"/>
      <c r="G377" s="31"/>
      <c r="H377" s="31"/>
      <c r="I377" s="31"/>
      <c r="J377" s="31"/>
      <c r="K377" s="30" t="n">
        <f aca="false">SUM(C377:J377)</f>
        <v>0</v>
      </c>
    </row>
    <row r="378" customFormat="false" ht="15" hidden="false" customHeight="false" outlineLevel="0" collapsed="false">
      <c r="A378" s="38"/>
      <c r="C378" s="31"/>
      <c r="D378" s="31"/>
      <c r="E378" s="31"/>
      <c r="F378" s="31"/>
      <c r="G378" s="31"/>
      <c r="H378" s="31"/>
      <c r="I378" s="31"/>
      <c r="J378" s="31"/>
      <c r="K378" s="30" t="n">
        <f aca="false">SUM(C378:J378)</f>
        <v>0</v>
      </c>
    </row>
    <row r="379" customFormat="false" ht="15" hidden="false" customHeight="false" outlineLevel="0" collapsed="false">
      <c r="A379" s="38"/>
      <c r="C379" s="31"/>
      <c r="D379" s="31"/>
      <c r="E379" s="31"/>
      <c r="F379" s="31"/>
      <c r="G379" s="31"/>
      <c r="H379" s="31"/>
      <c r="I379" s="31"/>
      <c r="J379" s="31"/>
      <c r="K379" s="30" t="n">
        <f aca="false">SUM(C379:J379)</f>
        <v>0</v>
      </c>
    </row>
    <row r="380" customFormat="false" ht="15" hidden="false" customHeight="false" outlineLevel="0" collapsed="false">
      <c r="A380" s="38"/>
      <c r="C380" s="31"/>
      <c r="D380" s="31"/>
      <c r="E380" s="31"/>
      <c r="F380" s="31"/>
      <c r="G380" s="31"/>
      <c r="H380" s="31"/>
      <c r="I380" s="31"/>
      <c r="J380" s="31"/>
      <c r="K380" s="30" t="n">
        <f aca="false">SUM(C380:J380)</f>
        <v>0</v>
      </c>
    </row>
    <row r="381" customFormat="false" ht="15" hidden="false" customHeight="false" outlineLevel="0" collapsed="false">
      <c r="A381" s="38"/>
      <c r="C381" s="31"/>
      <c r="D381" s="31"/>
      <c r="E381" s="31"/>
      <c r="F381" s="31"/>
      <c r="G381" s="31"/>
      <c r="H381" s="31"/>
      <c r="I381" s="31"/>
      <c r="J381" s="31"/>
      <c r="K381" s="30" t="n">
        <f aca="false">SUM(C381:J381)</f>
        <v>0</v>
      </c>
    </row>
    <row r="382" customFormat="false" ht="15" hidden="false" customHeight="false" outlineLevel="0" collapsed="false">
      <c r="A382" s="38"/>
      <c r="C382" s="31"/>
      <c r="D382" s="31"/>
      <c r="E382" s="31"/>
      <c r="F382" s="31"/>
      <c r="G382" s="31"/>
      <c r="H382" s="31"/>
      <c r="I382" s="31"/>
      <c r="J382" s="31"/>
      <c r="K382" s="30" t="n">
        <f aca="false">SUM(C382:J382)</f>
        <v>0</v>
      </c>
    </row>
    <row r="383" customFormat="false" ht="15" hidden="false" customHeight="false" outlineLevel="0" collapsed="false">
      <c r="A383" s="38"/>
      <c r="C383" s="31"/>
      <c r="D383" s="31"/>
      <c r="E383" s="31"/>
      <c r="F383" s="31"/>
      <c r="G383" s="31"/>
      <c r="H383" s="31"/>
      <c r="I383" s="31"/>
      <c r="J383" s="31"/>
      <c r="K383" s="30" t="n">
        <f aca="false">SUM(C383:J383)</f>
        <v>0</v>
      </c>
    </row>
    <row r="384" customFormat="false" ht="15" hidden="false" customHeight="false" outlineLevel="0" collapsed="false">
      <c r="A384" s="38"/>
      <c r="C384" s="31"/>
      <c r="D384" s="31"/>
      <c r="E384" s="31"/>
      <c r="F384" s="31"/>
      <c r="G384" s="31"/>
      <c r="H384" s="31"/>
      <c r="I384" s="31"/>
      <c r="J384" s="31"/>
      <c r="K384" s="30" t="n">
        <f aca="false">SUM(C384:J384)</f>
        <v>0</v>
      </c>
    </row>
    <row r="385" customFormat="false" ht="15" hidden="false" customHeight="false" outlineLevel="0" collapsed="false">
      <c r="A385" s="38"/>
      <c r="C385" s="31"/>
      <c r="D385" s="31"/>
      <c r="E385" s="31"/>
      <c r="F385" s="31"/>
      <c r="G385" s="31"/>
      <c r="H385" s="31"/>
      <c r="I385" s="31"/>
      <c r="J385" s="31"/>
      <c r="K385" s="30" t="n">
        <f aca="false">SUM(C385:J385)</f>
        <v>0</v>
      </c>
    </row>
    <row r="386" customFormat="false" ht="15" hidden="false" customHeight="false" outlineLevel="0" collapsed="false">
      <c r="A386" s="38"/>
      <c r="C386" s="31"/>
      <c r="D386" s="31"/>
      <c r="E386" s="31"/>
      <c r="F386" s="31"/>
      <c r="G386" s="31"/>
      <c r="H386" s="31"/>
      <c r="I386" s="31"/>
      <c r="J386" s="31"/>
      <c r="K386" s="30" t="n">
        <f aca="false">SUM(C386:J386)</f>
        <v>0</v>
      </c>
    </row>
    <row r="387" customFormat="false" ht="15" hidden="false" customHeight="false" outlineLevel="0" collapsed="false">
      <c r="A387" s="38"/>
      <c r="C387" s="31"/>
      <c r="D387" s="31"/>
      <c r="E387" s="31"/>
      <c r="F387" s="31"/>
      <c r="G387" s="31"/>
      <c r="H387" s="31"/>
      <c r="I387" s="31"/>
      <c r="J387" s="31"/>
      <c r="K387" s="30" t="n">
        <f aca="false">SUM(C387:J387)</f>
        <v>0</v>
      </c>
    </row>
    <row r="388" customFormat="false" ht="15" hidden="false" customHeight="false" outlineLevel="0" collapsed="false">
      <c r="A388" s="38"/>
      <c r="C388" s="31"/>
      <c r="D388" s="31"/>
      <c r="E388" s="31"/>
      <c r="F388" s="31"/>
      <c r="G388" s="31"/>
      <c r="H388" s="31"/>
      <c r="I388" s="31"/>
      <c r="J388" s="31"/>
      <c r="K388" s="30" t="n">
        <f aca="false">SUM(C388:J388)</f>
        <v>0</v>
      </c>
    </row>
    <row r="389" customFormat="false" ht="15" hidden="false" customHeight="false" outlineLevel="0" collapsed="false">
      <c r="A389" s="38"/>
      <c r="C389" s="31"/>
      <c r="D389" s="31"/>
      <c r="E389" s="31"/>
      <c r="F389" s="31"/>
      <c r="G389" s="31"/>
      <c r="H389" s="31"/>
      <c r="I389" s="31"/>
      <c r="J389" s="31"/>
      <c r="K389" s="30" t="n">
        <f aca="false">SUM(C389:J389)</f>
        <v>0</v>
      </c>
    </row>
    <row r="390" customFormat="false" ht="15" hidden="false" customHeight="false" outlineLevel="0" collapsed="false">
      <c r="A390" s="38"/>
      <c r="C390" s="31"/>
      <c r="D390" s="31"/>
      <c r="E390" s="31"/>
      <c r="F390" s="31"/>
      <c r="G390" s="31"/>
      <c r="H390" s="31"/>
      <c r="I390" s="31"/>
      <c r="J390" s="31"/>
      <c r="K390" s="30" t="n">
        <f aca="false">SUM(C390:J390)</f>
        <v>0</v>
      </c>
    </row>
    <row r="391" customFormat="false" ht="15" hidden="false" customHeight="false" outlineLevel="0" collapsed="false">
      <c r="A391" s="38"/>
      <c r="C391" s="31"/>
      <c r="D391" s="31"/>
      <c r="E391" s="31"/>
      <c r="F391" s="31"/>
      <c r="G391" s="31"/>
      <c r="H391" s="31"/>
      <c r="I391" s="31"/>
      <c r="J391" s="31"/>
      <c r="K391" s="30" t="n">
        <f aca="false">SUM(C391:J391)</f>
        <v>0</v>
      </c>
    </row>
    <row r="392" customFormat="false" ht="15" hidden="false" customHeight="false" outlineLevel="0" collapsed="false">
      <c r="A392" s="38"/>
      <c r="C392" s="31"/>
      <c r="D392" s="31"/>
      <c r="E392" s="31"/>
      <c r="F392" s="31"/>
      <c r="G392" s="31"/>
      <c r="H392" s="31"/>
      <c r="I392" s="31"/>
      <c r="J392" s="31"/>
      <c r="K392" s="30" t="n">
        <f aca="false">SUM(C392:J392)</f>
        <v>0</v>
      </c>
    </row>
    <row r="393" customFormat="false" ht="15" hidden="false" customHeight="false" outlineLevel="0" collapsed="false">
      <c r="A393" s="38"/>
      <c r="C393" s="31"/>
      <c r="D393" s="31"/>
      <c r="E393" s="31"/>
      <c r="F393" s="31"/>
      <c r="G393" s="31"/>
      <c r="H393" s="31"/>
      <c r="I393" s="31"/>
      <c r="J393" s="31"/>
      <c r="K393" s="30" t="n">
        <f aca="false">SUM(C393:J393)</f>
        <v>0</v>
      </c>
    </row>
    <row r="394" customFormat="false" ht="15" hidden="false" customHeight="false" outlineLevel="0" collapsed="false">
      <c r="A394" s="38"/>
      <c r="C394" s="31"/>
      <c r="D394" s="31"/>
      <c r="E394" s="31"/>
      <c r="F394" s="31"/>
      <c r="G394" s="31"/>
      <c r="H394" s="31"/>
      <c r="I394" s="31"/>
      <c r="J394" s="31"/>
      <c r="K394" s="30" t="n">
        <f aca="false">SUM(C394:J394)</f>
        <v>0</v>
      </c>
    </row>
    <row r="395" customFormat="false" ht="15" hidden="false" customHeight="false" outlineLevel="0" collapsed="false">
      <c r="A395" s="38"/>
      <c r="C395" s="31"/>
      <c r="D395" s="31"/>
      <c r="E395" s="31"/>
      <c r="F395" s="31"/>
      <c r="G395" s="31"/>
      <c r="H395" s="31"/>
      <c r="I395" s="31"/>
      <c r="J395" s="31"/>
      <c r="K395" s="30" t="n">
        <f aca="false">SUM(C395:J395)</f>
        <v>0</v>
      </c>
    </row>
    <row r="396" customFormat="false" ht="15" hidden="false" customHeight="false" outlineLevel="0" collapsed="false">
      <c r="A396" s="38"/>
      <c r="C396" s="31"/>
      <c r="D396" s="31"/>
      <c r="E396" s="31"/>
      <c r="F396" s="31"/>
      <c r="G396" s="31"/>
      <c r="H396" s="31"/>
      <c r="I396" s="31"/>
      <c r="J396" s="31"/>
      <c r="K396" s="30" t="n">
        <f aca="false">SUM(C396:J396)</f>
        <v>0</v>
      </c>
    </row>
    <row r="397" customFormat="false" ht="15" hidden="false" customHeight="false" outlineLevel="0" collapsed="false">
      <c r="A397" s="38"/>
      <c r="C397" s="31"/>
      <c r="D397" s="31"/>
      <c r="E397" s="31"/>
      <c r="F397" s="31"/>
      <c r="G397" s="31"/>
      <c r="H397" s="31"/>
      <c r="I397" s="31"/>
      <c r="J397" s="31"/>
      <c r="K397" s="30" t="n">
        <f aca="false">SUM(C397:J397)</f>
        <v>0</v>
      </c>
    </row>
    <row r="398" customFormat="false" ht="15" hidden="false" customHeight="false" outlineLevel="0" collapsed="false">
      <c r="A398" s="38"/>
      <c r="C398" s="31"/>
      <c r="D398" s="31"/>
      <c r="E398" s="31"/>
      <c r="F398" s="31"/>
      <c r="G398" s="31"/>
      <c r="H398" s="31"/>
      <c r="I398" s="31"/>
      <c r="J398" s="31"/>
      <c r="K398" s="30" t="n">
        <f aca="false">SUM(C398:J398)</f>
        <v>0</v>
      </c>
    </row>
    <row r="399" customFormat="false" ht="15" hidden="false" customHeight="false" outlineLevel="0" collapsed="false">
      <c r="A399" s="38"/>
      <c r="C399" s="31"/>
      <c r="D399" s="31"/>
      <c r="E399" s="31"/>
      <c r="F399" s="31"/>
      <c r="G399" s="31"/>
      <c r="H399" s="31"/>
      <c r="I399" s="31"/>
      <c r="J399" s="31"/>
      <c r="K399" s="30" t="n">
        <f aca="false">SUM(C399:J399)</f>
        <v>0</v>
      </c>
    </row>
    <row r="400" customFormat="false" ht="15" hidden="false" customHeight="false" outlineLevel="0" collapsed="false">
      <c r="A400" s="38"/>
      <c r="C400" s="31"/>
      <c r="D400" s="31"/>
      <c r="E400" s="31"/>
      <c r="F400" s="31"/>
      <c r="G400" s="31"/>
      <c r="H400" s="31"/>
      <c r="I400" s="31"/>
      <c r="J400" s="31"/>
      <c r="K400" s="30" t="n">
        <f aca="false">SUM(C400:J400)</f>
        <v>0</v>
      </c>
    </row>
    <row r="401" customFormat="false" ht="15" hidden="false" customHeight="false" outlineLevel="0" collapsed="false">
      <c r="A401" s="38"/>
      <c r="C401" s="31"/>
      <c r="D401" s="31"/>
      <c r="E401" s="31"/>
      <c r="F401" s="31"/>
      <c r="G401" s="31"/>
      <c r="H401" s="31"/>
      <c r="I401" s="31"/>
      <c r="J401" s="31"/>
      <c r="K401" s="30" t="n">
        <f aca="false">SUM(C401:J401)</f>
        <v>0</v>
      </c>
    </row>
    <row r="402" customFormat="false" ht="15" hidden="false" customHeight="false" outlineLevel="0" collapsed="false">
      <c r="A402" s="38"/>
      <c r="C402" s="31"/>
      <c r="D402" s="31"/>
      <c r="E402" s="31"/>
      <c r="F402" s="31"/>
      <c r="G402" s="31"/>
      <c r="H402" s="31"/>
      <c r="I402" s="31"/>
      <c r="J402" s="31"/>
      <c r="K402" s="30" t="n">
        <f aca="false">SUM(C402:J402)</f>
        <v>0</v>
      </c>
    </row>
    <row r="403" customFormat="false" ht="15" hidden="false" customHeight="false" outlineLevel="0" collapsed="false">
      <c r="A403" s="38"/>
      <c r="C403" s="31"/>
      <c r="D403" s="31"/>
      <c r="E403" s="31"/>
      <c r="F403" s="31"/>
      <c r="G403" s="31"/>
      <c r="H403" s="31"/>
      <c r="I403" s="31"/>
      <c r="J403" s="31"/>
      <c r="K403" s="30" t="n">
        <f aca="false">SUM(C403:J403)</f>
        <v>0</v>
      </c>
    </row>
    <row r="404" customFormat="false" ht="15" hidden="false" customHeight="false" outlineLevel="0" collapsed="false">
      <c r="A404" s="38"/>
      <c r="C404" s="31"/>
      <c r="D404" s="31"/>
      <c r="E404" s="31"/>
      <c r="F404" s="31"/>
      <c r="G404" s="31"/>
      <c r="H404" s="31"/>
      <c r="I404" s="31"/>
      <c r="J404" s="31"/>
      <c r="K404" s="30" t="n">
        <f aca="false">SUM(C404:J404)</f>
        <v>0</v>
      </c>
    </row>
    <row r="405" customFormat="false" ht="15" hidden="false" customHeight="false" outlineLevel="0" collapsed="false">
      <c r="A405" s="38"/>
      <c r="C405" s="31"/>
      <c r="D405" s="31"/>
      <c r="E405" s="31"/>
      <c r="F405" s="31"/>
      <c r="G405" s="31"/>
      <c r="H405" s="31"/>
      <c r="I405" s="31"/>
      <c r="J405" s="31"/>
      <c r="K405" s="30" t="n">
        <f aca="false">SUM(C405:J405)</f>
        <v>0</v>
      </c>
    </row>
    <row r="406" customFormat="false" ht="15" hidden="false" customHeight="false" outlineLevel="0" collapsed="false">
      <c r="A406" s="38"/>
      <c r="C406" s="31"/>
      <c r="D406" s="31"/>
      <c r="E406" s="31"/>
      <c r="F406" s="31"/>
      <c r="G406" s="31"/>
      <c r="H406" s="31"/>
      <c r="I406" s="31"/>
      <c r="J406" s="31"/>
      <c r="K406" s="30" t="n">
        <f aca="false">SUM(C406:J406)</f>
        <v>0</v>
      </c>
    </row>
    <row r="407" customFormat="false" ht="15" hidden="false" customHeight="false" outlineLevel="0" collapsed="false">
      <c r="A407" s="38"/>
      <c r="C407" s="31"/>
      <c r="D407" s="31"/>
      <c r="E407" s="31"/>
      <c r="F407" s="31"/>
      <c r="G407" s="31"/>
      <c r="H407" s="31"/>
      <c r="I407" s="31"/>
      <c r="J407" s="31"/>
      <c r="K407" s="30" t="n">
        <f aca="false">SUM(C407:J407)</f>
        <v>0</v>
      </c>
    </row>
    <row r="408" customFormat="false" ht="15" hidden="false" customHeight="false" outlineLevel="0" collapsed="false">
      <c r="A408" s="38"/>
      <c r="C408" s="31"/>
      <c r="D408" s="31"/>
      <c r="E408" s="31"/>
      <c r="F408" s="31"/>
      <c r="G408" s="31"/>
      <c r="H408" s="31"/>
      <c r="I408" s="31"/>
      <c r="J408" s="31"/>
      <c r="K408" s="30" t="n">
        <f aca="false">SUM(C408:J408)</f>
        <v>0</v>
      </c>
    </row>
    <row r="409" customFormat="false" ht="15" hidden="false" customHeight="false" outlineLevel="0" collapsed="false">
      <c r="A409" s="38"/>
      <c r="C409" s="31"/>
      <c r="D409" s="31"/>
      <c r="E409" s="31"/>
      <c r="F409" s="31"/>
      <c r="G409" s="31"/>
      <c r="H409" s="31"/>
      <c r="I409" s="31"/>
      <c r="J409" s="31"/>
      <c r="K409" s="30" t="n">
        <f aca="false">SUM(C409:J409)</f>
        <v>0</v>
      </c>
    </row>
    <row r="410" customFormat="false" ht="15" hidden="false" customHeight="false" outlineLevel="0" collapsed="false">
      <c r="A410" s="38"/>
      <c r="C410" s="31"/>
      <c r="D410" s="31"/>
      <c r="E410" s="31"/>
      <c r="F410" s="31"/>
      <c r="G410" s="31"/>
      <c r="H410" s="31"/>
      <c r="I410" s="31"/>
      <c r="J410" s="31"/>
      <c r="K410" s="30" t="n">
        <f aca="false">SUM(C410:J410)</f>
        <v>0</v>
      </c>
    </row>
    <row r="411" customFormat="false" ht="15" hidden="false" customHeight="false" outlineLevel="0" collapsed="false">
      <c r="A411" s="38"/>
      <c r="C411" s="31"/>
      <c r="D411" s="31"/>
      <c r="E411" s="31"/>
      <c r="F411" s="31"/>
      <c r="G411" s="31"/>
      <c r="H411" s="31"/>
      <c r="I411" s="31"/>
      <c r="J411" s="31"/>
      <c r="K411" s="30" t="n">
        <f aca="false">SUM(C411:J411)</f>
        <v>0</v>
      </c>
    </row>
    <row r="412" customFormat="false" ht="15" hidden="false" customHeight="false" outlineLevel="0" collapsed="false">
      <c r="A412" s="38"/>
      <c r="C412" s="31"/>
      <c r="D412" s="31"/>
      <c r="E412" s="31"/>
      <c r="F412" s="31"/>
      <c r="G412" s="31"/>
      <c r="H412" s="31"/>
      <c r="I412" s="31"/>
      <c r="J412" s="31"/>
      <c r="K412" s="30" t="n">
        <f aca="false">SUM(C412:J412)</f>
        <v>0</v>
      </c>
    </row>
    <row r="413" customFormat="false" ht="15" hidden="false" customHeight="false" outlineLevel="0" collapsed="false">
      <c r="A413" s="38"/>
      <c r="C413" s="31"/>
      <c r="D413" s="31"/>
      <c r="E413" s="31"/>
      <c r="F413" s="31"/>
      <c r="G413" s="31"/>
      <c r="H413" s="31"/>
      <c r="I413" s="31"/>
      <c r="J413" s="31"/>
      <c r="K413" s="30" t="n">
        <f aca="false">SUM(C413:J413)</f>
        <v>0</v>
      </c>
    </row>
    <row r="414" customFormat="false" ht="15" hidden="false" customHeight="false" outlineLevel="0" collapsed="false">
      <c r="A414" s="38"/>
      <c r="C414" s="31"/>
      <c r="D414" s="31"/>
      <c r="E414" s="31"/>
      <c r="F414" s="31"/>
      <c r="G414" s="31"/>
      <c r="H414" s="31"/>
      <c r="I414" s="31"/>
      <c r="J414" s="31"/>
      <c r="K414" s="30" t="n">
        <f aca="false">SUM(C414:J414)</f>
        <v>0</v>
      </c>
    </row>
    <row r="415" customFormat="false" ht="15" hidden="false" customHeight="false" outlineLevel="0" collapsed="false">
      <c r="A415" s="38"/>
      <c r="C415" s="31"/>
      <c r="D415" s="31"/>
      <c r="E415" s="31"/>
      <c r="F415" s="31"/>
      <c r="G415" s="31"/>
      <c r="H415" s="31"/>
      <c r="I415" s="31"/>
      <c r="J415" s="31"/>
      <c r="K415" s="30" t="n">
        <f aca="false">SUM(C415:J415)</f>
        <v>0</v>
      </c>
    </row>
    <row r="416" customFormat="false" ht="15" hidden="false" customHeight="false" outlineLevel="0" collapsed="false">
      <c r="A416" s="38"/>
      <c r="C416" s="31"/>
      <c r="D416" s="31"/>
      <c r="E416" s="31"/>
      <c r="F416" s="31"/>
      <c r="G416" s="31"/>
      <c r="H416" s="31"/>
      <c r="I416" s="31"/>
      <c r="J416" s="31"/>
      <c r="K416" s="30" t="n">
        <f aca="false">SUM(C416:J416)</f>
        <v>0</v>
      </c>
    </row>
    <row r="417" customFormat="false" ht="15" hidden="false" customHeight="false" outlineLevel="0" collapsed="false">
      <c r="A417" s="38"/>
      <c r="C417" s="31"/>
      <c r="D417" s="31"/>
      <c r="E417" s="31"/>
      <c r="F417" s="31"/>
      <c r="G417" s="31"/>
      <c r="H417" s="31"/>
      <c r="I417" s="31"/>
      <c r="J417" s="31"/>
      <c r="K417" s="30" t="n">
        <f aca="false">SUM(C417:J417)</f>
        <v>0</v>
      </c>
    </row>
    <row r="418" customFormat="false" ht="15" hidden="false" customHeight="false" outlineLevel="0" collapsed="false">
      <c r="A418" s="38"/>
      <c r="C418" s="31"/>
      <c r="D418" s="31"/>
      <c r="E418" s="31"/>
      <c r="F418" s="31"/>
      <c r="G418" s="31"/>
      <c r="H418" s="31"/>
      <c r="I418" s="31"/>
      <c r="J418" s="31"/>
      <c r="K418" s="30" t="n">
        <f aca="false">SUM(C418:J418)</f>
        <v>0</v>
      </c>
    </row>
    <row r="419" customFormat="false" ht="15" hidden="false" customHeight="false" outlineLevel="0" collapsed="false">
      <c r="A419" s="38"/>
      <c r="C419" s="31"/>
      <c r="D419" s="31"/>
      <c r="E419" s="31"/>
      <c r="F419" s="31"/>
      <c r="G419" s="31"/>
      <c r="H419" s="31"/>
      <c r="I419" s="31"/>
      <c r="J419" s="31"/>
      <c r="K419" s="30" t="n">
        <f aca="false">SUM(C419:J419)</f>
        <v>0</v>
      </c>
    </row>
    <row r="420" customFormat="false" ht="15" hidden="false" customHeight="false" outlineLevel="0" collapsed="false">
      <c r="A420" s="38"/>
      <c r="C420" s="31"/>
      <c r="D420" s="31"/>
      <c r="E420" s="31"/>
      <c r="F420" s="31"/>
      <c r="G420" s="31"/>
      <c r="H420" s="31"/>
      <c r="I420" s="31"/>
      <c r="J420" s="31"/>
      <c r="K420" s="30" t="n">
        <f aca="false">SUM(C420:J420)</f>
        <v>0</v>
      </c>
    </row>
    <row r="421" customFormat="false" ht="15" hidden="false" customHeight="false" outlineLevel="0" collapsed="false">
      <c r="A421" s="38"/>
      <c r="C421" s="31"/>
      <c r="D421" s="31"/>
      <c r="E421" s="31"/>
      <c r="F421" s="31"/>
      <c r="G421" s="31"/>
      <c r="H421" s="31"/>
      <c r="I421" s="31"/>
      <c r="J421" s="31"/>
      <c r="K421" s="30" t="n">
        <f aca="false">SUM(C421:J421)</f>
        <v>0</v>
      </c>
    </row>
    <row r="422" customFormat="false" ht="15" hidden="false" customHeight="false" outlineLevel="0" collapsed="false">
      <c r="A422" s="38"/>
      <c r="C422" s="31"/>
      <c r="D422" s="31"/>
      <c r="E422" s="31"/>
      <c r="F422" s="31"/>
      <c r="G422" s="31"/>
      <c r="H422" s="31"/>
      <c r="I422" s="31"/>
      <c r="J422" s="31"/>
      <c r="K422" s="30" t="n">
        <f aca="false">SUM(C422:J422)</f>
        <v>0</v>
      </c>
    </row>
    <row r="423" customFormat="false" ht="15" hidden="false" customHeight="false" outlineLevel="0" collapsed="false">
      <c r="A423" s="38"/>
      <c r="C423" s="31"/>
      <c r="D423" s="31"/>
      <c r="E423" s="31"/>
      <c r="F423" s="31"/>
      <c r="G423" s="31"/>
      <c r="H423" s="31"/>
      <c r="I423" s="31"/>
      <c r="J423" s="31"/>
      <c r="K423" s="30" t="n">
        <f aca="false">SUM(C423:J423)</f>
        <v>0</v>
      </c>
    </row>
    <row r="424" customFormat="false" ht="15" hidden="false" customHeight="false" outlineLevel="0" collapsed="false">
      <c r="A424" s="38"/>
      <c r="C424" s="31"/>
      <c r="D424" s="31"/>
      <c r="E424" s="31"/>
      <c r="F424" s="31"/>
      <c r="G424" s="31"/>
      <c r="H424" s="31"/>
      <c r="I424" s="31"/>
      <c r="J424" s="31"/>
      <c r="K424" s="30" t="n">
        <f aca="false">SUM(C424:J424)</f>
        <v>0</v>
      </c>
    </row>
    <row r="425" customFormat="false" ht="15" hidden="false" customHeight="false" outlineLevel="0" collapsed="false">
      <c r="A425" s="38"/>
      <c r="C425" s="31"/>
      <c r="D425" s="31"/>
      <c r="E425" s="31"/>
      <c r="F425" s="31"/>
      <c r="G425" s="31"/>
      <c r="H425" s="31"/>
      <c r="I425" s="31"/>
      <c r="J425" s="31"/>
      <c r="K425" s="30" t="n">
        <f aca="false">SUM(C425:J425)</f>
        <v>0</v>
      </c>
    </row>
    <row r="426" customFormat="false" ht="15" hidden="false" customHeight="false" outlineLevel="0" collapsed="false">
      <c r="A426" s="38"/>
      <c r="C426" s="31"/>
      <c r="D426" s="31"/>
      <c r="E426" s="31"/>
      <c r="F426" s="31"/>
      <c r="G426" s="31"/>
      <c r="H426" s="31"/>
      <c r="I426" s="31"/>
      <c r="J426" s="31"/>
      <c r="K426" s="30" t="n">
        <f aca="false">SUM(C426:J426)</f>
        <v>0</v>
      </c>
    </row>
    <row r="427" customFormat="false" ht="15" hidden="false" customHeight="false" outlineLevel="0" collapsed="false">
      <c r="A427" s="38"/>
      <c r="C427" s="31"/>
      <c r="D427" s="31"/>
      <c r="E427" s="31"/>
      <c r="F427" s="31"/>
      <c r="G427" s="31"/>
      <c r="H427" s="31"/>
      <c r="I427" s="31"/>
      <c r="J427" s="31"/>
      <c r="K427" s="30" t="n">
        <f aca="false">SUM(C427:J427)</f>
        <v>0</v>
      </c>
    </row>
    <row r="428" customFormat="false" ht="15" hidden="false" customHeight="false" outlineLevel="0" collapsed="false">
      <c r="A428" s="38"/>
      <c r="C428" s="31"/>
      <c r="D428" s="31"/>
      <c r="E428" s="31"/>
      <c r="F428" s="31"/>
      <c r="G428" s="31"/>
      <c r="H428" s="31"/>
      <c r="I428" s="31"/>
      <c r="J428" s="31"/>
      <c r="K428" s="30" t="n">
        <f aca="false">SUM(C428:J428)</f>
        <v>0</v>
      </c>
    </row>
    <row r="429" customFormat="false" ht="15" hidden="false" customHeight="false" outlineLevel="0" collapsed="false">
      <c r="A429" s="38"/>
      <c r="C429" s="31"/>
      <c r="D429" s="31"/>
      <c r="E429" s="31"/>
      <c r="F429" s="31"/>
      <c r="G429" s="31"/>
      <c r="H429" s="31"/>
      <c r="I429" s="31"/>
      <c r="J429" s="31"/>
      <c r="K429" s="30" t="n">
        <f aca="false">SUM(C429:J429)</f>
        <v>0</v>
      </c>
    </row>
    <row r="430" customFormat="false" ht="15" hidden="false" customHeight="false" outlineLevel="0" collapsed="false">
      <c r="A430" s="38"/>
      <c r="C430" s="31"/>
      <c r="D430" s="31"/>
      <c r="E430" s="31"/>
      <c r="F430" s="31"/>
      <c r="G430" s="31"/>
      <c r="H430" s="31"/>
      <c r="I430" s="31"/>
      <c r="J430" s="31"/>
      <c r="K430" s="30" t="n">
        <f aca="false">SUM(C430:J430)</f>
        <v>0</v>
      </c>
    </row>
    <row r="431" customFormat="false" ht="15" hidden="false" customHeight="false" outlineLevel="0" collapsed="false">
      <c r="A431" s="38"/>
      <c r="C431" s="31"/>
      <c r="D431" s="31"/>
      <c r="E431" s="31"/>
      <c r="F431" s="31"/>
      <c r="G431" s="31"/>
      <c r="H431" s="31"/>
      <c r="I431" s="31"/>
      <c r="J431" s="31"/>
      <c r="K431" s="30" t="n">
        <f aca="false">SUM(C431:J431)</f>
        <v>0</v>
      </c>
    </row>
    <row r="432" customFormat="false" ht="15" hidden="false" customHeight="false" outlineLevel="0" collapsed="false">
      <c r="A432" s="38"/>
      <c r="C432" s="31"/>
      <c r="D432" s="31"/>
      <c r="E432" s="31"/>
      <c r="F432" s="31"/>
      <c r="G432" s="31"/>
      <c r="H432" s="31"/>
      <c r="I432" s="31"/>
      <c r="J432" s="31"/>
      <c r="K432" s="30" t="n">
        <f aca="false">SUM(C432:J432)</f>
        <v>0</v>
      </c>
    </row>
    <row r="433" customFormat="false" ht="15" hidden="false" customHeight="false" outlineLevel="0" collapsed="false">
      <c r="A433" s="38"/>
      <c r="C433" s="31"/>
      <c r="D433" s="31"/>
      <c r="E433" s="31"/>
      <c r="F433" s="31"/>
      <c r="G433" s="31"/>
      <c r="H433" s="31"/>
      <c r="I433" s="31"/>
      <c r="J433" s="31"/>
      <c r="K433" s="30" t="n">
        <f aca="false">SUM(C433:J433)</f>
        <v>0</v>
      </c>
    </row>
    <row r="434" customFormat="false" ht="15" hidden="false" customHeight="false" outlineLevel="0" collapsed="false">
      <c r="A434" s="38"/>
      <c r="C434" s="31"/>
      <c r="D434" s="31"/>
      <c r="E434" s="31"/>
      <c r="F434" s="31"/>
      <c r="G434" s="31"/>
      <c r="H434" s="31"/>
      <c r="I434" s="31"/>
      <c r="J434" s="31"/>
      <c r="K434" s="30" t="n">
        <f aca="false">SUM(C434:J434)</f>
        <v>0</v>
      </c>
    </row>
    <row r="435" customFormat="false" ht="15" hidden="false" customHeight="false" outlineLevel="0" collapsed="false">
      <c r="A435" s="38"/>
      <c r="C435" s="31"/>
      <c r="D435" s="31"/>
      <c r="E435" s="31"/>
      <c r="F435" s="31"/>
      <c r="G435" s="31"/>
      <c r="H435" s="31"/>
      <c r="I435" s="31"/>
      <c r="J435" s="31"/>
      <c r="K435" s="30" t="n">
        <f aca="false">SUM(C435:J435)</f>
        <v>0</v>
      </c>
    </row>
    <row r="436" customFormat="false" ht="15" hidden="false" customHeight="false" outlineLevel="0" collapsed="false">
      <c r="A436" s="38"/>
      <c r="C436" s="31"/>
      <c r="D436" s="31"/>
      <c r="E436" s="31"/>
      <c r="F436" s="31"/>
      <c r="G436" s="31"/>
      <c r="H436" s="31"/>
      <c r="I436" s="31"/>
      <c r="J436" s="31"/>
      <c r="K436" s="30" t="n">
        <f aca="false">SUM(C436:J436)</f>
        <v>0</v>
      </c>
    </row>
    <row r="437" customFormat="false" ht="15" hidden="false" customHeight="false" outlineLevel="0" collapsed="false">
      <c r="A437" s="38"/>
      <c r="C437" s="31"/>
      <c r="D437" s="31"/>
      <c r="E437" s="31"/>
      <c r="F437" s="31"/>
      <c r="G437" s="31"/>
      <c r="H437" s="31"/>
      <c r="I437" s="31"/>
      <c r="J437" s="31"/>
      <c r="K437" s="30" t="n">
        <f aca="false">SUM(C437:J437)</f>
        <v>0</v>
      </c>
    </row>
    <row r="438" customFormat="false" ht="15" hidden="false" customHeight="false" outlineLevel="0" collapsed="false">
      <c r="A438" s="38"/>
      <c r="C438" s="31"/>
      <c r="D438" s="31"/>
      <c r="E438" s="31"/>
      <c r="F438" s="31"/>
      <c r="G438" s="31"/>
      <c r="H438" s="31"/>
      <c r="I438" s="31"/>
      <c r="J438" s="31"/>
      <c r="K438" s="30" t="n">
        <f aca="false">SUM(C438:J438)</f>
        <v>0</v>
      </c>
    </row>
    <row r="439" customFormat="false" ht="15" hidden="false" customHeight="false" outlineLevel="0" collapsed="false">
      <c r="A439" s="38"/>
      <c r="C439" s="31"/>
      <c r="D439" s="31"/>
      <c r="E439" s="31"/>
      <c r="F439" s="31"/>
      <c r="G439" s="31"/>
      <c r="H439" s="31"/>
      <c r="I439" s="31"/>
      <c r="J439" s="31"/>
      <c r="K439" s="30" t="n">
        <f aca="false">SUM(C439:J439)</f>
        <v>0</v>
      </c>
    </row>
    <row r="440" customFormat="false" ht="15" hidden="false" customHeight="false" outlineLevel="0" collapsed="false">
      <c r="A440" s="38"/>
      <c r="C440" s="31"/>
      <c r="D440" s="31"/>
      <c r="E440" s="31"/>
      <c r="F440" s="31"/>
      <c r="G440" s="31"/>
      <c r="H440" s="31"/>
      <c r="I440" s="31"/>
      <c r="J440" s="31"/>
      <c r="K440" s="30" t="n">
        <f aca="false">SUM(C440:J440)</f>
        <v>0</v>
      </c>
    </row>
    <row r="441" customFormat="false" ht="15" hidden="false" customHeight="false" outlineLevel="0" collapsed="false">
      <c r="A441" s="38"/>
      <c r="C441" s="31"/>
      <c r="D441" s="31"/>
      <c r="E441" s="31"/>
      <c r="F441" s="31"/>
      <c r="G441" s="31"/>
      <c r="H441" s="31"/>
      <c r="I441" s="31"/>
      <c r="J441" s="31"/>
      <c r="K441" s="30" t="n">
        <f aca="false">SUM(C441:J441)</f>
        <v>0</v>
      </c>
    </row>
    <row r="442" customFormat="false" ht="15" hidden="false" customHeight="false" outlineLevel="0" collapsed="false">
      <c r="A442" s="38"/>
      <c r="C442" s="31"/>
      <c r="D442" s="31"/>
      <c r="E442" s="31"/>
      <c r="F442" s="31"/>
      <c r="G442" s="31"/>
      <c r="H442" s="31"/>
      <c r="I442" s="31"/>
      <c r="J442" s="31"/>
      <c r="K442" s="30" t="n">
        <f aca="false">SUM(C442:J442)</f>
        <v>0</v>
      </c>
    </row>
    <row r="443" customFormat="false" ht="15" hidden="false" customHeight="false" outlineLevel="0" collapsed="false">
      <c r="A443" s="38"/>
      <c r="C443" s="31"/>
      <c r="D443" s="31"/>
      <c r="E443" s="31"/>
      <c r="F443" s="31"/>
      <c r="G443" s="31"/>
      <c r="H443" s="31"/>
      <c r="I443" s="31"/>
      <c r="J443" s="31"/>
      <c r="K443" s="30" t="n">
        <f aca="false">SUM(C443:J443)</f>
        <v>0</v>
      </c>
    </row>
    <row r="444" customFormat="false" ht="15" hidden="false" customHeight="false" outlineLevel="0" collapsed="false">
      <c r="A444" s="38"/>
      <c r="C444" s="31"/>
      <c r="D444" s="31"/>
      <c r="E444" s="31"/>
      <c r="F444" s="31"/>
      <c r="G444" s="31"/>
      <c r="H444" s="31"/>
      <c r="I444" s="31"/>
      <c r="J444" s="31"/>
      <c r="K444" s="30" t="n">
        <f aca="false">SUM(C444:J444)</f>
        <v>0</v>
      </c>
    </row>
    <row r="445" customFormat="false" ht="15" hidden="false" customHeight="false" outlineLevel="0" collapsed="false">
      <c r="A445" s="38"/>
      <c r="C445" s="31"/>
      <c r="D445" s="31"/>
      <c r="E445" s="31"/>
      <c r="F445" s="31"/>
      <c r="G445" s="31"/>
      <c r="H445" s="31"/>
      <c r="I445" s="31"/>
      <c r="J445" s="31"/>
      <c r="K445" s="30" t="n">
        <f aca="false">SUM(C445:J445)</f>
        <v>0</v>
      </c>
    </row>
    <row r="446" customFormat="false" ht="15" hidden="false" customHeight="false" outlineLevel="0" collapsed="false">
      <c r="A446" s="38"/>
      <c r="C446" s="31"/>
      <c r="D446" s="31"/>
      <c r="E446" s="31"/>
      <c r="F446" s="31"/>
      <c r="G446" s="31"/>
      <c r="H446" s="31"/>
      <c r="I446" s="31"/>
      <c r="J446" s="31"/>
      <c r="K446" s="30" t="n">
        <f aca="false">SUM(C446:J446)</f>
        <v>0</v>
      </c>
    </row>
    <row r="447" customFormat="false" ht="15" hidden="false" customHeight="false" outlineLevel="0" collapsed="false">
      <c r="A447" s="38"/>
      <c r="C447" s="31"/>
      <c r="D447" s="31"/>
      <c r="E447" s="31"/>
      <c r="F447" s="31"/>
      <c r="G447" s="31"/>
      <c r="H447" s="31"/>
      <c r="I447" s="31"/>
      <c r="J447" s="31"/>
      <c r="K447" s="30" t="n">
        <f aca="false">SUM(C447:J447)</f>
        <v>0</v>
      </c>
    </row>
    <row r="448" customFormat="false" ht="15" hidden="false" customHeight="false" outlineLevel="0" collapsed="false">
      <c r="A448" s="38"/>
      <c r="C448" s="31"/>
      <c r="D448" s="31"/>
      <c r="E448" s="31"/>
      <c r="F448" s="31"/>
      <c r="G448" s="31"/>
      <c r="H448" s="31"/>
      <c r="I448" s="31"/>
      <c r="J448" s="31"/>
      <c r="K448" s="30" t="n">
        <f aca="false">SUM(C448:J448)</f>
        <v>0</v>
      </c>
    </row>
    <row r="449" customFormat="false" ht="15" hidden="false" customHeight="false" outlineLevel="0" collapsed="false">
      <c r="A449" s="38"/>
      <c r="C449" s="31"/>
      <c r="D449" s="31"/>
      <c r="E449" s="31"/>
      <c r="F449" s="31"/>
      <c r="G449" s="31"/>
      <c r="H449" s="31"/>
      <c r="I449" s="31"/>
      <c r="J449" s="31"/>
      <c r="K449" s="30" t="n">
        <f aca="false">SUM(C449:J449)</f>
        <v>0</v>
      </c>
    </row>
    <row r="450" customFormat="false" ht="15" hidden="false" customHeight="false" outlineLevel="0" collapsed="false">
      <c r="A450" s="38"/>
      <c r="C450" s="31"/>
      <c r="D450" s="31"/>
      <c r="E450" s="31"/>
      <c r="F450" s="31"/>
      <c r="G450" s="31"/>
      <c r="H450" s="31"/>
      <c r="I450" s="31"/>
      <c r="J450" s="31"/>
      <c r="K450" s="30" t="n">
        <f aca="false">SUM(C450:J450)</f>
        <v>0</v>
      </c>
    </row>
    <row r="451" customFormat="false" ht="15" hidden="false" customHeight="false" outlineLevel="0" collapsed="false">
      <c r="A451" s="38"/>
      <c r="C451" s="31"/>
      <c r="D451" s="31"/>
      <c r="E451" s="31"/>
      <c r="F451" s="31"/>
      <c r="G451" s="31"/>
      <c r="H451" s="31"/>
      <c r="I451" s="31"/>
      <c r="J451" s="31"/>
      <c r="K451" s="30" t="n">
        <f aca="false">SUM(C451:J451)</f>
        <v>0</v>
      </c>
    </row>
    <row r="452" customFormat="false" ht="15" hidden="false" customHeight="false" outlineLevel="0" collapsed="false">
      <c r="A452" s="38"/>
      <c r="C452" s="31"/>
      <c r="D452" s="31"/>
      <c r="E452" s="31"/>
      <c r="F452" s="31"/>
      <c r="G452" s="31"/>
      <c r="H452" s="31"/>
      <c r="I452" s="31"/>
      <c r="J452" s="31"/>
      <c r="K452" s="30" t="n">
        <f aca="false">SUM(C452:J452)</f>
        <v>0</v>
      </c>
    </row>
    <row r="453" customFormat="false" ht="15" hidden="false" customHeight="false" outlineLevel="0" collapsed="false">
      <c r="A453" s="38"/>
      <c r="C453" s="31"/>
      <c r="D453" s="31"/>
      <c r="E453" s="31"/>
      <c r="F453" s="31"/>
      <c r="G453" s="31"/>
      <c r="H453" s="31"/>
      <c r="I453" s="31"/>
      <c r="J453" s="31"/>
      <c r="K453" s="30" t="n">
        <f aca="false">SUM(C453:J453)</f>
        <v>0</v>
      </c>
    </row>
    <row r="454" customFormat="false" ht="15" hidden="false" customHeight="false" outlineLevel="0" collapsed="false">
      <c r="A454" s="38"/>
      <c r="C454" s="31"/>
      <c r="D454" s="31"/>
      <c r="E454" s="31"/>
      <c r="F454" s="31"/>
      <c r="G454" s="31"/>
      <c r="H454" s="31"/>
      <c r="I454" s="31"/>
      <c r="J454" s="31"/>
      <c r="K454" s="30" t="n">
        <f aca="false">SUM(C454:J454)</f>
        <v>0</v>
      </c>
    </row>
    <row r="455" customFormat="false" ht="15" hidden="false" customHeight="false" outlineLevel="0" collapsed="false">
      <c r="A455" s="38"/>
      <c r="C455" s="31"/>
      <c r="D455" s="31"/>
      <c r="E455" s="31"/>
      <c r="F455" s="31"/>
      <c r="G455" s="31"/>
      <c r="H455" s="31"/>
      <c r="I455" s="31"/>
      <c r="J455" s="31"/>
      <c r="K455" s="30" t="n">
        <f aca="false">SUM(C455:J455)</f>
        <v>0</v>
      </c>
    </row>
    <row r="456" customFormat="false" ht="15" hidden="false" customHeight="false" outlineLevel="0" collapsed="false">
      <c r="A456" s="38"/>
      <c r="C456" s="31"/>
      <c r="D456" s="31"/>
      <c r="E456" s="31"/>
      <c r="F456" s="31"/>
      <c r="G456" s="31"/>
      <c r="H456" s="31"/>
      <c r="I456" s="31"/>
      <c r="J456" s="31"/>
      <c r="K456" s="30" t="n">
        <f aca="false">SUM(C456:J456)</f>
        <v>0</v>
      </c>
    </row>
    <row r="457" customFormat="false" ht="15" hidden="false" customHeight="false" outlineLevel="0" collapsed="false">
      <c r="A457" s="38"/>
      <c r="C457" s="31"/>
      <c r="D457" s="31"/>
      <c r="E457" s="31"/>
      <c r="F457" s="31"/>
      <c r="G457" s="31"/>
      <c r="H457" s="31"/>
      <c r="I457" s="31"/>
      <c r="J457" s="31"/>
      <c r="K457" s="30" t="n">
        <f aca="false">SUM(C457:J457)</f>
        <v>0</v>
      </c>
    </row>
    <row r="458" customFormat="false" ht="15" hidden="false" customHeight="false" outlineLevel="0" collapsed="false">
      <c r="A458" s="38"/>
      <c r="C458" s="31"/>
      <c r="D458" s="31"/>
      <c r="E458" s="31"/>
      <c r="F458" s="31"/>
      <c r="G458" s="31"/>
      <c r="H458" s="31"/>
      <c r="I458" s="31"/>
      <c r="J458" s="31"/>
      <c r="K458" s="30" t="n">
        <f aca="false">SUM(C458:J458)</f>
        <v>0</v>
      </c>
    </row>
    <row r="459" customFormat="false" ht="15" hidden="false" customHeight="false" outlineLevel="0" collapsed="false">
      <c r="A459" s="38"/>
      <c r="C459" s="31"/>
      <c r="D459" s="31"/>
      <c r="E459" s="31"/>
      <c r="F459" s="31"/>
      <c r="G459" s="31"/>
      <c r="H459" s="31"/>
      <c r="I459" s="31"/>
      <c r="J459" s="31"/>
      <c r="K459" s="30" t="n">
        <f aca="false">SUM(C459:J459)</f>
        <v>0</v>
      </c>
    </row>
    <row r="460" customFormat="false" ht="15" hidden="false" customHeight="false" outlineLevel="0" collapsed="false">
      <c r="A460" s="38"/>
      <c r="C460" s="31"/>
      <c r="D460" s="31"/>
      <c r="E460" s="31"/>
      <c r="F460" s="31"/>
      <c r="G460" s="31"/>
      <c r="H460" s="31"/>
      <c r="I460" s="31"/>
      <c r="J460" s="31"/>
      <c r="K460" s="30" t="n">
        <f aca="false">SUM(C460:J460)</f>
        <v>0</v>
      </c>
    </row>
    <row r="461" customFormat="false" ht="15" hidden="false" customHeight="false" outlineLevel="0" collapsed="false">
      <c r="A461" s="38"/>
      <c r="C461" s="31"/>
      <c r="D461" s="31"/>
      <c r="E461" s="31"/>
      <c r="F461" s="31"/>
      <c r="G461" s="31"/>
      <c r="H461" s="31"/>
      <c r="I461" s="31"/>
      <c r="J461" s="31"/>
      <c r="K461" s="30" t="n">
        <f aca="false">SUM(C461:J461)</f>
        <v>0</v>
      </c>
    </row>
    <row r="462" customFormat="false" ht="15" hidden="false" customHeight="false" outlineLevel="0" collapsed="false">
      <c r="A462" s="38"/>
      <c r="C462" s="31"/>
      <c r="D462" s="31"/>
      <c r="E462" s="31"/>
      <c r="F462" s="31"/>
      <c r="G462" s="31"/>
      <c r="H462" s="31"/>
      <c r="I462" s="31"/>
      <c r="J462" s="31"/>
      <c r="K462" s="30" t="n">
        <f aca="false">SUM(C462:J462)</f>
        <v>0</v>
      </c>
    </row>
    <row r="463" customFormat="false" ht="15" hidden="false" customHeight="false" outlineLevel="0" collapsed="false">
      <c r="A463" s="38"/>
      <c r="C463" s="31"/>
      <c r="D463" s="31"/>
      <c r="E463" s="31"/>
      <c r="F463" s="31"/>
      <c r="G463" s="31"/>
      <c r="H463" s="31"/>
      <c r="I463" s="31"/>
      <c r="J463" s="31"/>
      <c r="K463" s="30" t="n">
        <f aca="false">SUM(C463:J463)</f>
        <v>0</v>
      </c>
    </row>
    <row r="464" customFormat="false" ht="15" hidden="false" customHeight="false" outlineLevel="0" collapsed="false">
      <c r="A464" s="38"/>
      <c r="C464" s="31"/>
      <c r="D464" s="31"/>
      <c r="E464" s="31"/>
      <c r="F464" s="31"/>
      <c r="G464" s="31"/>
      <c r="H464" s="31"/>
      <c r="I464" s="31"/>
      <c r="J464" s="31"/>
      <c r="K464" s="30" t="n">
        <f aca="false">SUM(C464:J464)</f>
        <v>0</v>
      </c>
    </row>
    <row r="465" customFormat="false" ht="15" hidden="false" customHeight="false" outlineLevel="0" collapsed="false">
      <c r="A465" s="38"/>
      <c r="C465" s="31"/>
      <c r="D465" s="31"/>
      <c r="E465" s="31"/>
      <c r="F465" s="31"/>
      <c r="G465" s="31"/>
      <c r="H465" s="31"/>
      <c r="I465" s="31"/>
      <c r="J465" s="31"/>
      <c r="K465" s="30" t="n">
        <f aca="false">SUM(C465:J465)</f>
        <v>0</v>
      </c>
    </row>
    <row r="466" customFormat="false" ht="15" hidden="false" customHeight="false" outlineLevel="0" collapsed="false">
      <c r="A466" s="38"/>
      <c r="C466" s="31"/>
      <c r="D466" s="31"/>
      <c r="E466" s="31"/>
      <c r="F466" s="31"/>
      <c r="G466" s="31"/>
      <c r="H466" s="31"/>
      <c r="I466" s="31"/>
      <c r="J466" s="31"/>
      <c r="K466" s="30" t="n">
        <f aca="false">SUM(C466:J466)</f>
        <v>0</v>
      </c>
    </row>
    <row r="467" customFormat="false" ht="15" hidden="false" customHeight="false" outlineLevel="0" collapsed="false">
      <c r="A467" s="38"/>
      <c r="C467" s="31"/>
      <c r="D467" s="31"/>
      <c r="E467" s="31"/>
      <c r="F467" s="31"/>
      <c r="G467" s="31"/>
      <c r="H467" s="31"/>
      <c r="I467" s="31"/>
      <c r="J467" s="31"/>
      <c r="K467" s="30" t="n">
        <f aca="false">SUM(C467:J467)</f>
        <v>0</v>
      </c>
    </row>
    <row r="468" customFormat="false" ht="15" hidden="false" customHeight="false" outlineLevel="0" collapsed="false">
      <c r="A468" s="38"/>
      <c r="C468" s="31"/>
      <c r="D468" s="31"/>
      <c r="E468" s="31"/>
      <c r="F468" s="31"/>
      <c r="G468" s="31"/>
      <c r="H468" s="31"/>
      <c r="I468" s="31"/>
      <c r="J468" s="31"/>
      <c r="K468" s="30" t="n">
        <f aca="false">SUM(C468:J468)</f>
        <v>0</v>
      </c>
    </row>
    <row r="469" customFormat="false" ht="15" hidden="false" customHeight="false" outlineLevel="0" collapsed="false">
      <c r="A469" s="38"/>
      <c r="C469" s="31"/>
      <c r="D469" s="31"/>
      <c r="E469" s="31"/>
      <c r="F469" s="31"/>
      <c r="G469" s="31"/>
      <c r="H469" s="31"/>
      <c r="I469" s="31"/>
      <c r="J469" s="31"/>
      <c r="K469" s="30" t="n">
        <f aca="false">SUM(C469:J469)</f>
        <v>0</v>
      </c>
    </row>
    <row r="470" customFormat="false" ht="15" hidden="false" customHeight="false" outlineLevel="0" collapsed="false">
      <c r="A470" s="38"/>
      <c r="C470" s="31"/>
      <c r="D470" s="31"/>
      <c r="E470" s="31"/>
      <c r="F470" s="31"/>
      <c r="G470" s="31"/>
      <c r="H470" s="31"/>
      <c r="I470" s="31"/>
      <c r="J470" s="31"/>
      <c r="K470" s="30" t="n">
        <f aca="false">SUM(C470:J470)</f>
        <v>0</v>
      </c>
    </row>
    <row r="471" customFormat="false" ht="15" hidden="false" customHeight="false" outlineLevel="0" collapsed="false">
      <c r="A471" s="38"/>
      <c r="C471" s="31"/>
      <c r="D471" s="31"/>
      <c r="E471" s="31"/>
      <c r="F471" s="31"/>
      <c r="G471" s="31"/>
      <c r="H471" s="31"/>
      <c r="I471" s="31"/>
      <c r="J471" s="31"/>
      <c r="K471" s="30" t="n">
        <f aca="false">SUM(C471:J471)</f>
        <v>0</v>
      </c>
    </row>
    <row r="472" customFormat="false" ht="15" hidden="false" customHeight="false" outlineLevel="0" collapsed="false">
      <c r="A472" s="38"/>
      <c r="C472" s="31"/>
      <c r="D472" s="31"/>
      <c r="E472" s="31"/>
      <c r="F472" s="31"/>
      <c r="G472" s="31"/>
      <c r="H472" s="31"/>
      <c r="I472" s="31"/>
      <c r="J472" s="31"/>
      <c r="K472" s="30" t="n">
        <f aca="false">SUM(C472:J472)</f>
        <v>0</v>
      </c>
    </row>
    <row r="473" customFormat="false" ht="15" hidden="false" customHeight="false" outlineLevel="0" collapsed="false">
      <c r="A473" s="38"/>
      <c r="C473" s="31"/>
      <c r="D473" s="31"/>
      <c r="E473" s="31"/>
      <c r="F473" s="31"/>
      <c r="G473" s="31"/>
      <c r="H473" s="31"/>
      <c r="I473" s="31"/>
      <c r="J473" s="31"/>
      <c r="K473" s="30" t="n">
        <f aca="false">SUM(C473:J473)</f>
        <v>0</v>
      </c>
    </row>
    <row r="474" customFormat="false" ht="15" hidden="false" customHeight="false" outlineLevel="0" collapsed="false">
      <c r="A474" s="38"/>
      <c r="C474" s="31"/>
      <c r="D474" s="31"/>
      <c r="E474" s="31"/>
      <c r="F474" s="31"/>
      <c r="G474" s="31"/>
      <c r="H474" s="31"/>
      <c r="I474" s="31"/>
      <c r="J474" s="31"/>
      <c r="K474" s="30" t="n">
        <f aca="false">SUM(C474:J474)</f>
        <v>0</v>
      </c>
    </row>
    <row r="475" customFormat="false" ht="15" hidden="false" customHeight="false" outlineLevel="0" collapsed="false">
      <c r="A475" s="38"/>
      <c r="C475" s="31"/>
      <c r="D475" s="31"/>
      <c r="E475" s="31"/>
      <c r="F475" s="31"/>
      <c r="G475" s="31"/>
      <c r="H475" s="31"/>
      <c r="I475" s="31"/>
      <c r="J475" s="31"/>
      <c r="K475" s="30" t="n">
        <f aca="false">SUM(C475:J475)</f>
        <v>0</v>
      </c>
    </row>
    <row r="476" customFormat="false" ht="15" hidden="false" customHeight="false" outlineLevel="0" collapsed="false">
      <c r="A476" s="38"/>
      <c r="C476" s="31"/>
      <c r="D476" s="31"/>
      <c r="E476" s="31"/>
      <c r="F476" s="31"/>
      <c r="G476" s="31"/>
      <c r="H476" s="31"/>
      <c r="I476" s="31"/>
      <c r="J476" s="31"/>
      <c r="K476" s="30" t="n">
        <f aca="false">SUM(C476:J476)</f>
        <v>0</v>
      </c>
    </row>
    <row r="477" customFormat="false" ht="15" hidden="false" customHeight="false" outlineLevel="0" collapsed="false">
      <c r="A477" s="38"/>
      <c r="C477" s="31"/>
      <c r="D477" s="31"/>
      <c r="E477" s="31"/>
      <c r="F477" s="31"/>
      <c r="G477" s="31"/>
      <c r="H477" s="31"/>
      <c r="I477" s="31"/>
      <c r="J477" s="31"/>
      <c r="K477" s="30" t="n">
        <f aca="false">SUM(C477:J477)</f>
        <v>0</v>
      </c>
    </row>
    <row r="478" customFormat="false" ht="15" hidden="false" customHeight="false" outlineLevel="0" collapsed="false">
      <c r="A478" s="38"/>
      <c r="C478" s="31"/>
      <c r="D478" s="31"/>
      <c r="E478" s="31"/>
      <c r="F478" s="31"/>
      <c r="G478" s="31"/>
      <c r="H478" s="31"/>
      <c r="I478" s="31"/>
      <c r="J478" s="31"/>
      <c r="K478" s="30" t="n">
        <f aca="false">SUM(C478:J478)</f>
        <v>0</v>
      </c>
    </row>
    <row r="479" customFormat="false" ht="15" hidden="false" customHeight="false" outlineLevel="0" collapsed="false">
      <c r="A479" s="38"/>
      <c r="C479" s="31"/>
      <c r="D479" s="31"/>
      <c r="E479" s="31"/>
      <c r="F479" s="31"/>
      <c r="G479" s="31"/>
      <c r="H479" s="31"/>
      <c r="I479" s="31"/>
      <c r="J479" s="31"/>
      <c r="K479" s="30" t="n">
        <f aca="false">SUM(C479:J479)</f>
        <v>0</v>
      </c>
    </row>
    <row r="480" customFormat="false" ht="15" hidden="false" customHeight="false" outlineLevel="0" collapsed="false">
      <c r="A480" s="38"/>
      <c r="C480" s="31"/>
      <c r="D480" s="31"/>
      <c r="E480" s="31"/>
      <c r="F480" s="31"/>
      <c r="G480" s="31"/>
      <c r="H480" s="31"/>
      <c r="I480" s="31"/>
      <c r="J480" s="31"/>
      <c r="K480" s="30" t="n">
        <f aca="false">SUM(C480:J480)</f>
        <v>0</v>
      </c>
    </row>
    <row r="481" customFormat="false" ht="15" hidden="false" customHeight="false" outlineLevel="0" collapsed="false">
      <c r="A481" s="38"/>
      <c r="C481" s="31"/>
      <c r="D481" s="31"/>
      <c r="E481" s="31"/>
      <c r="F481" s="31"/>
      <c r="G481" s="31"/>
      <c r="H481" s="31"/>
      <c r="I481" s="31"/>
      <c r="J481" s="31"/>
      <c r="K481" s="30" t="n">
        <f aca="false">SUM(C481:J481)</f>
        <v>0</v>
      </c>
    </row>
    <row r="482" customFormat="false" ht="15" hidden="false" customHeight="false" outlineLevel="0" collapsed="false">
      <c r="A482" s="38"/>
      <c r="C482" s="31"/>
      <c r="D482" s="31"/>
      <c r="E482" s="31"/>
      <c r="F482" s="31"/>
      <c r="G482" s="31"/>
      <c r="H482" s="31"/>
      <c r="I482" s="31"/>
      <c r="J482" s="31"/>
      <c r="K482" s="30" t="n">
        <f aca="false">SUM(C482:J482)</f>
        <v>0</v>
      </c>
    </row>
    <row r="483" customFormat="false" ht="15" hidden="false" customHeight="false" outlineLevel="0" collapsed="false">
      <c r="A483" s="38"/>
      <c r="C483" s="31"/>
      <c r="D483" s="31"/>
      <c r="E483" s="31"/>
      <c r="F483" s="31"/>
      <c r="G483" s="31"/>
      <c r="H483" s="31"/>
      <c r="I483" s="31"/>
      <c r="J483" s="31"/>
      <c r="K483" s="30" t="n">
        <f aca="false">SUM(C483:J483)</f>
        <v>0</v>
      </c>
    </row>
    <row r="484" customFormat="false" ht="15" hidden="false" customHeight="false" outlineLevel="0" collapsed="false">
      <c r="A484" s="38"/>
      <c r="C484" s="31"/>
      <c r="D484" s="31"/>
      <c r="E484" s="31"/>
      <c r="F484" s="31"/>
      <c r="G484" s="31"/>
      <c r="H484" s="31"/>
      <c r="I484" s="31"/>
      <c r="J484" s="31"/>
      <c r="K484" s="30" t="n">
        <f aca="false">SUM(C484:J484)</f>
        <v>0</v>
      </c>
    </row>
    <row r="485" customFormat="false" ht="15" hidden="false" customHeight="false" outlineLevel="0" collapsed="false">
      <c r="A485" s="38"/>
      <c r="C485" s="31"/>
      <c r="D485" s="31"/>
      <c r="E485" s="31"/>
      <c r="F485" s="31"/>
      <c r="G485" s="31"/>
      <c r="H485" s="31"/>
      <c r="I485" s="31"/>
      <c r="J485" s="31"/>
      <c r="K485" s="30" t="n">
        <f aca="false">SUM(C485:J485)</f>
        <v>0</v>
      </c>
    </row>
    <row r="486" customFormat="false" ht="15" hidden="false" customHeight="false" outlineLevel="0" collapsed="false">
      <c r="A486" s="38"/>
      <c r="C486" s="31"/>
      <c r="D486" s="31"/>
      <c r="E486" s="31"/>
      <c r="F486" s="31"/>
      <c r="G486" s="31"/>
      <c r="H486" s="31"/>
      <c r="I486" s="31"/>
      <c r="J486" s="31"/>
      <c r="K486" s="30" t="n">
        <f aca="false">SUM(C486:J486)</f>
        <v>0</v>
      </c>
    </row>
    <row r="487" customFormat="false" ht="15" hidden="false" customHeight="false" outlineLevel="0" collapsed="false">
      <c r="A487" s="38"/>
      <c r="C487" s="31"/>
      <c r="D487" s="31"/>
      <c r="E487" s="31"/>
      <c r="F487" s="31"/>
      <c r="G487" s="31"/>
      <c r="H487" s="31"/>
      <c r="I487" s="31"/>
      <c r="J487" s="31"/>
      <c r="K487" s="30" t="n">
        <f aca="false">SUM(C487:J487)</f>
        <v>0</v>
      </c>
    </row>
    <row r="488" customFormat="false" ht="15" hidden="false" customHeight="false" outlineLevel="0" collapsed="false">
      <c r="A488" s="38"/>
      <c r="C488" s="31"/>
      <c r="D488" s="31"/>
      <c r="E488" s="31"/>
      <c r="F488" s="31"/>
      <c r="G488" s="31"/>
      <c r="H488" s="31"/>
      <c r="I488" s="31"/>
      <c r="J488" s="31"/>
      <c r="K488" s="30" t="n">
        <f aca="false">SUM(C488:J488)</f>
        <v>0</v>
      </c>
    </row>
    <row r="489" customFormat="false" ht="15" hidden="false" customHeight="false" outlineLevel="0" collapsed="false">
      <c r="A489" s="38"/>
      <c r="C489" s="31"/>
      <c r="D489" s="31"/>
      <c r="E489" s="31"/>
      <c r="F489" s="31"/>
      <c r="G489" s="31"/>
      <c r="H489" s="31"/>
      <c r="I489" s="31"/>
      <c r="J489" s="31"/>
      <c r="K489" s="30" t="n">
        <f aca="false">SUM(C489:J489)</f>
        <v>0</v>
      </c>
    </row>
    <row r="490" customFormat="false" ht="15" hidden="false" customHeight="false" outlineLevel="0" collapsed="false">
      <c r="A490" s="38"/>
      <c r="C490" s="31"/>
      <c r="D490" s="31"/>
      <c r="E490" s="31"/>
      <c r="F490" s="31"/>
      <c r="G490" s="31"/>
      <c r="H490" s="31"/>
      <c r="I490" s="31"/>
      <c r="J490" s="31"/>
      <c r="K490" s="30" t="n">
        <f aca="false">SUM(C490:J490)</f>
        <v>0</v>
      </c>
    </row>
    <row r="491" customFormat="false" ht="15" hidden="false" customHeight="false" outlineLevel="0" collapsed="false">
      <c r="A491" s="38"/>
      <c r="C491" s="31"/>
      <c r="D491" s="31"/>
      <c r="E491" s="31"/>
      <c r="F491" s="31"/>
      <c r="G491" s="31"/>
      <c r="H491" s="31"/>
      <c r="I491" s="31"/>
      <c r="J491" s="31"/>
      <c r="K491" s="30" t="n">
        <f aca="false">SUM(C491:J491)</f>
        <v>0</v>
      </c>
    </row>
    <row r="492" customFormat="false" ht="15" hidden="false" customHeight="false" outlineLevel="0" collapsed="false">
      <c r="A492" s="38"/>
      <c r="C492" s="31"/>
      <c r="D492" s="31"/>
      <c r="E492" s="31"/>
      <c r="F492" s="31"/>
      <c r="G492" s="31"/>
      <c r="H492" s="31"/>
      <c r="I492" s="31"/>
      <c r="J492" s="31"/>
      <c r="K492" s="30" t="n">
        <f aca="false">SUM(C492:J492)</f>
        <v>0</v>
      </c>
    </row>
    <row r="493" customFormat="false" ht="15" hidden="false" customHeight="false" outlineLevel="0" collapsed="false">
      <c r="A493" s="38"/>
      <c r="C493" s="31"/>
      <c r="D493" s="31"/>
      <c r="E493" s="31"/>
      <c r="F493" s="31"/>
      <c r="G493" s="31"/>
      <c r="H493" s="31"/>
      <c r="I493" s="31"/>
      <c r="J493" s="31"/>
      <c r="K493" s="30" t="n">
        <f aca="false">SUM(C493:J493)</f>
        <v>0</v>
      </c>
    </row>
    <row r="494" customFormat="false" ht="15" hidden="false" customHeight="false" outlineLevel="0" collapsed="false">
      <c r="A494" s="38"/>
      <c r="C494" s="31"/>
      <c r="D494" s="31"/>
      <c r="E494" s="31"/>
      <c r="F494" s="31"/>
      <c r="G494" s="31"/>
      <c r="H494" s="31"/>
      <c r="I494" s="31"/>
      <c r="J494" s="31"/>
      <c r="K494" s="30" t="n">
        <f aca="false">SUM(C494:J494)</f>
        <v>0</v>
      </c>
    </row>
    <row r="495" customFormat="false" ht="15" hidden="false" customHeight="false" outlineLevel="0" collapsed="false">
      <c r="A495" s="38"/>
      <c r="C495" s="31"/>
      <c r="D495" s="31"/>
      <c r="E495" s="31"/>
      <c r="F495" s="31"/>
      <c r="G495" s="31"/>
      <c r="H495" s="31"/>
      <c r="I495" s="31"/>
      <c r="J495" s="31"/>
      <c r="K495" s="30" t="n">
        <f aca="false">SUM(C495:J495)</f>
        <v>0</v>
      </c>
    </row>
    <row r="496" customFormat="false" ht="15" hidden="false" customHeight="false" outlineLevel="0" collapsed="false">
      <c r="A496" s="38"/>
      <c r="C496" s="31"/>
      <c r="D496" s="31"/>
      <c r="E496" s="31"/>
      <c r="F496" s="31"/>
      <c r="G496" s="31"/>
      <c r="H496" s="31"/>
      <c r="I496" s="31"/>
      <c r="J496" s="31"/>
      <c r="K496" s="30" t="n">
        <f aca="false">SUM(C496:J496)</f>
        <v>0</v>
      </c>
    </row>
    <row r="497" customFormat="false" ht="15" hidden="false" customHeight="false" outlineLevel="0" collapsed="false">
      <c r="A497" s="38"/>
      <c r="C497" s="31"/>
      <c r="D497" s="31"/>
      <c r="E497" s="31"/>
      <c r="F497" s="31"/>
      <c r="G497" s="31"/>
      <c r="H497" s="31"/>
      <c r="I497" s="31"/>
      <c r="J497" s="31"/>
      <c r="K497" s="30" t="n">
        <f aca="false">SUM(C497:J497)</f>
        <v>0</v>
      </c>
    </row>
    <row r="498" customFormat="false" ht="15" hidden="false" customHeight="false" outlineLevel="0" collapsed="false">
      <c r="A498" s="38"/>
      <c r="C498" s="31"/>
      <c r="D498" s="31"/>
      <c r="E498" s="31"/>
      <c r="F498" s="31"/>
      <c r="G498" s="31"/>
      <c r="H498" s="31"/>
      <c r="I498" s="31"/>
      <c r="J498" s="31"/>
      <c r="K498" s="30" t="n">
        <f aca="false">SUM(C498:J498)</f>
        <v>0</v>
      </c>
    </row>
    <row r="499" customFormat="false" ht="15" hidden="false" customHeight="false" outlineLevel="0" collapsed="false">
      <c r="A499" s="38"/>
      <c r="C499" s="31"/>
      <c r="D499" s="31"/>
      <c r="E499" s="31"/>
      <c r="F499" s="31"/>
      <c r="G499" s="31"/>
      <c r="H499" s="31"/>
      <c r="I499" s="31"/>
      <c r="J499" s="31"/>
      <c r="K499" s="30" t="n">
        <f aca="false">SUM(C499:J499)</f>
        <v>0</v>
      </c>
    </row>
    <row r="500" customFormat="false" ht="15" hidden="false" customHeight="false" outlineLevel="0" collapsed="false">
      <c r="A500" s="38"/>
      <c r="C500" s="31"/>
      <c r="D500" s="31"/>
      <c r="E500" s="31"/>
      <c r="F500" s="31"/>
      <c r="G500" s="31"/>
      <c r="H500" s="31"/>
      <c r="I500" s="31"/>
      <c r="J500" s="31"/>
      <c r="K500" s="30" t="n">
        <f aca="false">SUM(C500:J500)</f>
        <v>0</v>
      </c>
    </row>
    <row r="501" customFormat="false" ht="15" hidden="false" customHeight="false" outlineLevel="0" collapsed="false">
      <c r="A501" s="38"/>
      <c r="C501" s="31"/>
      <c r="D501" s="31"/>
      <c r="E501" s="31"/>
      <c r="F501" s="31"/>
      <c r="G501" s="31"/>
      <c r="H501" s="31"/>
      <c r="I501" s="31"/>
      <c r="J501" s="31"/>
      <c r="K501" s="30" t="n">
        <f aca="false">SUM(C501:J501)</f>
        <v>0</v>
      </c>
    </row>
    <row r="502" customFormat="false" ht="15" hidden="false" customHeight="false" outlineLevel="0" collapsed="false">
      <c r="A502" s="38"/>
      <c r="C502" s="31"/>
      <c r="D502" s="31"/>
      <c r="E502" s="31"/>
      <c r="F502" s="31"/>
      <c r="G502" s="31"/>
      <c r="H502" s="31"/>
      <c r="I502" s="31"/>
      <c r="J502" s="31"/>
      <c r="K502" s="30" t="n">
        <f aca="false">SUM(C502:J502)</f>
        <v>0</v>
      </c>
    </row>
    <row r="503" customFormat="false" ht="15" hidden="false" customHeight="false" outlineLevel="0" collapsed="false">
      <c r="A503" s="38"/>
      <c r="C503" s="31"/>
      <c r="D503" s="31"/>
      <c r="E503" s="31"/>
      <c r="F503" s="31"/>
      <c r="G503" s="31"/>
      <c r="H503" s="31"/>
      <c r="I503" s="31"/>
      <c r="J503" s="31"/>
      <c r="K503" s="30" t="n">
        <f aca="false">SUM(C503:J503)</f>
        <v>0</v>
      </c>
    </row>
    <row r="504" customFormat="false" ht="15" hidden="false" customHeight="false" outlineLevel="0" collapsed="false">
      <c r="A504" s="38"/>
      <c r="C504" s="31"/>
      <c r="D504" s="31"/>
      <c r="E504" s="31"/>
      <c r="F504" s="31"/>
      <c r="G504" s="31"/>
      <c r="H504" s="31"/>
      <c r="I504" s="31"/>
      <c r="J504" s="31"/>
      <c r="K504" s="30" t="n">
        <f aca="false">SUM(C504:J504)</f>
        <v>0</v>
      </c>
    </row>
    <row r="505" customFormat="false" ht="15" hidden="false" customHeight="false" outlineLevel="0" collapsed="false">
      <c r="A505" s="38"/>
      <c r="C505" s="31"/>
      <c r="D505" s="31"/>
      <c r="E505" s="31"/>
      <c r="F505" s="31"/>
      <c r="G505" s="31"/>
      <c r="H505" s="31"/>
      <c r="I505" s="31"/>
      <c r="J505" s="31"/>
      <c r="K505" s="30" t="n">
        <f aca="false">SUM(C505:J505)</f>
        <v>0</v>
      </c>
    </row>
    <row r="506" customFormat="false" ht="15" hidden="false" customHeight="false" outlineLevel="0" collapsed="false">
      <c r="A506" s="38"/>
      <c r="C506" s="31"/>
      <c r="D506" s="31"/>
      <c r="E506" s="31"/>
      <c r="F506" s="31"/>
      <c r="G506" s="31"/>
      <c r="H506" s="31"/>
      <c r="I506" s="31"/>
      <c r="J506" s="31"/>
      <c r="K506" s="30" t="n">
        <f aca="false">SUM(C506:J506)</f>
        <v>0</v>
      </c>
    </row>
    <row r="507" customFormat="false" ht="15" hidden="false" customHeight="false" outlineLevel="0" collapsed="false">
      <c r="A507" s="38"/>
      <c r="C507" s="31"/>
      <c r="D507" s="31"/>
      <c r="E507" s="31"/>
      <c r="F507" s="31"/>
      <c r="G507" s="31"/>
      <c r="H507" s="31"/>
      <c r="I507" s="31"/>
      <c r="J507" s="31"/>
      <c r="K507" s="30" t="n">
        <f aca="false">SUM(C507:J507)</f>
        <v>0</v>
      </c>
    </row>
    <row r="508" customFormat="false" ht="15" hidden="false" customHeight="false" outlineLevel="0" collapsed="false">
      <c r="A508" s="38"/>
      <c r="C508" s="31"/>
      <c r="D508" s="31"/>
      <c r="E508" s="31"/>
      <c r="F508" s="31"/>
      <c r="G508" s="31"/>
      <c r="H508" s="31"/>
      <c r="I508" s="31"/>
      <c r="J508" s="31"/>
      <c r="K508" s="30" t="n">
        <f aca="false">SUM(C508:J508)</f>
        <v>0</v>
      </c>
    </row>
    <row r="509" customFormat="false" ht="15" hidden="false" customHeight="false" outlineLevel="0" collapsed="false">
      <c r="A509" s="38"/>
      <c r="C509" s="31"/>
      <c r="D509" s="31"/>
      <c r="E509" s="31"/>
      <c r="F509" s="31"/>
      <c r="G509" s="31"/>
      <c r="H509" s="31"/>
      <c r="I509" s="31"/>
      <c r="J509" s="31"/>
      <c r="K509" s="30" t="n">
        <f aca="false">SUM(C509:J509)</f>
        <v>0</v>
      </c>
    </row>
    <row r="510" customFormat="false" ht="15" hidden="false" customHeight="false" outlineLevel="0" collapsed="false">
      <c r="A510" s="38"/>
      <c r="C510" s="31"/>
      <c r="D510" s="31"/>
      <c r="E510" s="31"/>
      <c r="F510" s="31"/>
      <c r="G510" s="31"/>
      <c r="H510" s="31"/>
      <c r="I510" s="31"/>
      <c r="J510" s="31"/>
      <c r="K510" s="30" t="n">
        <f aca="false">SUM(C510:J510)</f>
        <v>0</v>
      </c>
    </row>
    <row r="511" customFormat="false" ht="15" hidden="false" customHeight="false" outlineLevel="0" collapsed="false">
      <c r="A511" s="38"/>
      <c r="C511" s="31"/>
      <c r="D511" s="31"/>
      <c r="E511" s="31"/>
      <c r="F511" s="31"/>
      <c r="G511" s="31"/>
      <c r="H511" s="31"/>
      <c r="I511" s="31"/>
      <c r="J511" s="31"/>
      <c r="K511" s="30" t="n">
        <f aca="false">SUM(C511:J511)</f>
        <v>0</v>
      </c>
    </row>
    <row r="512" customFormat="false" ht="15" hidden="false" customHeight="false" outlineLevel="0" collapsed="false">
      <c r="A512" s="38"/>
      <c r="C512" s="31"/>
      <c r="D512" s="31"/>
      <c r="E512" s="31"/>
      <c r="F512" s="31"/>
      <c r="G512" s="31"/>
      <c r="H512" s="31"/>
      <c r="I512" s="31"/>
      <c r="J512" s="31"/>
      <c r="K512" s="30" t="n">
        <f aca="false">SUM(C512:J512)</f>
        <v>0</v>
      </c>
    </row>
    <row r="513" customFormat="false" ht="15" hidden="false" customHeight="false" outlineLevel="0" collapsed="false">
      <c r="A513" s="38"/>
      <c r="C513" s="31"/>
      <c r="D513" s="31"/>
      <c r="E513" s="31"/>
      <c r="F513" s="31"/>
      <c r="G513" s="31"/>
      <c r="H513" s="31"/>
      <c r="I513" s="31"/>
      <c r="J513" s="31"/>
      <c r="K513" s="30" t="n">
        <f aca="false">SUM(C513:J513)</f>
        <v>0</v>
      </c>
    </row>
    <row r="514" customFormat="false" ht="15" hidden="false" customHeight="false" outlineLevel="0" collapsed="false">
      <c r="A514" s="38"/>
      <c r="C514" s="31"/>
      <c r="D514" s="31"/>
      <c r="E514" s="31"/>
      <c r="F514" s="31"/>
      <c r="G514" s="31"/>
      <c r="H514" s="31"/>
      <c r="I514" s="31"/>
      <c r="J514" s="31"/>
      <c r="K514" s="30" t="n">
        <f aca="false">SUM(C514:J514)</f>
        <v>0</v>
      </c>
    </row>
    <row r="515" customFormat="false" ht="15" hidden="false" customHeight="false" outlineLevel="0" collapsed="false">
      <c r="A515" s="38"/>
      <c r="C515" s="31"/>
      <c r="D515" s="31"/>
      <c r="E515" s="31"/>
      <c r="F515" s="31"/>
      <c r="G515" s="31"/>
      <c r="H515" s="31"/>
      <c r="I515" s="31"/>
      <c r="J515" s="31"/>
      <c r="K515" s="30" t="n">
        <f aca="false">SUM(C515:J515)</f>
        <v>0</v>
      </c>
    </row>
    <row r="516" customFormat="false" ht="15" hidden="false" customHeight="false" outlineLevel="0" collapsed="false">
      <c r="A516" s="38"/>
      <c r="C516" s="31"/>
      <c r="D516" s="31"/>
      <c r="E516" s="31"/>
      <c r="F516" s="31"/>
      <c r="G516" s="31"/>
      <c r="H516" s="31"/>
      <c r="I516" s="31"/>
      <c r="J516" s="31"/>
      <c r="K516" s="30" t="n">
        <f aca="false">SUM(C516:J516)</f>
        <v>0</v>
      </c>
    </row>
    <row r="517" customFormat="false" ht="15" hidden="false" customHeight="false" outlineLevel="0" collapsed="false">
      <c r="A517" s="38"/>
      <c r="C517" s="31"/>
      <c r="D517" s="31"/>
      <c r="E517" s="31"/>
      <c r="F517" s="31"/>
      <c r="G517" s="31"/>
      <c r="H517" s="31"/>
      <c r="I517" s="31"/>
      <c r="J517" s="31"/>
      <c r="K517" s="30" t="n">
        <f aca="false">SUM(C517:J517)</f>
        <v>0</v>
      </c>
    </row>
    <row r="518" customFormat="false" ht="15" hidden="false" customHeight="false" outlineLevel="0" collapsed="false">
      <c r="A518" s="38"/>
      <c r="C518" s="31"/>
      <c r="D518" s="31"/>
      <c r="E518" s="31"/>
      <c r="F518" s="31"/>
      <c r="G518" s="31"/>
      <c r="H518" s="31"/>
      <c r="I518" s="31"/>
      <c r="J518" s="31"/>
      <c r="K518" s="30" t="n">
        <f aca="false">SUM(C518:J518)</f>
        <v>0</v>
      </c>
    </row>
    <row r="519" customFormat="false" ht="15" hidden="false" customHeight="false" outlineLevel="0" collapsed="false">
      <c r="A519" s="38"/>
      <c r="C519" s="31"/>
      <c r="D519" s="31"/>
      <c r="E519" s="31"/>
      <c r="F519" s="31"/>
      <c r="G519" s="31"/>
      <c r="H519" s="31"/>
      <c r="I519" s="31"/>
      <c r="J519" s="31"/>
      <c r="K519" s="30" t="n">
        <f aca="false">SUM(C519:J519)</f>
        <v>0</v>
      </c>
    </row>
    <row r="520" customFormat="false" ht="15" hidden="false" customHeight="false" outlineLevel="0" collapsed="false">
      <c r="A520" s="38"/>
      <c r="C520" s="31"/>
      <c r="D520" s="31"/>
      <c r="E520" s="31"/>
      <c r="F520" s="31"/>
      <c r="G520" s="31"/>
      <c r="H520" s="31"/>
      <c r="I520" s="31"/>
      <c r="J520" s="31"/>
      <c r="K520" s="30" t="n">
        <f aca="false">SUM(C520:J520)</f>
        <v>0</v>
      </c>
    </row>
    <row r="521" customFormat="false" ht="15" hidden="false" customHeight="false" outlineLevel="0" collapsed="false">
      <c r="A521" s="38"/>
      <c r="C521" s="31"/>
      <c r="D521" s="31"/>
      <c r="E521" s="31"/>
      <c r="F521" s="31"/>
      <c r="G521" s="31"/>
      <c r="H521" s="31"/>
      <c r="I521" s="31"/>
      <c r="J521" s="31"/>
      <c r="K521" s="30" t="n">
        <f aca="false">SUM(C521:J521)</f>
        <v>0</v>
      </c>
    </row>
  </sheetData>
  <autoFilter ref="B5:B5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59" activePane="bottomLeft" state="frozen"/>
      <selection pane="topLeft" activeCell="A1" activeCellId="0" sqref="A1"/>
      <selection pane="bottomLeft" activeCell="C71" activeCellId="0" sqref="C71"/>
    </sheetView>
  </sheetViews>
  <sheetFormatPr defaultRowHeight="15"/>
  <cols>
    <col collapsed="false" hidden="false" max="1" min="1" style="0" width="9.96356275303644"/>
    <col collapsed="false" hidden="false" max="2" min="2" style="0" width="26.0283400809717"/>
    <col collapsed="false" hidden="false" max="3" min="3" style="1" width="10.9271255060729"/>
    <col collapsed="false" hidden="false" max="5" min="4" style="0" width="9.31983805668016"/>
    <col collapsed="false" hidden="false" max="7" min="6" style="1" width="8.67611336032389"/>
    <col collapsed="false" hidden="false" max="8" min="8" style="1" width="9.74898785425101"/>
    <col collapsed="false" hidden="false" max="1025" min="9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287</v>
      </c>
      <c r="D1" s="6" t="s">
        <v>288</v>
      </c>
      <c r="E1" s="6" t="s">
        <v>289</v>
      </c>
      <c r="F1" s="3" t="s">
        <v>290</v>
      </c>
      <c r="G1" s="3" t="s">
        <v>291</v>
      </c>
      <c r="H1" s="3" t="s">
        <v>292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SUM(C3:C936)</f>
        <v>1702173.3</v>
      </c>
      <c r="D2" s="30"/>
      <c r="E2" s="30"/>
      <c r="F2" s="34" t="n">
        <f aca="false">SUM(F3:F936)</f>
        <v>27772.9867233986</v>
      </c>
      <c r="G2" s="34" t="n">
        <f aca="false">SUM(G3:G936)</f>
        <v>24747.7681921377</v>
      </c>
      <c r="H2" s="34" t="n">
        <f aca="false">SUM(H3:H936)</f>
        <v>26260.3774577682</v>
      </c>
    </row>
    <row r="3" customFormat="false" ht="15" hidden="false" customHeight="false" outlineLevel="0" collapsed="false">
      <c r="A3" s="11" t="n">
        <v>42774</v>
      </c>
      <c r="B3" s="12" t="s">
        <v>151</v>
      </c>
      <c r="C3" s="31" t="n">
        <v>90</v>
      </c>
      <c r="D3" s="31" t="n">
        <v>59.2</v>
      </c>
      <c r="E3" s="31" t="n">
        <v>63.2</v>
      </c>
      <c r="F3" s="31" t="n">
        <f aca="false">C3 / D3</f>
        <v>1.52027027027027</v>
      </c>
      <c r="G3" s="31" t="n">
        <f aca="false">C3 / E3</f>
        <v>1.42405063291139</v>
      </c>
      <c r="H3" s="31" t="n">
        <f aca="false">AVERAGE(F3,G3)</f>
        <v>1.47216045159083</v>
      </c>
    </row>
    <row r="4" customFormat="false" ht="15" hidden="false" customHeight="false" outlineLevel="0" collapsed="false">
      <c r="A4" s="11" t="n">
        <v>42778</v>
      </c>
      <c r="B4" s="12" t="s">
        <v>153</v>
      </c>
      <c r="C4" s="31" t="n">
        <v>2190</v>
      </c>
      <c r="D4" s="31" t="n">
        <v>58.2</v>
      </c>
      <c r="E4" s="31" t="n">
        <v>61.9</v>
      </c>
      <c r="F4" s="31" t="n">
        <f aca="false">C4 / D4</f>
        <v>37.6288659793814</v>
      </c>
      <c r="G4" s="31" t="n">
        <f aca="false">C4 / E4</f>
        <v>35.3796445880452</v>
      </c>
      <c r="H4" s="31" t="n">
        <f aca="false">AVERAGE(F4,G4)</f>
        <v>36.5042552837133</v>
      </c>
    </row>
    <row r="5" customFormat="false" ht="15" hidden="false" customHeight="false" outlineLevel="0" collapsed="false">
      <c r="A5" s="11" t="n">
        <v>42782</v>
      </c>
      <c r="B5" s="12" t="s">
        <v>154</v>
      </c>
      <c r="C5" s="31" t="n">
        <v>234</v>
      </c>
      <c r="D5" s="31" t="n">
        <v>57.6</v>
      </c>
      <c r="E5" s="31" t="n">
        <v>61.4</v>
      </c>
      <c r="F5" s="31" t="n">
        <f aca="false">C5 / D5</f>
        <v>4.0625</v>
      </c>
      <c r="G5" s="31" t="n">
        <f aca="false">C5 / E5</f>
        <v>3.81107491856677</v>
      </c>
      <c r="H5" s="31" t="n">
        <f aca="false">AVERAGE(F5,G5)</f>
        <v>3.93678745928339</v>
      </c>
    </row>
    <row r="6" customFormat="false" ht="15" hidden="false" customHeight="false" outlineLevel="0" collapsed="false">
      <c r="A6" s="11" t="n">
        <v>42782</v>
      </c>
      <c r="B6" s="12" t="s">
        <v>293</v>
      </c>
      <c r="C6" s="31" t="n">
        <v>30000</v>
      </c>
      <c r="D6" s="31" t="n">
        <f aca="false">D5</f>
        <v>57.6</v>
      </c>
      <c r="E6" s="31" t="n">
        <f aca="false">E5</f>
        <v>61.4</v>
      </c>
      <c r="F6" s="31" t="n">
        <f aca="false">C6 / D6</f>
        <v>520.833333333333</v>
      </c>
      <c r="G6" s="31" t="n">
        <f aca="false">C6 / E6</f>
        <v>488.599348534202</v>
      </c>
      <c r="H6" s="31" t="n">
        <f aca="false">AVERAGE(F6,G6)</f>
        <v>504.716340933768</v>
      </c>
    </row>
    <row r="7" customFormat="false" ht="15" hidden="false" customHeight="false" outlineLevel="0" collapsed="false">
      <c r="A7" s="11" t="n">
        <v>42783</v>
      </c>
      <c r="B7" s="12" t="s">
        <v>156</v>
      </c>
      <c r="C7" s="31" t="n">
        <v>40</v>
      </c>
      <c r="D7" s="31" t="n">
        <v>58.4</v>
      </c>
      <c r="E7" s="31" t="n">
        <v>62</v>
      </c>
      <c r="F7" s="31" t="n">
        <f aca="false">C7 / D7</f>
        <v>0.684931506849315</v>
      </c>
      <c r="G7" s="31" t="n">
        <f aca="false">C7 / E7</f>
        <v>0.645161290322581</v>
      </c>
      <c r="H7" s="31" t="n">
        <f aca="false">AVERAGE(F7,G7)</f>
        <v>0.665046398585948</v>
      </c>
    </row>
    <row r="8" customFormat="false" ht="15" hidden="false" customHeight="false" outlineLevel="0" collapsed="false">
      <c r="A8" s="11" t="n">
        <v>42791</v>
      </c>
      <c r="B8" s="12" t="s">
        <v>167</v>
      </c>
      <c r="C8" s="31" t="n">
        <v>9420</v>
      </c>
      <c r="D8" s="31" t="n">
        <f aca="false">D7</f>
        <v>58.4</v>
      </c>
      <c r="E8" s="31" t="n">
        <v>61.7</v>
      </c>
      <c r="F8" s="31" t="n">
        <f aca="false">C8 / D8</f>
        <v>161.301369863014</v>
      </c>
      <c r="G8" s="31" t="n">
        <f aca="false">C8 / E8</f>
        <v>152.674230145867</v>
      </c>
      <c r="H8" s="31" t="n">
        <f aca="false">AVERAGE(F8,G8)</f>
        <v>156.98780000444</v>
      </c>
    </row>
    <row r="9" customFormat="false" ht="15" hidden="false" customHeight="false" outlineLevel="0" collapsed="false">
      <c r="A9" s="11" t="n">
        <v>42795</v>
      </c>
      <c r="B9" s="12" t="s">
        <v>170</v>
      </c>
      <c r="C9" s="37" t="n">
        <f aca="false">476185 + 2000</f>
        <v>478185</v>
      </c>
      <c r="D9" s="31" t="n">
        <v>58.17</v>
      </c>
      <c r="E9" s="31" t="n">
        <v>61.06</v>
      </c>
      <c r="F9" s="31" t="n">
        <f aca="false">C9 / D9</f>
        <v>8220.474471377</v>
      </c>
      <c r="G9" s="31" t="n">
        <f aca="false">C9 / E9</f>
        <v>7831.39534883721</v>
      </c>
      <c r="H9" s="31" t="n">
        <f aca="false">AVERAGE(F9,G9)</f>
        <v>8025.9349101071</v>
      </c>
    </row>
    <row r="10" customFormat="false" ht="15" hidden="false" customHeight="false" outlineLevel="0" collapsed="false">
      <c r="A10" s="11" t="n">
        <v>42802</v>
      </c>
      <c r="B10" s="12" t="s">
        <v>177</v>
      </c>
      <c r="C10" s="31" t="n">
        <f aca="false">360</f>
        <v>360</v>
      </c>
      <c r="D10" s="31" t="n">
        <v>58.4</v>
      </c>
      <c r="E10" s="31" t="n">
        <v>61.66</v>
      </c>
      <c r="F10" s="31" t="n">
        <f aca="false">C10 / D10</f>
        <v>6.16438356164384</v>
      </c>
      <c r="G10" s="31" t="n">
        <f aca="false">C10 / E10</f>
        <v>5.83846902367824</v>
      </c>
      <c r="H10" s="31" t="n">
        <f aca="false">AVERAGE(F10,G10)</f>
        <v>6.00142629266104</v>
      </c>
    </row>
    <row r="11" customFormat="false" ht="15" hidden="false" customHeight="false" outlineLevel="0" collapsed="false">
      <c r="A11" s="11" t="n">
        <v>42845</v>
      </c>
      <c r="B11" s="12" t="s">
        <v>294</v>
      </c>
      <c r="C11" s="31" t="n">
        <v>30500</v>
      </c>
      <c r="D11" s="31" t="n">
        <v>56.22</v>
      </c>
      <c r="E11" s="31" t="n">
        <v>60.44</v>
      </c>
      <c r="F11" s="31" t="n">
        <f aca="false">C11 / D11</f>
        <v>542.511561721807</v>
      </c>
      <c r="G11" s="31" t="n">
        <f aca="false">C11 / E11</f>
        <v>504.63269358041</v>
      </c>
      <c r="H11" s="31" t="n">
        <f aca="false">AVERAGE(F11,G11)</f>
        <v>523.572127651109</v>
      </c>
    </row>
    <row r="12" customFormat="false" ht="15" hidden="false" customHeight="false" outlineLevel="0" collapsed="false">
      <c r="A12" s="11" t="n">
        <v>42876</v>
      </c>
      <c r="B12" s="12" t="s">
        <v>294</v>
      </c>
      <c r="C12" s="31" t="n">
        <v>30400</v>
      </c>
      <c r="D12" s="31" t="n">
        <f aca="false">AVERAGE(D11,D13)</f>
        <v>57.86</v>
      </c>
      <c r="E12" s="31" t="n">
        <f aca="false">AVERAGE(E11,E13)</f>
        <v>63.535</v>
      </c>
      <c r="F12" s="31" t="n">
        <f aca="false">C12 / D12</f>
        <v>525.406152782579</v>
      </c>
      <c r="G12" s="31" t="n">
        <f aca="false">C12 / E12</f>
        <v>478.476430314</v>
      </c>
      <c r="H12" s="31" t="n">
        <f aca="false">AVERAGE(F12,G12)</f>
        <v>501.941291548289</v>
      </c>
    </row>
    <row r="13" customFormat="false" ht="15" hidden="false" customHeight="false" outlineLevel="0" collapsed="false">
      <c r="A13" s="11" t="n">
        <v>42907</v>
      </c>
      <c r="B13" s="12" t="s">
        <v>294</v>
      </c>
      <c r="C13" s="31" t="n">
        <v>30500</v>
      </c>
      <c r="D13" s="31" t="n">
        <v>59.5</v>
      </c>
      <c r="E13" s="31" t="n">
        <v>66.63</v>
      </c>
      <c r="F13" s="31" t="n">
        <f aca="false">C13 / D13</f>
        <v>512.605042016807</v>
      </c>
      <c r="G13" s="31" t="n">
        <f aca="false">C13 / E13</f>
        <v>457.751763469909</v>
      </c>
      <c r="H13" s="31" t="n">
        <f aca="false">AVERAGE(F13,G13)</f>
        <v>485.178402743358</v>
      </c>
    </row>
    <row r="14" customFormat="false" ht="15" hidden="false" customHeight="false" outlineLevel="0" collapsed="false">
      <c r="A14" s="11" t="n">
        <v>42936</v>
      </c>
      <c r="B14" s="12" t="s">
        <v>294</v>
      </c>
      <c r="C14" s="31" t="n">
        <v>30500</v>
      </c>
      <c r="D14" s="31" t="n">
        <v>60.05</v>
      </c>
      <c r="E14" s="31" t="n">
        <v>69.97</v>
      </c>
      <c r="F14" s="31" t="n">
        <f aca="false">C14 / D14</f>
        <v>507.910074937552</v>
      </c>
      <c r="G14" s="31" t="n">
        <f aca="false">C14 / E14</f>
        <v>435.901100471631</v>
      </c>
      <c r="H14" s="31" t="n">
        <f aca="false">AVERAGE(F14,G14)</f>
        <v>471.905587704591</v>
      </c>
    </row>
    <row r="15" customFormat="false" ht="15" hidden="false" customHeight="false" outlineLevel="0" collapsed="false">
      <c r="A15" s="11" t="n">
        <v>42966</v>
      </c>
      <c r="B15" s="12" t="s">
        <v>294</v>
      </c>
      <c r="C15" s="31" t="n">
        <v>30500</v>
      </c>
      <c r="D15" s="31" t="n">
        <v>58.94</v>
      </c>
      <c r="E15" s="31" t="n">
        <v>69.31</v>
      </c>
      <c r="F15" s="31" t="n">
        <f aca="false">C15 / D15</f>
        <v>517.475398710553</v>
      </c>
      <c r="G15" s="31" t="n">
        <f aca="false">C15 / E15</f>
        <v>440.051940556918</v>
      </c>
      <c r="H15" s="31" t="n">
        <f aca="false">AVERAGE(F15,G15)</f>
        <v>478.763669633736</v>
      </c>
    </row>
    <row r="16" customFormat="false" ht="15" hidden="false" customHeight="false" outlineLevel="0" collapsed="false">
      <c r="A16" s="11" t="n">
        <v>42999</v>
      </c>
      <c r="B16" s="0" t="s">
        <v>294</v>
      </c>
      <c r="C16" s="31" t="n">
        <v>30500</v>
      </c>
      <c r="D16" s="31" t="n">
        <v>57.76</v>
      </c>
      <c r="E16" s="31" t="n">
        <v>68.95</v>
      </c>
      <c r="F16" s="31" t="n">
        <f aca="false">C16 / D16</f>
        <v>528.047091412742</v>
      </c>
      <c r="G16" s="31" t="n">
        <f aca="false">C16 / E16</f>
        <v>442.349528643945</v>
      </c>
      <c r="H16" s="31" t="n">
        <f aca="false">AVERAGE(F16,G16)</f>
        <v>485.198310028344</v>
      </c>
    </row>
    <row r="17" customFormat="false" ht="15" hidden="false" customHeight="false" outlineLevel="0" collapsed="false">
      <c r="A17" s="11" t="n">
        <v>43029</v>
      </c>
      <c r="B17" s="0" t="s">
        <v>294</v>
      </c>
      <c r="C17" s="31" t="n">
        <v>30500</v>
      </c>
      <c r="D17" s="31" t="n">
        <v>58.38</v>
      </c>
      <c r="E17" s="31" t="n">
        <v>68.15</v>
      </c>
      <c r="F17" s="31" t="n">
        <f aca="false">C17 / D17</f>
        <v>522.43919150394</v>
      </c>
      <c r="G17" s="31" t="n">
        <f aca="false">C17 / E17</f>
        <v>447.542186353632</v>
      </c>
      <c r="H17" s="31" t="n">
        <f aca="false">AVERAGE(F17,G17)</f>
        <v>484.990688928786</v>
      </c>
    </row>
    <row r="18" customFormat="false" ht="15" hidden="false" customHeight="false" outlineLevel="0" collapsed="false">
      <c r="A18" s="11" t="n">
        <v>43059</v>
      </c>
      <c r="B18" s="0" t="s">
        <v>294</v>
      </c>
      <c r="C18" s="31" t="n">
        <v>30400</v>
      </c>
      <c r="D18" s="31" t="n">
        <v>56.36</v>
      </c>
      <c r="E18" s="31" t="n">
        <v>69.66</v>
      </c>
      <c r="F18" s="31" t="n">
        <f aca="false">C18 / D18</f>
        <v>539.389638041164</v>
      </c>
      <c r="G18" s="31" t="n">
        <f aca="false">C18 / E18</f>
        <v>436.405397645708</v>
      </c>
      <c r="H18" s="31" t="n">
        <f aca="false">AVERAGE(F18,G18)</f>
        <v>487.897517843436</v>
      </c>
    </row>
    <row r="19" customFormat="false" ht="15" hidden="false" customHeight="false" outlineLevel="0" collapsed="false">
      <c r="A19" s="11" t="n">
        <v>43090</v>
      </c>
      <c r="B19" s="0" t="s">
        <v>294</v>
      </c>
      <c r="C19" s="31" t="n">
        <v>30500</v>
      </c>
      <c r="D19" s="31" t="n">
        <v>58.47</v>
      </c>
      <c r="E19" s="31" t="n">
        <v>69.41</v>
      </c>
      <c r="F19" s="31" t="n">
        <f aca="false">C19 / D19</f>
        <v>521.635026509321</v>
      </c>
      <c r="G19" s="31" t="n">
        <f aca="false">C19 / E19</f>
        <v>439.417951303847</v>
      </c>
      <c r="H19" s="31" t="n">
        <f aca="false">AVERAGE(F19,G19)</f>
        <v>480.526488906584</v>
      </c>
    </row>
    <row r="20" customFormat="false" ht="15" hidden="false" customHeight="false" outlineLevel="0" collapsed="false">
      <c r="A20" s="11" t="n">
        <v>43122</v>
      </c>
      <c r="B20" s="0" t="s">
        <v>294</v>
      </c>
      <c r="C20" s="31" t="n">
        <v>30500</v>
      </c>
      <c r="D20" s="31" t="n">
        <v>56.47</v>
      </c>
      <c r="E20" s="31" t="n">
        <v>69.26</v>
      </c>
      <c r="F20" s="31" t="n">
        <f aca="false">C20 / D20</f>
        <v>540.109792810342</v>
      </c>
      <c r="G20" s="31" t="n">
        <f aca="false">C20 / E20</f>
        <v>440.369621715276</v>
      </c>
      <c r="H20" s="31" t="n">
        <f aca="false">AVERAGE(F20,G20)</f>
        <v>490.239707262809</v>
      </c>
    </row>
    <row r="21" customFormat="false" ht="15" hidden="false" customHeight="false" outlineLevel="0" collapsed="false">
      <c r="A21" s="11" t="n">
        <v>43153</v>
      </c>
      <c r="B21" s="0" t="s">
        <v>294</v>
      </c>
      <c r="C21" s="31" t="n">
        <v>30440</v>
      </c>
      <c r="D21" s="31" t="n">
        <v>56.54</v>
      </c>
      <c r="E21" s="31" t="n">
        <v>69.58</v>
      </c>
      <c r="F21" s="31" t="n">
        <f aca="false">C21 / D21</f>
        <v>538.379908029714</v>
      </c>
      <c r="G21" s="31" t="n">
        <f aca="false">C21 / E21</f>
        <v>437.482035067548</v>
      </c>
      <c r="H21" s="31" t="n">
        <f aca="false">AVERAGE(F21,G21)</f>
        <v>487.930971548631</v>
      </c>
    </row>
    <row r="22" customFormat="false" ht="15" hidden="false" customHeight="false" outlineLevel="0" collapsed="false">
      <c r="A22" s="11" t="n">
        <v>43180</v>
      </c>
      <c r="B22" s="0" t="s">
        <v>294</v>
      </c>
      <c r="C22" s="31" t="n">
        <v>30500</v>
      </c>
      <c r="D22" s="31" t="n">
        <v>57.49</v>
      </c>
      <c r="E22" s="31" t="n">
        <v>70.57</v>
      </c>
      <c r="F22" s="31" t="n">
        <f aca="false">C22 / D22</f>
        <v>530.527048182293</v>
      </c>
      <c r="G22" s="31" t="n">
        <f aca="false">C22 / E22</f>
        <v>432.194983704124</v>
      </c>
      <c r="H22" s="31" t="n">
        <f aca="false">AVERAGE(F22,G22)</f>
        <v>481.361015943208</v>
      </c>
    </row>
    <row r="23" customFormat="false" ht="15" hidden="false" customHeight="false" outlineLevel="0" collapsed="false">
      <c r="A23" s="11" t="n">
        <v>43211</v>
      </c>
      <c r="B23" s="0" t="s">
        <v>294</v>
      </c>
      <c r="C23" s="31" t="n">
        <v>30500</v>
      </c>
      <c r="D23" s="31" t="n">
        <f aca="false">AVERAGE(D22,D24)</f>
        <v>59.56</v>
      </c>
      <c r="E23" s="31" t="n">
        <f aca="false">AVERAGE(E22,E24)</f>
        <v>71.555</v>
      </c>
      <c r="F23" s="31" t="n">
        <f aca="false">C23 / D23</f>
        <v>512.088650100739</v>
      </c>
      <c r="G23" s="31" t="n">
        <f aca="false">C23 / E23</f>
        <v>426.245545384669</v>
      </c>
      <c r="H23" s="31" t="n">
        <f aca="false">AVERAGE(F23,G23)</f>
        <v>469.167097742704</v>
      </c>
    </row>
    <row r="24" customFormat="false" ht="15" hidden="false" customHeight="false" outlineLevel="0" collapsed="false">
      <c r="A24" s="11" t="n">
        <v>43241</v>
      </c>
      <c r="B24" s="0" t="s">
        <v>294</v>
      </c>
      <c r="C24" s="31" t="n">
        <v>30500</v>
      </c>
      <c r="D24" s="31" t="n">
        <v>61.63</v>
      </c>
      <c r="E24" s="31" t="n">
        <v>72.54</v>
      </c>
      <c r="F24" s="31" t="n">
        <f aca="false">C24 / D24</f>
        <v>494.888852831413</v>
      </c>
      <c r="G24" s="31" t="n">
        <f aca="false">C24 / E24</f>
        <v>420.457678522195</v>
      </c>
      <c r="H24" s="31" t="n">
        <f aca="false">AVERAGE(F24,G24)</f>
        <v>457.673265676804</v>
      </c>
    </row>
    <row r="25" customFormat="false" ht="15" hidden="false" customHeight="false" outlineLevel="0" collapsed="false">
      <c r="A25" s="11" t="n">
        <v>43273</v>
      </c>
      <c r="B25" s="0" t="s">
        <v>294</v>
      </c>
      <c r="C25" s="31" t="n">
        <v>30500</v>
      </c>
      <c r="D25" s="31" t="n">
        <v>63.14</v>
      </c>
      <c r="E25" s="31" t="n">
        <v>73.68</v>
      </c>
      <c r="F25" s="31" t="n">
        <f aca="false">C25 / D25</f>
        <v>483.05353183402</v>
      </c>
      <c r="G25" s="31" t="n">
        <f aca="false">C25 / E25</f>
        <v>413.952225841477</v>
      </c>
      <c r="H25" s="31" t="n">
        <f aca="false">AVERAGE(F25,G25)</f>
        <v>448.502878837748</v>
      </c>
    </row>
    <row r="26" customFormat="false" ht="15" hidden="false" customHeight="false" outlineLevel="0" collapsed="false">
      <c r="A26" s="11" t="n">
        <v>43302</v>
      </c>
      <c r="B26" s="0" t="s">
        <v>294</v>
      </c>
      <c r="C26" s="31" t="n">
        <v>29830</v>
      </c>
      <c r="D26" s="31" t="n">
        <v>63.47</v>
      </c>
      <c r="E26" s="31" t="n">
        <v>74.46</v>
      </c>
      <c r="F26" s="31" t="n">
        <f aca="false">C26 / D26</f>
        <v>469.985820072475</v>
      </c>
      <c r="G26" s="31" t="n">
        <f aca="false">C26 / E26</f>
        <v>400.617781359119</v>
      </c>
      <c r="H26" s="31" t="n">
        <f aca="false">AVERAGE(F26,G26)</f>
        <v>435.301800715797</v>
      </c>
    </row>
    <row r="27" customFormat="false" ht="15" hidden="false" customHeight="false" outlineLevel="0" collapsed="false">
      <c r="A27" s="11" t="n">
        <v>43334</v>
      </c>
      <c r="B27" s="0" t="s">
        <v>294</v>
      </c>
      <c r="C27" s="31" t="n">
        <v>3307.41</v>
      </c>
      <c r="D27" s="31" t="n">
        <v>67.4</v>
      </c>
      <c r="E27" s="31" t="n">
        <v>77.96</v>
      </c>
      <c r="F27" s="31" t="n">
        <f aca="false">C27 / D27</f>
        <v>49.0713649851632</v>
      </c>
      <c r="G27" s="31" t="n">
        <f aca="false">C27 / E27</f>
        <v>42.4244484350949</v>
      </c>
      <c r="H27" s="31" t="n">
        <f aca="false">AVERAGE(F27,G27)</f>
        <v>45.7479067101291</v>
      </c>
    </row>
    <row r="28" customFormat="false" ht="15" hidden="false" customHeight="false" outlineLevel="0" collapsed="false">
      <c r="A28" s="11" t="n">
        <v>43334</v>
      </c>
      <c r="B28" s="0" t="s">
        <v>294</v>
      </c>
      <c r="C28" s="31" t="n">
        <v>27100</v>
      </c>
      <c r="D28" s="31" t="n">
        <v>67.4</v>
      </c>
      <c r="E28" s="31" t="n">
        <v>77.96</v>
      </c>
      <c r="F28" s="31" t="n">
        <f aca="false">C28 / D28</f>
        <v>402.077151335312</v>
      </c>
      <c r="G28" s="31" t="n">
        <f aca="false">C28 / E28</f>
        <v>347.614161108261</v>
      </c>
      <c r="H28" s="31" t="n">
        <f aca="false">AVERAGE(F28,G28)</f>
        <v>374.845656221786</v>
      </c>
    </row>
    <row r="29" customFormat="false" ht="15" hidden="false" customHeight="false" outlineLevel="0" collapsed="false">
      <c r="A29" s="38" t="n">
        <v>43355</v>
      </c>
      <c r="B29" s="0" t="s">
        <v>295</v>
      </c>
      <c r="C29" s="39" t="n">
        <v>8874.47</v>
      </c>
      <c r="D29" s="31" t="n">
        <v>69.15</v>
      </c>
      <c r="E29" s="31" t="n">
        <v>80.11</v>
      </c>
      <c r="F29" s="31" t="n">
        <f aca="false">C29 / D29</f>
        <v>128.336514822849</v>
      </c>
      <c r="G29" s="31" t="n">
        <f aca="false">C29 / E29</f>
        <v>110.77855448758</v>
      </c>
      <c r="H29" s="31" t="n">
        <f aca="false">AVERAGE(F29,G29)</f>
        <v>119.557534655214</v>
      </c>
    </row>
    <row r="30" customFormat="false" ht="15" hidden="false" customHeight="false" outlineLevel="0" collapsed="false">
      <c r="A30" s="38" t="n">
        <v>43355</v>
      </c>
      <c r="B30" s="0" t="s">
        <v>296</v>
      </c>
      <c r="C30" s="31" t="n">
        <v>266.23</v>
      </c>
      <c r="D30" s="31" t="n">
        <v>69.15</v>
      </c>
      <c r="E30" s="31" t="n">
        <v>80.11</v>
      </c>
      <c r="F30" s="31" t="n">
        <f aca="false">C30 / D30</f>
        <v>3.85003615328995</v>
      </c>
      <c r="G30" s="31" t="n">
        <f aca="false">C30 / E30</f>
        <v>3.32330545499938</v>
      </c>
      <c r="H30" s="31" t="n">
        <f aca="false">AVERAGE(F30,G30)</f>
        <v>3.58667080414466</v>
      </c>
    </row>
    <row r="31" s="12" customFormat="true" ht="15" hidden="false" customHeight="false" outlineLevel="0" collapsed="false">
      <c r="A31" s="40" t="n">
        <v>43355</v>
      </c>
      <c r="B31" s="12" t="s">
        <v>297</v>
      </c>
      <c r="C31" s="41" t="n">
        <v>8575</v>
      </c>
      <c r="D31" s="41" t="n">
        <v>69.15</v>
      </c>
      <c r="E31" s="41" t="n">
        <v>80.11</v>
      </c>
      <c r="F31" s="41" t="n">
        <f aca="false">C31 / D31</f>
        <v>124.005784526392</v>
      </c>
      <c r="G31" s="41" t="n">
        <f aca="false">C31 / E31</f>
        <v>107.040319560604</v>
      </c>
      <c r="H31" s="41" t="n">
        <f aca="false">AVERAGE(F31,G31)</f>
        <v>115.523052043498</v>
      </c>
    </row>
    <row r="32" s="12" customFormat="true" ht="15" hidden="false" customHeight="false" outlineLevel="0" collapsed="false">
      <c r="A32" s="40" t="n">
        <v>43355</v>
      </c>
      <c r="B32" s="12" t="s">
        <v>298</v>
      </c>
      <c r="C32" s="41" t="n">
        <v>257.25</v>
      </c>
      <c r="D32" s="41" t="n">
        <v>69.15</v>
      </c>
      <c r="E32" s="41" t="n">
        <v>80.11</v>
      </c>
      <c r="F32" s="41" t="n">
        <f aca="false">C32 / D32</f>
        <v>3.72017353579176</v>
      </c>
      <c r="G32" s="41" t="n">
        <f aca="false">C32 / E32</f>
        <v>3.21120958681812</v>
      </c>
      <c r="H32" s="41" t="n">
        <f aca="false">AVERAGE(F32,G32)</f>
        <v>3.46569156130494</v>
      </c>
    </row>
    <row r="33" customFormat="false" ht="15" hidden="false" customHeight="false" outlineLevel="0" collapsed="false">
      <c r="A33" s="38" t="n">
        <v>43362</v>
      </c>
      <c r="B33" s="12" t="s">
        <v>294</v>
      </c>
      <c r="C33" s="31" t="n">
        <v>30500</v>
      </c>
      <c r="D33" s="41" t="n">
        <v>66.79</v>
      </c>
      <c r="E33" s="41" t="n">
        <v>77.97</v>
      </c>
      <c r="F33" s="31" t="n">
        <f aca="false">C33 / D33</f>
        <v>456.655187902381</v>
      </c>
      <c r="G33" s="31" t="n">
        <f aca="false">C33 / E33</f>
        <v>391.176093369245</v>
      </c>
      <c r="H33" s="31" t="n">
        <f aca="false">AVERAGE(F33,G33)</f>
        <v>423.915640635813</v>
      </c>
    </row>
    <row r="34" customFormat="false" ht="15" hidden="false" customHeight="false" outlineLevel="0" collapsed="false">
      <c r="A34" s="38" t="n">
        <v>43383</v>
      </c>
      <c r="B34" s="12" t="s">
        <v>259</v>
      </c>
      <c r="C34" s="31" t="n">
        <v>2852.39</v>
      </c>
      <c r="D34" s="31" t="n">
        <v>66.02</v>
      </c>
      <c r="E34" s="31" t="n">
        <v>76.6</v>
      </c>
      <c r="F34" s="31" t="n">
        <f aca="false">C34 / D34</f>
        <v>43.2049378976068</v>
      </c>
      <c r="G34" s="31" t="n">
        <f aca="false">C34 / E34</f>
        <v>37.2374673629243</v>
      </c>
      <c r="H34" s="31" t="n">
        <f aca="false">AVERAGE(F34,G34)</f>
        <v>40.2212026302655</v>
      </c>
    </row>
    <row r="35" customFormat="false" ht="15" hidden="false" customHeight="false" outlineLevel="0" collapsed="false">
      <c r="A35" s="38" t="n">
        <v>43383</v>
      </c>
      <c r="B35" s="12" t="s">
        <v>260</v>
      </c>
      <c r="C35" s="31" t="n">
        <v>772.8</v>
      </c>
      <c r="D35" s="31" t="n">
        <v>66.02</v>
      </c>
      <c r="E35" s="31" t="n">
        <v>76.6</v>
      </c>
      <c r="F35" s="31" t="n">
        <f aca="false">C35 / D35</f>
        <v>11.7055437746138</v>
      </c>
      <c r="G35" s="31" t="n">
        <f aca="false">C35 / E35</f>
        <v>10.088772845953</v>
      </c>
      <c r="H35" s="31" t="n">
        <f aca="false">AVERAGE(F35,G35)</f>
        <v>10.8971583102834</v>
      </c>
    </row>
    <row r="36" customFormat="false" ht="15" hidden="false" customHeight="false" outlineLevel="0" collapsed="false">
      <c r="A36" s="38" t="n">
        <v>43383</v>
      </c>
      <c r="B36" s="12" t="s">
        <v>261</v>
      </c>
      <c r="C36" s="31" t="n">
        <v>8393.55</v>
      </c>
      <c r="D36" s="31" t="n">
        <v>66.02</v>
      </c>
      <c r="E36" s="31" t="n">
        <v>76.6</v>
      </c>
      <c r="F36" s="31" t="n">
        <f aca="false">C36 / D36</f>
        <v>127.136473795819</v>
      </c>
      <c r="G36" s="31" t="n">
        <f aca="false">C36 / E36</f>
        <v>109.57637075718</v>
      </c>
      <c r="H36" s="31" t="n">
        <f aca="false">AVERAGE(F36,G36)</f>
        <v>118.3564222765</v>
      </c>
    </row>
    <row r="37" customFormat="false" ht="15" hidden="false" customHeight="false" outlineLevel="0" collapsed="false">
      <c r="A37" s="11" t="n">
        <v>43384</v>
      </c>
      <c r="B37" s="36" t="s">
        <v>262</v>
      </c>
      <c r="C37" s="31" t="n">
        <v>14.99</v>
      </c>
      <c r="D37" s="31" t="n">
        <v>66.02</v>
      </c>
      <c r="E37" s="31" t="n">
        <v>76.6</v>
      </c>
      <c r="F37" s="31" t="n">
        <f aca="false">C37 / D37</f>
        <v>0.227052408361103</v>
      </c>
      <c r="G37" s="31" t="n">
        <f aca="false">C37 / E37</f>
        <v>0.195691906005222</v>
      </c>
      <c r="H37" s="31" t="n">
        <f aca="false">AVERAGE(F37,G37)</f>
        <v>0.211372157183162</v>
      </c>
    </row>
    <row r="38" customFormat="false" ht="15" hidden="false" customHeight="false" outlineLevel="0" collapsed="false">
      <c r="A38" s="38" t="n">
        <v>43390</v>
      </c>
      <c r="B38" s="0" t="s">
        <v>244</v>
      </c>
      <c r="C38" s="31" t="n">
        <v>1170</v>
      </c>
      <c r="D38" s="31" t="n">
        <v>65.67</v>
      </c>
      <c r="E38" s="31" t="n">
        <v>75.71</v>
      </c>
      <c r="F38" s="31" t="n">
        <f aca="false">C38 / D38</f>
        <v>17.8163544997716</v>
      </c>
      <c r="G38" s="31" t="n">
        <f aca="false">C38 / E38</f>
        <v>15.453704926694</v>
      </c>
      <c r="H38" s="31" t="n">
        <f aca="false">AVERAGE(F38,G38)</f>
        <v>16.6350297132328</v>
      </c>
    </row>
    <row r="39" customFormat="false" ht="15" hidden="false" customHeight="false" outlineLevel="0" collapsed="false">
      <c r="A39" s="38" t="n">
        <v>43390</v>
      </c>
      <c r="B39" s="0" t="s">
        <v>299</v>
      </c>
      <c r="C39" s="31" t="n">
        <v>80900</v>
      </c>
      <c r="D39" s="31" t="n">
        <v>65.67</v>
      </c>
      <c r="E39" s="31" t="n">
        <v>75.71</v>
      </c>
      <c r="F39" s="31" t="n">
        <f aca="false">C39 / D39</f>
        <v>1231.9171615654</v>
      </c>
      <c r="G39" s="31" t="n">
        <f aca="false">C39 / E39</f>
        <v>1068.55105005944</v>
      </c>
      <c r="H39" s="31" t="n">
        <f aca="false">AVERAGE(F39,G39)</f>
        <v>1150.23410581242</v>
      </c>
    </row>
    <row r="40" customFormat="false" ht="15" hidden="false" customHeight="false" outlineLevel="0" collapsed="false">
      <c r="A40" s="38" t="n">
        <v>43390</v>
      </c>
      <c r="B40" s="0" t="s">
        <v>300</v>
      </c>
      <c r="C40" s="31" t="n">
        <v>88466</v>
      </c>
      <c r="D40" s="31" t="n">
        <v>65.67</v>
      </c>
      <c r="E40" s="31" t="n">
        <v>75.71</v>
      </c>
      <c r="F40" s="31" t="n">
        <f aca="false">C40 / D40</f>
        <v>1347.12958733059</v>
      </c>
      <c r="G40" s="31" t="n">
        <f aca="false">C40 / E40</f>
        <v>1168.48500858539</v>
      </c>
      <c r="H40" s="31" t="n">
        <f aca="false">AVERAGE(F40,G40)</f>
        <v>1257.80729795799</v>
      </c>
    </row>
    <row r="41" customFormat="false" ht="15" hidden="false" customHeight="false" outlineLevel="0" collapsed="false">
      <c r="A41" s="38" t="n">
        <v>43390</v>
      </c>
      <c r="B41" s="0" t="s">
        <v>301</v>
      </c>
      <c r="C41" s="31" t="n">
        <v>2000</v>
      </c>
      <c r="D41" s="31" t="n">
        <v>65.67</v>
      </c>
      <c r="E41" s="31" t="n">
        <v>75.71</v>
      </c>
      <c r="F41" s="31" t="n">
        <f aca="false">C41 / D41</f>
        <v>30.4553068372164</v>
      </c>
      <c r="G41" s="31" t="n">
        <f aca="false">C41 / E41</f>
        <v>26.4165896182803</v>
      </c>
      <c r="H41" s="31" t="n">
        <f aca="false">AVERAGE(F41,G41)</f>
        <v>28.4359482277483</v>
      </c>
    </row>
    <row r="42" customFormat="false" ht="15" hidden="false" customHeight="false" outlineLevel="0" collapsed="false">
      <c r="A42" s="11" t="n">
        <v>43392</v>
      </c>
      <c r="B42" s="36" t="s">
        <v>244</v>
      </c>
      <c r="C42" s="31" t="n">
        <v>180</v>
      </c>
      <c r="D42" s="31" t="n">
        <v>65.5</v>
      </c>
      <c r="E42" s="31" t="n">
        <v>75.52</v>
      </c>
      <c r="F42" s="31" t="n">
        <f aca="false">C42 / D42</f>
        <v>2.74809160305344</v>
      </c>
      <c r="G42" s="31" t="n">
        <f aca="false">C42 / E42</f>
        <v>2.38347457627119</v>
      </c>
      <c r="H42" s="31" t="n">
        <f aca="false">AVERAGE(F42,G42)</f>
        <v>2.56578308966231</v>
      </c>
    </row>
    <row r="43" customFormat="false" ht="15" hidden="false" customHeight="false" outlineLevel="0" collapsed="false">
      <c r="A43" s="38" t="n">
        <v>43393</v>
      </c>
      <c r="B43" s="0" t="s">
        <v>302</v>
      </c>
      <c r="C43" s="31" t="n">
        <v>39430</v>
      </c>
      <c r="D43" s="31" t="n">
        <v>65.5</v>
      </c>
      <c r="E43" s="31" t="n">
        <v>75.52</v>
      </c>
      <c r="F43" s="31" t="n">
        <f aca="false">C43 / D43</f>
        <v>601.984732824428</v>
      </c>
      <c r="G43" s="31" t="n">
        <f aca="false">C43 / E43</f>
        <v>522.113347457627</v>
      </c>
      <c r="H43" s="31" t="n">
        <f aca="false">AVERAGE(F43,G43)</f>
        <v>562.049040141027</v>
      </c>
    </row>
    <row r="44" customFormat="false" ht="15" hidden="false" customHeight="false" outlineLevel="0" collapsed="false">
      <c r="A44" s="38" t="n">
        <v>43393</v>
      </c>
      <c r="B44" s="0" t="s">
        <v>303</v>
      </c>
      <c r="C44" s="31" t="n">
        <v>34440</v>
      </c>
      <c r="D44" s="31" t="n">
        <v>65.5</v>
      </c>
      <c r="E44" s="31" t="n">
        <v>75.52</v>
      </c>
      <c r="F44" s="31" t="n">
        <f aca="false">C44 / D44</f>
        <v>525.801526717557</v>
      </c>
      <c r="G44" s="31" t="n">
        <f aca="false">C44 / E44</f>
        <v>456.03813559322</v>
      </c>
      <c r="H44" s="31" t="n">
        <f aca="false">AVERAGE(F44,G44)</f>
        <v>490.919831155389</v>
      </c>
    </row>
    <row r="45" customFormat="false" ht="15" hidden="false" customHeight="false" outlineLevel="0" collapsed="false">
      <c r="A45" s="38" t="n">
        <v>43393</v>
      </c>
      <c r="B45" s="0" t="s">
        <v>304</v>
      </c>
      <c r="C45" s="31" t="n">
        <v>28550</v>
      </c>
      <c r="D45" s="31" t="n">
        <v>65.5</v>
      </c>
      <c r="E45" s="31" t="n">
        <v>75.52</v>
      </c>
      <c r="F45" s="31" t="n">
        <f aca="false">C45 / D45</f>
        <v>435.87786259542</v>
      </c>
      <c r="G45" s="31" t="n">
        <f aca="false">C45 / E45</f>
        <v>378.045550847458</v>
      </c>
      <c r="H45" s="31" t="n">
        <f aca="false">AVERAGE(F45,G45)</f>
        <v>406.961706721439</v>
      </c>
    </row>
    <row r="46" customFormat="false" ht="15" hidden="false" customHeight="false" outlineLevel="0" collapsed="false">
      <c r="A46" s="38" t="n">
        <v>43393</v>
      </c>
      <c r="B46" s="30" t="s">
        <v>268</v>
      </c>
      <c r="C46" s="31" t="n">
        <v>4000</v>
      </c>
      <c r="D46" s="31" t="n">
        <v>65.5</v>
      </c>
      <c r="E46" s="31" t="n">
        <v>75.52</v>
      </c>
      <c r="F46" s="31" t="n">
        <f aca="false">C46 / D46</f>
        <v>61.0687022900763</v>
      </c>
      <c r="G46" s="31" t="n">
        <f aca="false">C46 / E46</f>
        <v>52.9661016949153</v>
      </c>
      <c r="H46" s="31" t="n">
        <f aca="false">AVERAGE(F46,G46)</f>
        <v>57.0174019924958</v>
      </c>
    </row>
    <row r="47" customFormat="false" ht="15" hidden="false" customHeight="false" outlineLevel="0" collapsed="false">
      <c r="A47" s="38" t="n">
        <v>43395</v>
      </c>
      <c r="B47" s="0" t="s">
        <v>294</v>
      </c>
      <c r="C47" s="42" t="n">
        <v>30428.36</v>
      </c>
      <c r="D47" s="42" t="n">
        <v>65.23</v>
      </c>
      <c r="E47" s="42" t="n">
        <v>74.81</v>
      </c>
      <c r="F47" s="42" t="n">
        <f aca="false">C47 / D47</f>
        <v>466.478000919822</v>
      </c>
      <c r="G47" s="42" t="n">
        <f aca="false">C47 / E47</f>
        <v>406.741879427884</v>
      </c>
      <c r="H47" s="42" t="n">
        <f aca="false">AVERAGE(F47,G47)</f>
        <v>436.609940173853</v>
      </c>
    </row>
    <row r="48" customFormat="false" ht="15" hidden="false" customHeight="false" outlineLevel="0" collapsed="false">
      <c r="A48" s="38" t="n">
        <v>43396</v>
      </c>
      <c r="B48" s="30" t="s">
        <v>244</v>
      </c>
      <c r="C48" s="31" t="n">
        <v>90</v>
      </c>
      <c r="D48" s="31" t="n">
        <v>65.7</v>
      </c>
      <c r="E48" s="31" t="n">
        <v>75.45</v>
      </c>
      <c r="F48" s="31" t="n">
        <f aca="false">C48 / D48</f>
        <v>1.36986301369863</v>
      </c>
      <c r="G48" s="31" t="n">
        <f aca="false">C48 / E48</f>
        <v>1.19284294234592</v>
      </c>
      <c r="H48" s="31" t="n">
        <f aca="false">AVERAGE(F48,G48)</f>
        <v>1.28135297802228</v>
      </c>
    </row>
    <row r="49" customFormat="false" ht="15" hidden="false" customHeight="false" outlineLevel="0" collapsed="false">
      <c r="A49" s="38" t="n">
        <v>43397</v>
      </c>
      <c r="B49" s="30" t="s">
        <v>244</v>
      </c>
      <c r="C49" s="31" t="n">
        <v>180</v>
      </c>
      <c r="D49" s="31" t="n">
        <v>65.51</v>
      </c>
      <c r="E49" s="31" t="n">
        <v>74.61</v>
      </c>
      <c r="F49" s="31" t="n">
        <f aca="false">C49 / D49</f>
        <v>2.74767211112807</v>
      </c>
      <c r="G49" s="31" t="n">
        <f aca="false">C49 / E49</f>
        <v>2.41254523522316</v>
      </c>
      <c r="H49" s="31" t="n">
        <f aca="false">AVERAGE(F49,G49)</f>
        <v>2.58010867317562</v>
      </c>
    </row>
    <row r="50" customFormat="false" ht="15" hidden="false" customHeight="false" outlineLevel="0" collapsed="false">
      <c r="A50" s="38" t="n">
        <v>43397</v>
      </c>
      <c r="B50" s="30" t="s">
        <v>305</v>
      </c>
      <c r="C50" s="31" t="n">
        <v>56000</v>
      </c>
      <c r="D50" s="31" t="n">
        <v>65.51</v>
      </c>
      <c r="E50" s="31" t="n">
        <v>74.61</v>
      </c>
      <c r="F50" s="31" t="n">
        <f aca="false">C50 / D50</f>
        <v>854.831323462067</v>
      </c>
      <c r="G50" s="31" t="n">
        <f aca="false">C50 / E50</f>
        <v>750.569628736094</v>
      </c>
      <c r="H50" s="31" t="n">
        <f aca="false">AVERAGE(F50,G50)</f>
        <v>802.700476099081</v>
      </c>
    </row>
    <row r="51" customFormat="false" ht="15" hidden="false" customHeight="false" outlineLevel="0" collapsed="false">
      <c r="A51" s="38" t="n">
        <v>43398</v>
      </c>
      <c r="B51" s="30" t="s">
        <v>306</v>
      </c>
      <c r="C51" s="31" t="n">
        <v>40000</v>
      </c>
      <c r="D51" s="31" t="n">
        <v>65.67</v>
      </c>
      <c r="E51" s="31" t="n">
        <v>74.72</v>
      </c>
      <c r="F51" s="31" t="n">
        <f aca="false">C51 / D51</f>
        <v>609.106136744328</v>
      </c>
      <c r="G51" s="31" t="n">
        <f aca="false">C51 / E51</f>
        <v>535.331905781585</v>
      </c>
      <c r="H51" s="31" t="n">
        <f aca="false">AVERAGE(F51,G51)</f>
        <v>572.219021262956</v>
      </c>
    </row>
    <row r="52" customFormat="false" ht="15" hidden="false" customHeight="false" outlineLevel="0" collapsed="false">
      <c r="A52" s="38" t="n">
        <v>43400</v>
      </c>
      <c r="B52" s="30" t="s">
        <v>275</v>
      </c>
      <c r="C52" s="31" t="n">
        <v>2060</v>
      </c>
      <c r="D52" s="31" t="n">
        <v>65.69</v>
      </c>
      <c r="E52" s="31" t="n">
        <v>74.91</v>
      </c>
      <c r="F52" s="31" t="n">
        <f aca="false">C52 / D52</f>
        <v>31.3594154361394</v>
      </c>
      <c r="G52" s="31" t="n">
        <f aca="false">C52 / E52</f>
        <v>27.4996662661861</v>
      </c>
      <c r="H52" s="31" t="n">
        <f aca="false">AVERAGE(F52,G52)</f>
        <v>29.4295408511628</v>
      </c>
    </row>
    <row r="53" customFormat="false" ht="15" hidden="false" customHeight="false" outlineLevel="0" collapsed="false">
      <c r="A53" s="38" t="n">
        <v>43400</v>
      </c>
      <c r="B53" s="30" t="s">
        <v>244</v>
      </c>
      <c r="C53" s="31" t="n">
        <v>93</v>
      </c>
      <c r="D53" s="31" t="n">
        <v>65.69</v>
      </c>
      <c r="E53" s="31" t="n">
        <v>74.91</v>
      </c>
      <c r="F53" s="31" t="n">
        <f aca="false">C53 / D53</f>
        <v>1.41574059978688</v>
      </c>
      <c r="G53" s="31" t="n">
        <f aca="false">C53 / E53</f>
        <v>1.24148978774529</v>
      </c>
      <c r="H53" s="31" t="n">
        <f aca="false">AVERAGE(F53,G53)</f>
        <v>1.32861519376609</v>
      </c>
    </row>
    <row r="54" customFormat="false" ht="15" hidden="false" customHeight="false" outlineLevel="0" collapsed="false">
      <c r="A54" s="38" t="n">
        <v>43402</v>
      </c>
      <c r="B54" s="30" t="s">
        <v>244</v>
      </c>
      <c r="C54" s="31" t="n">
        <v>90</v>
      </c>
      <c r="D54" s="31" t="n">
        <v>65.7</v>
      </c>
      <c r="E54" s="31" t="n">
        <v>74.74</v>
      </c>
      <c r="F54" s="31" t="n">
        <f aca="false">C54 / D54</f>
        <v>1.36986301369863</v>
      </c>
      <c r="G54" s="31" t="n">
        <f aca="false">C54 / E54</f>
        <v>1.2041744715012</v>
      </c>
      <c r="H54" s="31" t="n">
        <f aca="false">AVERAGE(F54,G54)</f>
        <v>1.28701874259992</v>
      </c>
    </row>
    <row r="55" customFormat="false" ht="15" hidden="false" customHeight="false" outlineLevel="0" collapsed="false">
      <c r="A55" s="38" t="n">
        <v>43408</v>
      </c>
      <c r="B55" s="30" t="s">
        <v>244</v>
      </c>
      <c r="C55" s="31" t="n">
        <v>90</v>
      </c>
      <c r="D55" s="31" t="n">
        <v>66.16</v>
      </c>
      <c r="E55" s="31" t="n">
        <v>75.3</v>
      </c>
      <c r="F55" s="31" t="n">
        <f aca="false">C55 / D55</f>
        <v>1.36033857315599</v>
      </c>
      <c r="G55" s="31" t="n">
        <f aca="false">C55 / E55</f>
        <v>1.19521912350598</v>
      </c>
      <c r="H55" s="31" t="n">
        <f aca="false">AVERAGE(F55,G55)</f>
        <v>1.27777884833098</v>
      </c>
    </row>
    <row r="56" customFormat="false" ht="15" hidden="false" customHeight="false" outlineLevel="0" collapsed="false">
      <c r="A56" s="38" t="n">
        <v>43412</v>
      </c>
      <c r="B56" s="30" t="s">
        <v>307</v>
      </c>
      <c r="C56" s="31" t="n">
        <v>9840</v>
      </c>
      <c r="D56" s="31" t="n">
        <v>66.36</v>
      </c>
      <c r="E56" s="31" t="n">
        <v>75.8</v>
      </c>
      <c r="F56" s="31" t="n">
        <f aca="false">C56 / D56</f>
        <v>148.282097649186</v>
      </c>
      <c r="G56" s="31" t="n">
        <f aca="false">C56 / E56</f>
        <v>129.815303430079</v>
      </c>
      <c r="H56" s="31" t="n">
        <f aca="false">AVERAGE(F56,G56)</f>
        <v>139.048700539633</v>
      </c>
    </row>
    <row r="57" customFormat="false" ht="15" hidden="false" customHeight="false" outlineLevel="0" collapsed="false">
      <c r="A57" s="38" t="n">
        <v>43417</v>
      </c>
      <c r="B57" s="30" t="s">
        <v>244</v>
      </c>
      <c r="C57" s="31" t="n">
        <v>180</v>
      </c>
      <c r="D57" s="31" t="n">
        <v>67.88</v>
      </c>
      <c r="E57" s="31" t="n">
        <v>76.57</v>
      </c>
      <c r="F57" s="31" t="n">
        <f aca="false">C57 / D57</f>
        <v>2.65173836181497</v>
      </c>
      <c r="G57" s="31" t="n">
        <f aca="false">C57 / E57</f>
        <v>2.35079012668147</v>
      </c>
      <c r="H57" s="31" t="n">
        <f aca="false">AVERAGE(F57,G57)</f>
        <v>2.50126424424822</v>
      </c>
    </row>
    <row r="58" customFormat="false" ht="15" hidden="false" customHeight="false" outlineLevel="0" collapsed="false">
      <c r="A58" s="38" t="n">
        <v>43417</v>
      </c>
      <c r="B58" s="0" t="s">
        <v>308</v>
      </c>
      <c r="C58" s="31" t="n">
        <v>12265</v>
      </c>
      <c r="D58" s="31" t="n">
        <v>67.88</v>
      </c>
      <c r="E58" s="31" t="n">
        <v>76.57</v>
      </c>
      <c r="F58" s="31" t="n">
        <f aca="false">C58 / D58</f>
        <v>180.686505598114</v>
      </c>
      <c r="G58" s="31" t="n">
        <f aca="false">C58 / E58</f>
        <v>160.180227243046</v>
      </c>
      <c r="H58" s="31" t="n">
        <f aca="false">AVERAGE(F58,G58)</f>
        <v>170.43336642058</v>
      </c>
    </row>
    <row r="59" customFormat="false" ht="15" hidden="false" customHeight="false" outlineLevel="0" collapsed="false">
      <c r="A59" s="38" t="n">
        <v>43419</v>
      </c>
      <c r="B59" s="30" t="s">
        <v>309</v>
      </c>
      <c r="C59" s="42" t="n">
        <v>19587.49</v>
      </c>
      <c r="D59" s="31" t="n">
        <v>65.98</v>
      </c>
      <c r="E59" s="31" t="n">
        <v>76.36</v>
      </c>
      <c r="F59" s="31" t="n">
        <f aca="false">C59 / D59</f>
        <v>296.870112155199</v>
      </c>
      <c r="G59" s="31" t="n">
        <f aca="false">C59 / E59</f>
        <v>256.515060240964</v>
      </c>
      <c r="H59" s="31" t="n">
        <f aca="false">AVERAGE(F59,G59)</f>
        <v>276.692586198081</v>
      </c>
    </row>
    <row r="60" customFormat="false" ht="15" hidden="false" customHeight="false" outlineLevel="0" collapsed="false">
      <c r="A60" s="38" t="n">
        <v>43421</v>
      </c>
      <c r="B60" s="30" t="s">
        <v>244</v>
      </c>
      <c r="C60" s="31" t="n">
        <v>180</v>
      </c>
      <c r="D60" s="31" t="n">
        <v>65.98</v>
      </c>
      <c r="E60" s="31" t="n">
        <v>76.36</v>
      </c>
      <c r="F60" s="31" t="n">
        <f aca="false">C60 / D60</f>
        <v>2.7280994240679</v>
      </c>
      <c r="G60" s="31" t="n">
        <f aca="false">C60 / E60</f>
        <v>2.35725510738607</v>
      </c>
      <c r="H60" s="31" t="n">
        <f aca="false">AVERAGE(F60,G60)</f>
        <v>2.54267726572698</v>
      </c>
    </row>
    <row r="61" customFormat="false" ht="15" hidden="false" customHeight="false" outlineLevel="0" collapsed="false">
      <c r="A61" s="38" t="n">
        <v>43424</v>
      </c>
      <c r="B61" s="30" t="s">
        <v>244</v>
      </c>
      <c r="C61" s="31" t="n">
        <v>90</v>
      </c>
      <c r="D61" s="31" t="n">
        <v>65.97</v>
      </c>
      <c r="E61" s="31" t="n">
        <v>75.15</v>
      </c>
      <c r="F61" s="31" t="n">
        <f aca="false">C61 / D61</f>
        <v>1.36425648021828</v>
      </c>
      <c r="G61" s="31" t="n">
        <f aca="false">C61 / E61</f>
        <v>1.19760479041916</v>
      </c>
      <c r="H61" s="31" t="n">
        <f aca="false">AVERAGE(F61,G61)</f>
        <v>1.28093063531872</v>
      </c>
    </row>
    <row r="62" customFormat="false" ht="15" hidden="false" customHeight="false" outlineLevel="0" collapsed="false">
      <c r="A62" s="38" t="n">
        <v>43424</v>
      </c>
      <c r="B62" s="30" t="s">
        <v>310</v>
      </c>
      <c r="C62" s="31" t="n">
        <v>25250</v>
      </c>
      <c r="D62" s="31" t="n">
        <v>65.97</v>
      </c>
      <c r="E62" s="31" t="n">
        <v>75.15</v>
      </c>
      <c r="F62" s="31" t="n">
        <f aca="false">C62 / D62</f>
        <v>382.749734727907</v>
      </c>
      <c r="G62" s="31" t="n">
        <f aca="false">C62 / E62</f>
        <v>335.994677312043</v>
      </c>
      <c r="H62" s="31" t="n">
        <f aca="false">AVERAGE(F62,G62)</f>
        <v>359.372206019975</v>
      </c>
    </row>
    <row r="63" customFormat="false" ht="15" hidden="false" customHeight="false" outlineLevel="0" collapsed="false">
      <c r="A63" s="38" t="n">
        <v>43426</v>
      </c>
      <c r="B63" s="0" t="s">
        <v>294</v>
      </c>
      <c r="C63" s="42" t="n">
        <v>30428.36</v>
      </c>
      <c r="D63" s="31" t="n">
        <v>65.69</v>
      </c>
      <c r="E63" s="31" t="n">
        <v>74.94</v>
      </c>
      <c r="F63" s="31" t="n">
        <f aca="false">C63 / D63</f>
        <v>463.211447708936</v>
      </c>
      <c r="G63" s="31" t="n">
        <f aca="false">C63 / E63</f>
        <v>406.036295703229</v>
      </c>
      <c r="H63" s="31" t="n">
        <f aca="false">AVERAGE(F63,G63)</f>
        <v>434.623871706083</v>
      </c>
    </row>
    <row r="64" customFormat="false" ht="15" hidden="false" customHeight="false" outlineLevel="0" collapsed="false">
      <c r="A64" s="38" t="n">
        <v>43426</v>
      </c>
      <c r="B64" s="30" t="s">
        <v>311</v>
      </c>
      <c r="C64" s="31" t="n">
        <f aca="false">1299</f>
        <v>1299</v>
      </c>
      <c r="D64" s="31" t="n">
        <v>65.69</v>
      </c>
      <c r="E64" s="31" t="n">
        <v>74.94</v>
      </c>
      <c r="F64" s="31" t="n">
        <f aca="false">C64 / D64</f>
        <v>19.7746993454103</v>
      </c>
      <c r="G64" s="31" t="n">
        <f aca="false">C64 / E64</f>
        <v>17.3338670936749</v>
      </c>
      <c r="H64" s="31" t="n">
        <f aca="false">AVERAGE(F64,G64)</f>
        <v>18.5542832195426</v>
      </c>
    </row>
    <row r="65" customFormat="false" ht="15" hidden="false" customHeight="false" outlineLevel="0" collapsed="false">
      <c r="A65" s="38" t="n">
        <v>43426</v>
      </c>
      <c r="B65" s="30" t="s">
        <v>312</v>
      </c>
      <c r="C65" s="31" t="n">
        <v>50</v>
      </c>
      <c r="D65" s="31" t="n">
        <v>65.69</v>
      </c>
      <c r="E65" s="31" t="n">
        <v>74.94</v>
      </c>
      <c r="F65" s="31" t="n">
        <f aca="false">C65 / D65</f>
        <v>0.761150860100472</v>
      </c>
      <c r="G65" s="31" t="n">
        <f aca="false">C65 / E65</f>
        <v>0.667200427008273</v>
      </c>
      <c r="H65" s="31" t="n">
        <f aca="false">AVERAGE(F65,G65)</f>
        <v>0.714175643554373</v>
      </c>
    </row>
    <row r="66" customFormat="false" ht="15" hidden="false" customHeight="false" outlineLevel="0" collapsed="false">
      <c r="A66" s="38" t="n">
        <v>43426</v>
      </c>
      <c r="B66" s="30" t="s">
        <v>244</v>
      </c>
      <c r="C66" s="31" t="n">
        <v>180</v>
      </c>
      <c r="D66" s="31" t="n">
        <v>65.69</v>
      </c>
      <c r="E66" s="31" t="n">
        <v>74.94</v>
      </c>
      <c r="F66" s="31" t="n">
        <f aca="false">C66 / D66</f>
        <v>2.7401430963617</v>
      </c>
      <c r="G66" s="31" t="n">
        <f aca="false">C66 / E66</f>
        <v>2.40192153722978</v>
      </c>
      <c r="H66" s="31" t="n">
        <f aca="false">AVERAGE(F66,G66)</f>
        <v>2.57103231679574</v>
      </c>
    </row>
    <row r="67" customFormat="false" ht="15" hidden="false" customHeight="false" outlineLevel="0" collapsed="false">
      <c r="A67" s="38" t="n">
        <v>43426</v>
      </c>
      <c r="B67" s="30" t="s">
        <v>313</v>
      </c>
      <c r="C67" s="31" t="n">
        <v>56000</v>
      </c>
      <c r="D67" s="31" t="n">
        <v>65.69</v>
      </c>
      <c r="E67" s="31" t="n">
        <v>74.94</v>
      </c>
      <c r="F67" s="31" t="n">
        <f aca="false">C67 / D67</f>
        <v>852.488963312529</v>
      </c>
      <c r="G67" s="31" t="n">
        <f aca="false">C67 / E67</f>
        <v>747.264478249266</v>
      </c>
      <c r="H67" s="31" t="n">
        <f aca="false">AVERAGE(F67,G67)</f>
        <v>799.876720780897</v>
      </c>
    </row>
    <row r="68" customFormat="false" ht="15" hidden="false" customHeight="false" outlineLevel="0" collapsed="false">
      <c r="A68" s="38" t="n">
        <v>43426</v>
      </c>
      <c r="B68" s="0" t="s">
        <v>314</v>
      </c>
      <c r="C68" s="31" t="n">
        <v>5000</v>
      </c>
      <c r="D68" s="31" t="n">
        <v>65.69</v>
      </c>
      <c r="E68" s="31" t="n">
        <v>74.94</v>
      </c>
      <c r="F68" s="31" t="n">
        <f aca="false">C68 / D68</f>
        <v>76.1150860100472</v>
      </c>
      <c r="G68" s="31" t="n">
        <f aca="false">C68 / E68</f>
        <v>66.7200427008273</v>
      </c>
      <c r="H68" s="31" t="n">
        <f aca="false">AVERAGE(F68,G68)</f>
        <v>71.4175643554373</v>
      </c>
    </row>
    <row r="69" customFormat="false" ht="15" hidden="false" customHeight="false" outlineLevel="0" collapsed="false">
      <c r="A69" s="38" t="n">
        <v>43430</v>
      </c>
      <c r="B69" s="30" t="s">
        <v>315</v>
      </c>
      <c r="C69" s="31" t="n">
        <v>2575</v>
      </c>
      <c r="D69" s="31" t="n">
        <v>66.89</v>
      </c>
      <c r="E69" s="31" t="n">
        <v>75.87</v>
      </c>
      <c r="F69" s="31" t="n">
        <f aca="false">C69 / D69</f>
        <v>38.4960382717895</v>
      </c>
      <c r="G69" s="31" t="n">
        <f aca="false">C69 / E69</f>
        <v>33.9396335837617</v>
      </c>
      <c r="H69" s="31" t="n">
        <f aca="false">AVERAGE(F69,G69)</f>
        <v>36.2178359277756</v>
      </c>
    </row>
    <row r="70" customFormat="false" ht="13.8" hidden="false" customHeight="false" outlineLevel="0" collapsed="false">
      <c r="A70" s="43" t="n">
        <v>43436</v>
      </c>
      <c r="B70" s="12" t="s">
        <v>316</v>
      </c>
      <c r="C70" s="31" t="n">
        <f aca="false"> 70 + 72 + 70</f>
        <v>212</v>
      </c>
      <c r="D70" s="31" t="n">
        <v>66.47</v>
      </c>
      <c r="E70" s="31" t="n">
        <v>75.61</v>
      </c>
      <c r="F70" s="31" t="n">
        <f aca="false">C70 / D70</f>
        <v>3.1894087558297</v>
      </c>
      <c r="G70" s="31" t="n">
        <f aca="false">C70 / E70</f>
        <v>2.80386192302605</v>
      </c>
      <c r="H70" s="31" t="n">
        <f aca="false">AVERAGE(F70,G70)</f>
        <v>2.99663533942788</v>
      </c>
    </row>
    <row r="71" customFormat="false" ht="13.8" hidden="false" customHeight="false" outlineLevel="0" collapsed="false">
      <c r="A71" s="43" t="n">
        <v>43437</v>
      </c>
      <c r="B71" s="12" t="s">
        <v>316</v>
      </c>
      <c r="C71" s="31" t="n">
        <f aca="false"> 36 + 36 + 36 + 72</f>
        <v>180</v>
      </c>
      <c r="D71" s="31" t="n">
        <v>66.47</v>
      </c>
      <c r="E71" s="31" t="n">
        <v>75.61</v>
      </c>
      <c r="F71" s="31" t="n">
        <f aca="false">C71 / D71</f>
        <v>2.7079885662705</v>
      </c>
      <c r="G71" s="31" t="n">
        <f aca="false">C71 / E71</f>
        <v>2.38063748181457</v>
      </c>
      <c r="H71" s="31" t="n">
        <f aca="false">AVERAGE(F71,G71)</f>
        <v>2.54431302404254</v>
      </c>
    </row>
    <row r="72" customFormat="false" ht="13.8" hidden="false" customHeight="false" outlineLevel="0" collapsed="false">
      <c r="A72" s="43" t="n">
        <v>43437</v>
      </c>
      <c r="B72" s="12" t="s">
        <v>317</v>
      </c>
      <c r="C72" s="31" t="n">
        <v>16600</v>
      </c>
      <c r="D72" s="31" t="n">
        <v>66.47</v>
      </c>
      <c r="E72" s="31" t="n">
        <v>75.61</v>
      </c>
      <c r="F72" s="31" t="n">
        <f aca="false">C72 / D72</f>
        <v>249.736723333835</v>
      </c>
      <c r="G72" s="31" t="n">
        <f aca="false">C72 / E72</f>
        <v>219.547678878455</v>
      </c>
      <c r="H72" s="31" t="n">
        <f aca="false">AVERAGE(F72,G72)</f>
        <v>234.642201106145</v>
      </c>
    </row>
    <row r="73" customFormat="false" ht="13.8" hidden="false" customHeight="false" outlineLevel="0" collapsed="false">
      <c r="A73" s="43" t="n">
        <v>43437</v>
      </c>
      <c r="B73" s="0" t="s">
        <v>318</v>
      </c>
      <c r="C73" s="31" t="n">
        <v>15586</v>
      </c>
      <c r="D73" s="31" t="n">
        <v>66.47</v>
      </c>
      <c r="E73" s="31" t="n">
        <v>75.61</v>
      </c>
      <c r="F73" s="31" t="n">
        <f aca="false">C73 / D73</f>
        <v>234.481721077178</v>
      </c>
      <c r="G73" s="31" t="n">
        <f aca="false">C73 / E73</f>
        <v>206.136754397566</v>
      </c>
      <c r="H73" s="31" t="n">
        <f aca="false">AVERAGE(F73,G73)</f>
        <v>220.309237737372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2018-12-04T08:56:39Z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