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apolet_uw_edu/Documents/Documents/Winter 2023/"/>
    </mc:Choice>
  </mc:AlternateContent>
  <xr:revisionPtr revIDLastSave="0" documentId="8_{73BB393E-6A4D-4847-A7A5-D246602DEC14}" xr6:coauthVersionLast="47" xr6:coauthVersionMax="47" xr10:uidLastSave="{00000000-0000-0000-0000-000000000000}"/>
  <bookViews>
    <workbookView xWindow="-108" yWindow="-108" windowWidth="23256" windowHeight="12576" xr2:uid="{FBC4E8BD-05EE-41DD-8D91-9CC51D6AD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B13" i="1"/>
  <c r="AC12" i="1"/>
  <c r="AB12" i="1"/>
  <c r="Z13" i="1"/>
  <c r="AA13" i="1"/>
  <c r="AA12" i="1"/>
  <c r="Z12" i="1"/>
  <c r="Y11" i="1"/>
  <c r="Y8" i="1"/>
  <c r="Y7" i="1"/>
  <c r="Y6" i="1"/>
  <c r="Y5" i="1"/>
  <c r="Y4" i="1"/>
  <c r="V11" i="1"/>
  <c r="V7" i="1"/>
  <c r="V6" i="1"/>
  <c r="V5" i="1"/>
  <c r="V4" i="1"/>
  <c r="S11" i="1"/>
  <c r="S10" i="1"/>
  <c r="S9" i="1"/>
  <c r="S8" i="1"/>
  <c r="S7" i="1"/>
  <c r="S6" i="1"/>
  <c r="S5" i="1"/>
  <c r="S4" i="1"/>
  <c r="P11" i="1"/>
  <c r="P10" i="1"/>
  <c r="P9" i="1"/>
  <c r="P8" i="1"/>
  <c r="P7" i="1"/>
  <c r="P6" i="1"/>
  <c r="P5" i="1"/>
  <c r="P4" i="1"/>
  <c r="R13" i="1"/>
  <c r="Q13" i="1"/>
  <c r="O13" i="1"/>
  <c r="N13" i="1"/>
  <c r="R12" i="1"/>
  <c r="Q12" i="1"/>
  <c r="O12" i="1"/>
  <c r="N12" i="1"/>
  <c r="L13" i="1"/>
  <c r="K13" i="1"/>
  <c r="I13" i="1"/>
  <c r="H13" i="1"/>
  <c r="F13" i="1"/>
  <c r="E13" i="1"/>
  <c r="C13" i="1"/>
  <c r="B13" i="1"/>
  <c r="L12" i="1"/>
  <c r="K12" i="1"/>
  <c r="I12" i="1"/>
  <c r="H12" i="1"/>
  <c r="F12" i="1"/>
  <c r="E12" i="1"/>
  <c r="C12" i="1"/>
  <c r="B12" i="1"/>
  <c r="M4" i="1"/>
  <c r="M11" i="1"/>
  <c r="M10" i="1"/>
  <c r="M9" i="1"/>
  <c r="M8" i="1"/>
  <c r="M7" i="1"/>
  <c r="M6" i="1"/>
  <c r="M5" i="1"/>
  <c r="J11" i="1"/>
  <c r="J10" i="1"/>
  <c r="J9" i="1"/>
  <c r="J8" i="1"/>
  <c r="J7" i="1"/>
  <c r="J6" i="1"/>
  <c r="J5" i="1"/>
  <c r="J4" i="1"/>
  <c r="G11" i="1"/>
  <c r="G10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G13" i="1" l="1"/>
  <c r="M12" i="1"/>
  <c r="D13" i="1"/>
  <c r="J13" i="1"/>
  <c r="M13" i="1"/>
  <c r="D12" i="1"/>
  <c r="G12" i="1"/>
  <c r="J12" i="1"/>
  <c r="P13" i="1"/>
  <c r="P12" i="1"/>
  <c r="S13" i="1"/>
  <c r="S12" i="1"/>
</calcChain>
</file>

<file path=xl/sharedStrings.xml><?xml version="1.0" encoding="utf-8"?>
<sst xmlns="http://schemas.openxmlformats.org/spreadsheetml/2006/main" count="103" uniqueCount="58">
  <si>
    <t>Model</t>
  </si>
  <si>
    <t>[K]</t>
  </si>
  <si>
    <t>[%]</t>
  </si>
  <si>
    <t>CanESM5</t>
  </si>
  <si>
    <t>CESM2</t>
  </si>
  <si>
    <t>CNRM-CM6-1</t>
  </si>
  <si>
    <t>GISS-E2-1-G</t>
  </si>
  <si>
    <t>GISS-E2-1-H</t>
  </si>
  <si>
    <t>IPSL-CM6A-LR</t>
  </si>
  <si>
    <t>MIROC6</t>
  </si>
  <si>
    <t>MRI-ESM2-0</t>
  </si>
  <si>
    <t>Ensemble Mean</t>
  </si>
  <si>
    <t>Standard Deviation</t>
  </si>
  <si>
    <t>EffCS Difference</t>
  </si>
  <si>
    <t>dT/dt Difference</t>
  </si>
  <si>
    <t>ERF Difference</t>
  </si>
  <si>
    <t>λ Difference</t>
  </si>
  <si>
    <t>Residual</t>
  </si>
  <si>
    <t>[Sv]</t>
  </si>
  <si>
    <t>–</t>
  </si>
  <si>
    <t>[m]</t>
  </si>
  <si>
    <r>
      <t>EffCS</t>
    </r>
    <r>
      <rPr>
        <b/>
        <vertAlign val="subscript"/>
        <sz val="10"/>
        <color rgb="FF000000"/>
        <rFont val="Times New Roman"/>
        <family val="1"/>
      </rPr>
      <t>2xCO2 </t>
    </r>
  </si>
  <si>
    <r>
      <t>EffCS</t>
    </r>
    <r>
      <rPr>
        <b/>
        <vertAlign val="subscript"/>
        <sz val="10"/>
        <color rgb="FF000000"/>
        <rFont val="Times New Roman"/>
        <family val="1"/>
      </rPr>
      <t>4xCO2 </t>
    </r>
  </si>
  <si>
    <r>
      <t>dT/dt</t>
    </r>
    <r>
      <rPr>
        <b/>
        <vertAlign val="subscript"/>
        <sz val="10"/>
        <color rgb="FF000000"/>
        <rFont val="Times New Roman"/>
        <family val="1"/>
      </rPr>
      <t>2xCO2</t>
    </r>
  </si>
  <si>
    <r>
      <t>dT/dt</t>
    </r>
    <r>
      <rPr>
        <b/>
        <vertAlign val="subscript"/>
        <sz val="10"/>
        <color rgb="FF000000"/>
        <rFont val="Times New Roman"/>
        <family val="1"/>
      </rPr>
      <t>4xCO2</t>
    </r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</si>
  <si>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2xCO2 </t>
    </r>
  </si>
  <si>
    <r>
      <t>ERF</t>
    </r>
    <r>
      <rPr>
        <b/>
        <vertAlign val="subscript"/>
        <sz val="10"/>
        <color rgb="FF000000"/>
        <rFont val="Times New Roman"/>
        <family val="1"/>
      </rPr>
      <t xml:space="preserve">4xCO2 </t>
    </r>
  </si>
  <si>
    <r>
      <t>λ</t>
    </r>
    <r>
      <rPr>
        <b/>
        <vertAlign val="subscript"/>
        <sz val="10"/>
        <color rgb="FF000000"/>
        <rFont val="Times New Roman"/>
        <family val="1"/>
      </rPr>
      <t>2xCO2</t>
    </r>
  </si>
  <si>
    <r>
      <t>λ</t>
    </r>
    <r>
      <rPr>
        <b/>
        <vertAlign val="subscript"/>
        <sz val="10"/>
        <color rgb="FF000000"/>
        <rFont val="Times New Roman"/>
        <family val="1"/>
      </rPr>
      <t>4xCO2</t>
    </r>
  </si>
  <si>
    <r>
      <t>C</t>
    </r>
    <r>
      <rPr>
        <b/>
        <vertAlign val="subscript"/>
        <sz val="10"/>
        <color rgb="FF000000"/>
        <rFont val="Times New Roman"/>
        <family val="1"/>
      </rPr>
      <t>2xCO2</t>
    </r>
  </si>
  <si>
    <r>
      <t>C</t>
    </r>
    <r>
      <rPr>
        <b/>
        <vertAlign val="subscript"/>
        <sz val="10"/>
        <color rgb="FF000000"/>
        <rFont val="Times New Roman"/>
        <family val="1"/>
      </rPr>
      <t>4xCO2</t>
    </r>
  </si>
  <si>
    <r>
      <t>I</t>
    </r>
    <r>
      <rPr>
        <b/>
        <vertAlign val="subscript"/>
        <sz val="10"/>
        <color rgb="FF000000"/>
        <rFont val="Times New Roman"/>
        <family val="1"/>
      </rPr>
      <t>λ</t>
    </r>
  </si>
  <si>
    <r>
      <t>I</t>
    </r>
    <r>
      <rPr>
        <b/>
        <i/>
        <vertAlign val="subscript"/>
        <sz val="10"/>
        <color rgb="FF000000"/>
        <rFont val="Times New Roman"/>
        <family val="1"/>
      </rPr>
      <t>C</t>
    </r>
  </si>
  <si>
    <r>
      <t>Z</t>
    </r>
    <r>
      <rPr>
        <b/>
        <vertAlign val="subscript"/>
        <sz val="10"/>
        <color rgb="FF000000"/>
        <rFont val="Times New Roman"/>
        <family val="1"/>
      </rPr>
      <t>2xCO2</t>
    </r>
  </si>
  <si>
    <r>
      <t>Z</t>
    </r>
    <r>
      <rPr>
        <b/>
        <vertAlign val="subscript"/>
        <sz val="10"/>
        <color rgb="FF000000"/>
        <rFont val="Times New Roman"/>
        <family val="1"/>
      </rPr>
      <t>4xCO2</t>
    </r>
  </si>
  <si>
    <r>
      <t> </t>
    </r>
    <r>
      <rPr>
        <sz val="10"/>
        <color rgb="FF000000"/>
        <rFont val="Times New Roman"/>
        <family val="1"/>
      </rPr>
      <t>[10</t>
    </r>
    <r>
      <rPr>
        <vertAlign val="superscript"/>
        <sz val="10"/>
        <color rgb="FF000000"/>
        <rFont val="Times New Roman"/>
        <family val="1"/>
      </rPr>
      <t xml:space="preserve">-3 </t>
    </r>
    <r>
      <rPr>
        <sz val="10"/>
        <color rgb="FF000000"/>
        <rFont val="Times New Roman"/>
        <family val="1"/>
      </rPr>
      <t>K/yr]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</si>
  <si>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]</t>
    </r>
  </si>
  <si>
    <r>
      <t>[W/m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</si>
  <si>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[GJ/m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/K]</t>
    </r>
  </si>
  <si>
    <r>
      <t>ΔAMOC</t>
    </r>
    <r>
      <rPr>
        <b/>
        <vertAlign val="subscript"/>
        <sz val="10"/>
        <color rgb="FF000000"/>
        <rFont val="Times New Roman"/>
        <family val="1"/>
      </rPr>
      <t>2xCO2</t>
    </r>
  </si>
  <si>
    <r>
      <t>ΔAMOC</t>
    </r>
    <r>
      <rPr>
        <b/>
        <vertAlign val="subscript"/>
        <sz val="10"/>
        <color rgb="FF000000"/>
        <rFont val="Times New Roman"/>
        <family val="1"/>
      </rPr>
      <t>4xCO2</t>
    </r>
  </si>
  <si>
    <t>C Difference</t>
  </si>
  <si>
    <t>Z Difference</t>
  </si>
  <si>
    <t>Unit</t>
  </si>
  <si>
    <t>Effective Climate Sensitivity</t>
  </si>
  <si>
    <t>Slope of Slow Period Temperature Change</t>
  </si>
  <si>
    <t>Effective Radiative Forcing</t>
  </si>
  <si>
    <t>Radiative Feedback Parameter</t>
  </si>
  <si>
    <t>Effective Heat Capacity</t>
  </si>
  <si>
    <t>EBM Relative Importance</t>
  </si>
  <si>
    <t>Change in AMOC Strength</t>
  </si>
  <si>
    <t>Ratio of AMOC Change</t>
  </si>
  <si>
    <t>Northern Hemisphere Depth of Heat Storage</t>
  </si>
  <si>
    <t>Northern Hemisphere Temperature Regressed Against Global Mean</t>
  </si>
  <si>
    <t>Southern Hemisphere Temperature Regressed Against Global Mean</t>
  </si>
  <si>
    <t>Slope Abrupt-4xCO2</t>
  </si>
  <si>
    <t>Slope Abrupt-2xCO2</t>
  </si>
  <si>
    <t>[K/K]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</si>
</sst>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b/>
      <i/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9" fontId="1" fillId="2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AC5-F3EB-4440-AA06-40799DC25633}">
  <dimension ref="A1:AC13"/>
  <sheetViews>
    <sheetView tabSelected="1" zoomScale="84" zoomScaleNormal="84" workbookViewId="0">
      <selection activeCell="A3" sqref="A3"/>
    </sheetView>
  </sheetViews>
  <sheetFormatPr defaultRowHeight="13.2" x14ac:dyDescent="0.25"/>
  <cols>
    <col min="1" max="1" width="17.6640625" style="13" customWidth="1"/>
    <col min="2" max="2" width="12.77734375" style="13" bestFit="1" customWidth="1"/>
    <col min="3" max="3" width="13" style="13" bestFit="1" customWidth="1"/>
    <col min="4" max="4" width="14.88671875" style="13" bestFit="1" customWidth="1"/>
    <col min="5" max="6" width="12.77734375" style="13" bestFit="1" customWidth="1"/>
    <col min="7" max="7" width="15.21875" style="13" customWidth="1"/>
    <col min="8" max="9" width="13.33203125" style="13" bestFit="1" customWidth="1"/>
    <col min="10" max="10" width="14" style="13" bestFit="1" customWidth="1"/>
    <col min="11" max="11" width="13" style="13" bestFit="1" customWidth="1"/>
    <col min="12" max="13" width="13.6640625" style="13" bestFit="1" customWidth="1"/>
    <col min="14" max="17" width="13.88671875" style="13" bestFit="1" customWidth="1"/>
    <col min="18" max="18" width="14" style="13" bestFit="1" customWidth="1"/>
    <col min="19" max="19" width="13.88671875" style="13" bestFit="1" customWidth="1"/>
    <col min="20" max="20" width="15.5546875" style="13" customWidth="1"/>
    <col min="21" max="21" width="14" style="13" customWidth="1"/>
    <col min="22" max="22" width="21.109375" style="13" customWidth="1"/>
    <col min="23" max="23" width="12.109375" style="13" customWidth="1"/>
    <col min="24" max="24" width="13.77734375" style="13" customWidth="1"/>
    <col min="25" max="25" width="14.88671875" style="13" customWidth="1"/>
    <col min="26" max="26" width="25.44140625" style="13" customWidth="1"/>
    <col min="27" max="27" width="26.77734375" style="13" customWidth="1"/>
    <col min="28" max="28" width="25.109375" style="13" customWidth="1"/>
    <col min="29" max="29" width="27" style="13" customWidth="1"/>
    <col min="30" max="16384" width="8.88671875" style="13"/>
  </cols>
  <sheetData>
    <row r="1" spans="1:29" x14ac:dyDescent="0.25">
      <c r="A1" s="14"/>
      <c r="B1" s="15" t="s">
        <v>44</v>
      </c>
      <c r="C1" s="15"/>
      <c r="D1" s="15"/>
      <c r="E1" s="15" t="s">
        <v>45</v>
      </c>
      <c r="F1" s="15"/>
      <c r="G1" s="15"/>
      <c r="H1" s="15" t="s">
        <v>46</v>
      </c>
      <c r="I1" s="15"/>
      <c r="J1" s="15"/>
      <c r="K1" s="15" t="s">
        <v>47</v>
      </c>
      <c r="L1" s="15"/>
      <c r="M1" s="15"/>
      <c r="N1" s="15" t="s">
        <v>48</v>
      </c>
      <c r="O1" s="15"/>
      <c r="P1" s="15"/>
      <c r="Q1" s="15" t="s">
        <v>49</v>
      </c>
      <c r="R1" s="15"/>
      <c r="S1" s="15"/>
      <c r="T1" s="15" t="s">
        <v>50</v>
      </c>
      <c r="U1" s="15"/>
      <c r="V1" s="15"/>
      <c r="W1" s="15" t="s">
        <v>52</v>
      </c>
      <c r="X1" s="15"/>
      <c r="Y1" s="15"/>
      <c r="Z1" s="15" t="s">
        <v>53</v>
      </c>
      <c r="AA1" s="15"/>
      <c r="AB1" s="15" t="s">
        <v>54</v>
      </c>
      <c r="AC1" s="15"/>
    </row>
    <row r="2" spans="1:29" ht="15" x14ac:dyDescent="0.35">
      <c r="A2" s="2" t="s">
        <v>0</v>
      </c>
      <c r="B2" s="2" t="s">
        <v>21</v>
      </c>
      <c r="C2" s="2" t="s">
        <v>22</v>
      </c>
      <c r="D2" s="2" t="s">
        <v>13</v>
      </c>
      <c r="E2" s="2" t="s">
        <v>23</v>
      </c>
      <c r="F2" s="2" t="s">
        <v>24</v>
      </c>
      <c r="G2" s="2" t="s">
        <v>14</v>
      </c>
      <c r="H2" s="2" t="s">
        <v>25</v>
      </c>
      <c r="I2" s="2" t="s">
        <v>26</v>
      </c>
      <c r="J2" s="2" t="s">
        <v>15</v>
      </c>
      <c r="K2" s="2" t="s">
        <v>27</v>
      </c>
      <c r="L2" s="2" t="s">
        <v>28</v>
      </c>
      <c r="M2" s="2" t="s">
        <v>16</v>
      </c>
      <c r="N2" s="2" t="s">
        <v>29</v>
      </c>
      <c r="O2" s="2" t="s">
        <v>30</v>
      </c>
      <c r="P2" s="2" t="s">
        <v>41</v>
      </c>
      <c r="Q2" s="2" t="s">
        <v>31</v>
      </c>
      <c r="R2" s="2" t="s">
        <v>32</v>
      </c>
      <c r="S2" s="2" t="s">
        <v>17</v>
      </c>
      <c r="T2" s="2" t="s">
        <v>39</v>
      </c>
      <c r="U2" s="2" t="s">
        <v>40</v>
      </c>
      <c r="V2" s="2" t="s">
        <v>51</v>
      </c>
      <c r="W2" s="2" t="s">
        <v>33</v>
      </c>
      <c r="X2" s="2" t="s">
        <v>34</v>
      </c>
      <c r="Y2" s="2" t="s">
        <v>42</v>
      </c>
      <c r="Z2" s="16" t="s">
        <v>56</v>
      </c>
      <c r="AA2" s="16" t="s">
        <v>55</v>
      </c>
      <c r="AB2" s="16" t="s">
        <v>56</v>
      </c>
      <c r="AC2" s="16" t="s">
        <v>55</v>
      </c>
    </row>
    <row r="3" spans="1:29" ht="16.2" x14ac:dyDescent="0.3">
      <c r="A3" s="2" t="s">
        <v>43</v>
      </c>
      <c r="B3" s="3" t="s">
        <v>1</v>
      </c>
      <c r="C3" s="3" t="s">
        <v>1</v>
      </c>
      <c r="D3" s="3" t="s">
        <v>2</v>
      </c>
      <c r="E3" s="4" t="s">
        <v>35</v>
      </c>
      <c r="F3" s="4" t="s">
        <v>35</v>
      </c>
      <c r="G3" s="3" t="s">
        <v>2</v>
      </c>
      <c r="H3" s="3" t="s">
        <v>36</v>
      </c>
      <c r="I3" s="3" t="s">
        <v>36</v>
      </c>
      <c r="J3" s="3" t="s">
        <v>2</v>
      </c>
      <c r="K3" s="3" t="s">
        <v>37</v>
      </c>
      <c r="L3" s="3" t="s">
        <v>37</v>
      </c>
      <c r="M3" s="3" t="s">
        <v>2</v>
      </c>
      <c r="N3" s="3" t="s">
        <v>38</v>
      </c>
      <c r="O3" s="3" t="s">
        <v>38</v>
      </c>
      <c r="P3" s="3" t="s">
        <v>38</v>
      </c>
      <c r="Q3" s="3" t="s">
        <v>2</v>
      </c>
      <c r="R3" s="3" t="s">
        <v>2</v>
      </c>
      <c r="S3" s="3" t="s">
        <v>2</v>
      </c>
      <c r="T3" s="3" t="s">
        <v>18</v>
      </c>
      <c r="U3" s="3" t="s">
        <v>18</v>
      </c>
      <c r="V3" s="3" t="s">
        <v>2</v>
      </c>
      <c r="W3" s="3" t="s">
        <v>20</v>
      </c>
      <c r="X3" s="3" t="s">
        <v>20</v>
      </c>
      <c r="Y3" s="3" t="s">
        <v>20</v>
      </c>
      <c r="Z3" s="17" t="s">
        <v>57</v>
      </c>
      <c r="AA3" s="17" t="s">
        <v>57</v>
      </c>
      <c r="AB3" s="17" t="s">
        <v>57</v>
      </c>
      <c r="AC3" s="17" t="s">
        <v>57</v>
      </c>
    </row>
    <row r="4" spans="1:29" x14ac:dyDescent="0.25">
      <c r="A4" s="3" t="s">
        <v>3</v>
      </c>
      <c r="B4" s="3">
        <v>4.67</v>
      </c>
      <c r="C4" s="3">
        <v>5.39</v>
      </c>
      <c r="D4" s="7">
        <f>(C4-B4)/C4</f>
        <v>0.13358070500927641</v>
      </c>
      <c r="E4" s="3">
        <v>5.82</v>
      </c>
      <c r="F4" s="3">
        <v>7.21</v>
      </c>
      <c r="G4" s="7">
        <f>(F4-E4)/F4</f>
        <v>0.19278779472954227</v>
      </c>
      <c r="H4" s="3">
        <v>3.78</v>
      </c>
      <c r="I4" s="3">
        <v>3.62</v>
      </c>
      <c r="J4" s="7">
        <f t="shared" ref="J4:J11" si="0">(I4-H4)/I4</f>
        <v>-4.4198895027624224E-2</v>
      </c>
      <c r="K4" s="3">
        <v>-0.76</v>
      </c>
      <c r="L4" s="3">
        <v>-0.66</v>
      </c>
      <c r="M4" s="7">
        <f>(L4-K4)/L4</f>
        <v>-0.15151515151515146</v>
      </c>
      <c r="N4" s="3">
        <v>1.54</v>
      </c>
      <c r="O4" s="3">
        <v>1.55</v>
      </c>
      <c r="P4" s="3">
        <f>N4-O4</f>
        <v>-1.0000000000000009E-2</v>
      </c>
      <c r="Q4" s="3">
        <v>101.77</v>
      </c>
      <c r="R4" s="3">
        <v>-2.8</v>
      </c>
      <c r="S4" s="3">
        <f>100-Q4-R4</f>
        <v>1.0300000000000038</v>
      </c>
      <c r="T4" s="3">
        <v>-3.03</v>
      </c>
      <c r="U4" s="3">
        <v>-7.98</v>
      </c>
      <c r="V4" s="8">
        <f>T4/U4</f>
        <v>0.3796992481203007</v>
      </c>
      <c r="W4" s="3">
        <v>587</v>
      </c>
      <c r="X4" s="3">
        <v>505</v>
      </c>
      <c r="Y4" s="3">
        <f>W4-X4</f>
        <v>82</v>
      </c>
      <c r="Z4" s="18">
        <v>1.21</v>
      </c>
      <c r="AA4" s="18">
        <v>1.04</v>
      </c>
      <c r="AB4" s="18">
        <v>0.79</v>
      </c>
      <c r="AC4" s="18">
        <v>0.96</v>
      </c>
    </row>
    <row r="5" spans="1:29" x14ac:dyDescent="0.25">
      <c r="A5" s="2" t="s">
        <v>4</v>
      </c>
      <c r="B5" s="2">
        <v>3.37</v>
      </c>
      <c r="C5" s="2">
        <v>4.99</v>
      </c>
      <c r="D5" s="9">
        <f t="shared" ref="D5:D11" si="1">(C5-B5)/C5</f>
        <v>0.32464929859719438</v>
      </c>
      <c r="E5" s="2">
        <v>3.9</v>
      </c>
      <c r="F5" s="2">
        <v>9.27</v>
      </c>
      <c r="G5" s="9">
        <f t="shared" ref="G5:G11" si="2">(F5-E5)/F5</f>
        <v>0.57928802588996753</v>
      </c>
      <c r="H5" s="2">
        <v>4.55</v>
      </c>
      <c r="I5" s="2">
        <v>4.08</v>
      </c>
      <c r="J5" s="9">
        <f t="shared" si="0"/>
        <v>-0.11519607843137249</v>
      </c>
      <c r="K5" s="2">
        <v>-1.21</v>
      </c>
      <c r="L5" s="2">
        <v>-0.63</v>
      </c>
      <c r="M5" s="9">
        <f t="shared" ref="M5:M11" si="3">(L5-K5)/L5</f>
        <v>-0.92063492063492058</v>
      </c>
      <c r="N5" s="2">
        <v>2.61</v>
      </c>
      <c r="O5" s="2">
        <v>1.79</v>
      </c>
      <c r="P5" s="2">
        <f t="shared" ref="P5:P11" si="4">N5-O5</f>
        <v>0.81999999999999984</v>
      </c>
      <c r="Q5" s="2">
        <v>62.49</v>
      </c>
      <c r="R5" s="2">
        <v>64.180000000000007</v>
      </c>
      <c r="S5" s="2">
        <f t="shared" ref="S5:S11" si="5">100-Q5-R5</f>
        <v>-26.670000000000009</v>
      </c>
      <c r="T5" s="2">
        <v>-15.24</v>
      </c>
      <c r="U5" s="2">
        <v>-20.87</v>
      </c>
      <c r="V5" s="10">
        <f t="shared" ref="V5:V11" si="6">T5/U5</f>
        <v>0.73023478677527554</v>
      </c>
      <c r="W5" s="2">
        <v>697</v>
      </c>
      <c r="X5" s="2">
        <v>574</v>
      </c>
      <c r="Y5" s="2">
        <f t="shared" ref="Y5:Y11" si="7">W5-X5</f>
        <v>123</v>
      </c>
      <c r="Z5" s="19">
        <v>0.4</v>
      </c>
      <c r="AA5" s="19">
        <v>0.82</v>
      </c>
      <c r="AB5" s="20">
        <v>1.6</v>
      </c>
      <c r="AC5" s="19">
        <v>1.18</v>
      </c>
    </row>
    <row r="6" spans="1:29" x14ac:dyDescent="0.25">
      <c r="A6" s="3" t="s">
        <v>5</v>
      </c>
      <c r="B6" s="3">
        <v>4.2</v>
      </c>
      <c r="C6" s="3">
        <v>4.63</v>
      </c>
      <c r="D6" s="7">
        <f t="shared" si="1"/>
        <v>9.2872570194384385E-2</v>
      </c>
      <c r="E6" s="3">
        <v>7.74</v>
      </c>
      <c r="F6" s="3">
        <v>4.79</v>
      </c>
      <c r="G6" s="7">
        <f t="shared" si="2"/>
        <v>-0.61586638830897711</v>
      </c>
      <c r="H6" s="3">
        <v>3.76</v>
      </c>
      <c r="I6" s="3">
        <v>3.65</v>
      </c>
      <c r="J6" s="7">
        <f t="shared" si="0"/>
        <v>-3.0136986301369829E-2</v>
      </c>
      <c r="K6" s="3">
        <v>-0.78</v>
      </c>
      <c r="L6" s="3">
        <v>-0.73</v>
      </c>
      <c r="M6" s="7">
        <f t="shared" si="3"/>
        <v>-6.8493150684931572E-2</v>
      </c>
      <c r="N6" s="3">
        <v>1.93</v>
      </c>
      <c r="O6" s="3">
        <v>1.89</v>
      </c>
      <c r="P6" s="3">
        <f t="shared" si="4"/>
        <v>4.0000000000000036E-2</v>
      </c>
      <c r="Q6" s="3">
        <v>152.33000000000001</v>
      </c>
      <c r="R6" s="3">
        <v>-54.86</v>
      </c>
      <c r="S6" s="3">
        <f t="shared" si="5"/>
        <v>2.5299999999999869</v>
      </c>
      <c r="T6" s="3">
        <v>-10.220000000000001</v>
      </c>
      <c r="U6" s="3">
        <v>-16.29</v>
      </c>
      <c r="V6" s="8">
        <f t="shared" si="6"/>
        <v>0.62737875997544512</v>
      </c>
      <c r="W6" s="3">
        <v>655</v>
      </c>
      <c r="X6" s="3">
        <v>603</v>
      </c>
      <c r="Y6" s="3">
        <f t="shared" si="7"/>
        <v>52</v>
      </c>
      <c r="Z6" s="18">
        <v>0.9</v>
      </c>
      <c r="AA6" s="18">
        <v>0.88</v>
      </c>
      <c r="AB6" s="21">
        <v>1.1000000000000001</v>
      </c>
      <c r="AC6" s="18">
        <v>1.1200000000000001</v>
      </c>
    </row>
    <row r="7" spans="1:29" x14ac:dyDescent="0.25">
      <c r="A7" s="5" t="s">
        <v>6</v>
      </c>
      <c r="B7" s="5">
        <v>2.63</v>
      </c>
      <c r="C7" s="5">
        <v>2.57</v>
      </c>
      <c r="D7" s="11">
        <f t="shared" si="1"/>
        <v>-2.3346303501945546E-2</v>
      </c>
      <c r="E7" s="5">
        <v>4.42</v>
      </c>
      <c r="F7" s="5">
        <v>2.61</v>
      </c>
      <c r="G7" s="11">
        <f t="shared" si="2"/>
        <v>-0.69348659003831425</v>
      </c>
      <c r="H7" s="5">
        <v>4.12</v>
      </c>
      <c r="I7" s="5">
        <v>3.73</v>
      </c>
      <c r="J7" s="11">
        <f t="shared" si="0"/>
        <v>-0.10455764075067027</v>
      </c>
      <c r="K7" s="5">
        <v>-1.43</v>
      </c>
      <c r="L7" s="5">
        <v>-1.44</v>
      </c>
      <c r="M7" s="11">
        <f t="shared" si="3"/>
        <v>6.944444444444451E-3</v>
      </c>
      <c r="N7" s="5">
        <v>2.2599999999999998</v>
      </c>
      <c r="O7" s="5">
        <v>2.4900000000000002</v>
      </c>
      <c r="P7" s="5">
        <f t="shared" si="4"/>
        <v>-0.23000000000000043</v>
      </c>
      <c r="Q7" s="5">
        <v>35.130000000000003</v>
      </c>
      <c r="R7" s="5">
        <v>63.13</v>
      </c>
      <c r="S7" s="5">
        <f t="shared" si="5"/>
        <v>1.740000000000002</v>
      </c>
      <c r="T7" s="5">
        <v>0.87</v>
      </c>
      <c r="U7" s="5">
        <v>-19.260000000000002</v>
      </c>
      <c r="V7" s="11">
        <f t="shared" si="6"/>
        <v>-4.5171339563862926E-2</v>
      </c>
      <c r="W7" s="5">
        <v>958</v>
      </c>
      <c r="X7" s="5">
        <v>839</v>
      </c>
      <c r="Y7" s="5">
        <f t="shared" si="7"/>
        <v>119</v>
      </c>
      <c r="Z7" s="18">
        <v>1.22</v>
      </c>
      <c r="AA7" s="18">
        <v>0.68</v>
      </c>
      <c r="AB7" s="18">
        <v>0.78</v>
      </c>
      <c r="AC7" s="18">
        <v>1.32</v>
      </c>
    </row>
    <row r="8" spans="1:29" x14ac:dyDescent="0.25">
      <c r="A8" s="3" t="s">
        <v>7</v>
      </c>
      <c r="B8" s="3">
        <v>2.96</v>
      </c>
      <c r="C8" s="3">
        <v>2.95</v>
      </c>
      <c r="D8" s="7">
        <f t="shared" si="1"/>
        <v>-3.3898305084745037E-3</v>
      </c>
      <c r="E8" s="3">
        <v>3.54</v>
      </c>
      <c r="F8" s="3">
        <v>3.6</v>
      </c>
      <c r="G8" s="7">
        <f t="shared" si="2"/>
        <v>1.666666666666668E-2</v>
      </c>
      <c r="H8" s="3">
        <v>3.97</v>
      </c>
      <c r="I8" s="3">
        <v>3.6</v>
      </c>
      <c r="J8" s="7">
        <f t="shared" si="0"/>
        <v>-0.1027777777777778</v>
      </c>
      <c r="K8" s="3">
        <v>-1.27</v>
      </c>
      <c r="L8" s="3">
        <v>-1.17</v>
      </c>
      <c r="M8" s="7">
        <f t="shared" si="3"/>
        <v>-8.5470085470085555E-2</v>
      </c>
      <c r="N8" s="3">
        <v>1.91</v>
      </c>
      <c r="O8" s="3">
        <v>1.88</v>
      </c>
      <c r="P8" s="3">
        <f t="shared" si="4"/>
        <v>3.0000000000000027E-2</v>
      </c>
      <c r="Q8" s="3">
        <v>122.97</v>
      </c>
      <c r="R8" s="3">
        <v>-26.63</v>
      </c>
      <c r="S8" s="3">
        <f t="shared" si="5"/>
        <v>3.66</v>
      </c>
      <c r="T8" s="3" t="s">
        <v>19</v>
      </c>
      <c r="U8" s="3" t="s">
        <v>19</v>
      </c>
      <c r="V8" s="3" t="s">
        <v>19</v>
      </c>
      <c r="W8" s="3">
        <v>683</v>
      </c>
      <c r="X8" s="3">
        <v>659</v>
      </c>
      <c r="Y8" s="3">
        <f t="shared" si="7"/>
        <v>24</v>
      </c>
      <c r="Z8" s="18">
        <v>0.97</v>
      </c>
      <c r="AA8" s="18">
        <v>0.93</v>
      </c>
      <c r="AB8" s="18">
        <v>1.03</v>
      </c>
      <c r="AC8" s="18">
        <v>1.07</v>
      </c>
    </row>
    <row r="9" spans="1:29" x14ac:dyDescent="0.25">
      <c r="A9" s="3" t="s">
        <v>8</v>
      </c>
      <c r="B9" s="3">
        <v>3.97</v>
      </c>
      <c r="C9" s="3">
        <v>4.37</v>
      </c>
      <c r="D9" s="7">
        <f t="shared" si="1"/>
        <v>9.1533180778032019E-2</v>
      </c>
      <c r="E9" s="3">
        <v>5.72</v>
      </c>
      <c r="F9" s="3">
        <v>5.57</v>
      </c>
      <c r="G9" s="7">
        <f t="shared" si="2"/>
        <v>-2.6929982046678538E-2</v>
      </c>
      <c r="H9" s="3">
        <v>4.09</v>
      </c>
      <c r="I9" s="3">
        <v>3.8</v>
      </c>
      <c r="J9" s="7">
        <f t="shared" si="0"/>
        <v>-7.6315789473684226E-2</v>
      </c>
      <c r="K9" s="3">
        <v>-0.93</v>
      </c>
      <c r="L9" s="3">
        <v>-0.77</v>
      </c>
      <c r="M9" s="7">
        <f t="shared" si="3"/>
        <v>-0.20779220779220783</v>
      </c>
      <c r="N9" s="3">
        <v>1.38</v>
      </c>
      <c r="O9" s="3">
        <v>1.33</v>
      </c>
      <c r="P9" s="3">
        <f t="shared" si="4"/>
        <v>4.9999999999999822E-2</v>
      </c>
      <c r="Q9" s="3">
        <v>127.57</v>
      </c>
      <c r="R9" s="3">
        <v>-24.1</v>
      </c>
      <c r="S9" s="3">
        <f t="shared" si="5"/>
        <v>-3.4699999999999918</v>
      </c>
      <c r="T9" s="3" t="s">
        <v>19</v>
      </c>
      <c r="U9" s="3" t="s">
        <v>19</v>
      </c>
      <c r="V9" s="3" t="s">
        <v>19</v>
      </c>
      <c r="W9" s="3" t="s">
        <v>19</v>
      </c>
      <c r="X9" s="3">
        <v>528</v>
      </c>
      <c r="Y9" s="3" t="s">
        <v>19</v>
      </c>
      <c r="Z9" s="18">
        <v>1.23</v>
      </c>
      <c r="AA9" s="18">
        <v>1.06</v>
      </c>
      <c r="AB9" s="18">
        <v>0.77</v>
      </c>
      <c r="AC9" s="18">
        <v>0.94</v>
      </c>
    </row>
    <row r="10" spans="1:29" x14ac:dyDescent="0.25">
      <c r="A10" s="3" t="s">
        <v>9</v>
      </c>
      <c r="B10" s="3">
        <v>2.1800000000000002</v>
      </c>
      <c r="C10" s="3">
        <v>2.42</v>
      </c>
      <c r="D10" s="7">
        <f t="shared" si="1"/>
        <v>9.917355371900817E-2</v>
      </c>
      <c r="E10" s="3">
        <v>3</v>
      </c>
      <c r="F10" s="3">
        <v>1.63</v>
      </c>
      <c r="G10" s="7">
        <f t="shared" si="2"/>
        <v>-0.84049079754601241</v>
      </c>
      <c r="H10" s="3">
        <v>3.24</v>
      </c>
      <c r="I10" s="3">
        <v>3.7</v>
      </c>
      <c r="J10" s="7">
        <f t="shared" si="0"/>
        <v>0.1243243243243243</v>
      </c>
      <c r="K10" s="3">
        <v>-1.62</v>
      </c>
      <c r="L10" s="3">
        <v>-1.46</v>
      </c>
      <c r="M10" s="7">
        <f t="shared" si="3"/>
        <v>-0.10958904109589052</v>
      </c>
      <c r="N10" s="3">
        <v>2.64</v>
      </c>
      <c r="O10" s="3">
        <v>2.42</v>
      </c>
      <c r="P10" s="3">
        <f t="shared" si="4"/>
        <v>0.2200000000000002</v>
      </c>
      <c r="Q10" s="3">
        <v>112.89</v>
      </c>
      <c r="R10" s="3">
        <v>-11.07</v>
      </c>
      <c r="S10" s="3">
        <f t="shared" si="5"/>
        <v>-1.8200000000000003</v>
      </c>
      <c r="T10" s="3" t="s">
        <v>19</v>
      </c>
      <c r="U10" s="3">
        <v>-15.67</v>
      </c>
      <c r="V10" s="3" t="s">
        <v>19</v>
      </c>
      <c r="W10" s="3" t="s">
        <v>19</v>
      </c>
      <c r="X10" s="3" t="s">
        <v>19</v>
      </c>
      <c r="Y10" s="3" t="s">
        <v>19</v>
      </c>
      <c r="Z10" s="18">
        <v>1.19</v>
      </c>
      <c r="AA10" s="18">
        <v>1.24</v>
      </c>
      <c r="AB10" s="18">
        <v>0.81</v>
      </c>
      <c r="AC10" s="18">
        <v>0.76</v>
      </c>
    </row>
    <row r="11" spans="1:29" x14ac:dyDescent="0.25">
      <c r="A11" s="2" t="s">
        <v>10</v>
      </c>
      <c r="B11" s="2">
        <v>2.48</v>
      </c>
      <c r="C11" s="2">
        <v>2.98</v>
      </c>
      <c r="D11" s="9">
        <f t="shared" si="1"/>
        <v>0.16778523489932887</v>
      </c>
      <c r="E11" s="2">
        <v>-0.5</v>
      </c>
      <c r="F11" s="2">
        <v>5.38</v>
      </c>
      <c r="G11" s="9">
        <f t="shared" si="2"/>
        <v>1.0929368029739777</v>
      </c>
      <c r="H11" s="2">
        <v>3.42</v>
      </c>
      <c r="I11" s="2">
        <v>3.58</v>
      </c>
      <c r="J11" s="9">
        <f t="shared" si="0"/>
        <v>4.4692737430167634E-2</v>
      </c>
      <c r="K11" s="2">
        <v>-1.4</v>
      </c>
      <c r="L11" s="2">
        <v>-1.07</v>
      </c>
      <c r="M11" s="9">
        <f t="shared" si="3"/>
        <v>-0.3084112149532709</v>
      </c>
      <c r="N11" s="2">
        <v>3.71</v>
      </c>
      <c r="O11" s="2">
        <v>2.1800000000000002</v>
      </c>
      <c r="P11" s="2">
        <f t="shared" si="4"/>
        <v>1.5299999999999998</v>
      </c>
      <c r="Q11" s="2">
        <v>34.76</v>
      </c>
      <c r="R11" s="2">
        <v>82.56</v>
      </c>
      <c r="S11" s="2">
        <f t="shared" si="5"/>
        <v>-17.319999999999993</v>
      </c>
      <c r="T11" s="2">
        <v>-19.16</v>
      </c>
      <c r="U11" s="2">
        <v>-20.27</v>
      </c>
      <c r="V11" s="10">
        <f t="shared" si="6"/>
        <v>0.94523926985693141</v>
      </c>
      <c r="W11" s="2">
        <v>919</v>
      </c>
      <c r="X11" s="2">
        <v>796</v>
      </c>
      <c r="Y11" s="2">
        <f t="shared" si="7"/>
        <v>123</v>
      </c>
      <c r="Z11" s="19">
        <v>0.6</v>
      </c>
      <c r="AA11" s="19">
        <v>0.73</v>
      </c>
      <c r="AB11" s="20">
        <v>1.4</v>
      </c>
      <c r="AC11" s="19">
        <v>1.27</v>
      </c>
    </row>
    <row r="12" spans="1:29" x14ac:dyDescent="0.25">
      <c r="A12" s="5" t="s">
        <v>11</v>
      </c>
      <c r="B12" s="6">
        <f>AVERAGE(B4,B6:B10)</f>
        <v>3.4350000000000001</v>
      </c>
      <c r="C12" s="6">
        <f t="shared" ref="C12:S12" si="8">AVERAGE(C4,C6:C10)</f>
        <v>3.7216666666666662</v>
      </c>
      <c r="D12" s="6">
        <f>AVERAGE(D4,D6:D10)*100</f>
        <v>6.507064594838015</v>
      </c>
      <c r="E12" s="6">
        <f t="shared" si="8"/>
        <v>5.04</v>
      </c>
      <c r="F12" s="6">
        <f t="shared" si="8"/>
        <v>4.2350000000000003</v>
      </c>
      <c r="G12" s="6">
        <f>AVERAGE(G4,G6:G10)*100</f>
        <v>-32.788654942396221</v>
      </c>
      <c r="H12" s="6">
        <f t="shared" si="8"/>
        <v>3.8266666666666667</v>
      </c>
      <c r="I12" s="6">
        <f t="shared" si="8"/>
        <v>3.6833333333333331</v>
      </c>
      <c r="J12" s="6">
        <f>AVERAGE(J4,J6:J10)*100</f>
        <v>-3.8943794167800339</v>
      </c>
      <c r="K12" s="6">
        <f t="shared" si="8"/>
        <v>-1.1316666666666666</v>
      </c>
      <c r="L12" s="6">
        <f t="shared" si="8"/>
        <v>-1.0383333333333333</v>
      </c>
      <c r="M12" s="6">
        <f>AVERAGE(M4,M6:M10)*100</f>
        <v>-10.265253201897041</v>
      </c>
      <c r="N12" s="6">
        <f t="shared" si="8"/>
        <v>1.9433333333333334</v>
      </c>
      <c r="O12" s="6">
        <f t="shared" si="8"/>
        <v>1.9266666666666667</v>
      </c>
      <c r="P12" s="12">
        <f t="shared" si="8"/>
        <v>1.6666666666666607E-2</v>
      </c>
      <c r="Q12" s="6">
        <f t="shared" si="8"/>
        <v>108.77666666666666</v>
      </c>
      <c r="R12" s="6">
        <f t="shared" si="8"/>
        <v>-9.3883333333333319</v>
      </c>
      <c r="S12" s="6">
        <f t="shared" si="8"/>
        <v>0.61166666666666691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19</v>
      </c>
      <c r="Z12" s="6">
        <f t="shared" ref="Z12:AA12" si="9">AVERAGE(Z4,Z6:Z10)</f>
        <v>1.1199999999999999</v>
      </c>
      <c r="AA12" s="6">
        <f t="shared" si="9"/>
        <v>0.97166666666666668</v>
      </c>
      <c r="AB12" s="6">
        <f t="shared" ref="AB12:AC12" si="10">AVERAGE(AB4,AB6:AB10)</f>
        <v>0.88000000000000023</v>
      </c>
      <c r="AC12" s="6">
        <f t="shared" si="10"/>
        <v>1.0283333333333333</v>
      </c>
    </row>
    <row r="13" spans="1:29" x14ac:dyDescent="0.25">
      <c r="A13" s="5" t="s">
        <v>12</v>
      </c>
      <c r="B13" s="1">
        <f>STDEV(B4,B6:B10)</f>
        <v>0.98441353099192985</v>
      </c>
      <c r="C13" s="1">
        <f t="shared" ref="C13:S13" si="11">STDEV(C4,C6:C10)</f>
        <v>1.2365179605111556</v>
      </c>
      <c r="D13" s="1">
        <f>STDEV(D4,D6:D10)*100</f>
        <v>6.2982923144502516</v>
      </c>
      <c r="E13" s="1">
        <f t="shared" si="11"/>
        <v>1.7410801245204084</v>
      </c>
      <c r="F13" s="1">
        <f t="shared" si="11"/>
        <v>2.0381732016685925</v>
      </c>
      <c r="G13" s="1">
        <f>STDEV(G4,G6:G10)*100</f>
        <v>43.812154462427948</v>
      </c>
      <c r="H13" s="1">
        <f t="shared" si="11"/>
        <v>0.3245715124077691</v>
      </c>
      <c r="I13" s="1">
        <f t="shared" si="11"/>
        <v>7.5011110288187674E-2</v>
      </c>
      <c r="J13" s="1">
        <f>STDEV(J4,J6:J10)*100</f>
        <v>8.5484823010712105</v>
      </c>
      <c r="K13" s="1">
        <f t="shared" si="11"/>
        <v>0.36030080025815492</v>
      </c>
      <c r="L13" s="1">
        <f t="shared" si="11"/>
        <v>0.36515293599623</v>
      </c>
      <c r="M13" s="1">
        <f>STDEV(M4,M6:M10)*100</f>
        <v>7.3435167619276456</v>
      </c>
      <c r="N13" s="1">
        <f t="shared" si="11"/>
        <v>0.46193794677063094</v>
      </c>
      <c r="O13" s="1">
        <f t="shared" si="11"/>
        <v>0.46089767483321836</v>
      </c>
      <c r="P13" s="1">
        <f t="shared" si="11"/>
        <v>0.14472963299430674</v>
      </c>
      <c r="Q13" s="1">
        <f t="shared" si="11"/>
        <v>39.853173859388797</v>
      </c>
      <c r="R13" s="1">
        <f t="shared" si="11"/>
        <v>39.715295500180616</v>
      </c>
      <c r="S13" s="1">
        <f t="shared" si="11"/>
        <v>2.7200545337670432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19</v>
      </c>
      <c r="Z13" s="1">
        <f>STDEV(Z4,Z6:Z10)</f>
        <v>0.14560219778561151</v>
      </c>
      <c r="AA13" s="1">
        <f>STDEV(AA4,AA6:AA10)</f>
        <v>0.18956968815363603</v>
      </c>
      <c r="AB13" s="1">
        <f>STDEV(AB4,AB6:AB10)</f>
        <v>0.14560219778560907</v>
      </c>
      <c r="AC13" s="1">
        <f>STDEV(AC4,AC6:AC10)</f>
        <v>0.18956968815363556</v>
      </c>
    </row>
  </sheetData>
  <mergeCells count="10">
    <mergeCell ref="Z1:AA1"/>
    <mergeCell ref="AB1:AC1"/>
    <mergeCell ref="Q1:S1"/>
    <mergeCell ref="T1:V1"/>
    <mergeCell ref="W1:Y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Poletti</dc:creator>
  <cp:lastModifiedBy>Alyssa Poletti</cp:lastModifiedBy>
  <dcterms:created xsi:type="dcterms:W3CDTF">2023-03-08T20:54:44Z</dcterms:created>
  <dcterms:modified xsi:type="dcterms:W3CDTF">2023-03-20T21:19:47Z</dcterms:modified>
</cp:coreProperties>
</file>