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6089-119_CM_2xVU13P\Orcad\RevB\"/>
    </mc:Choice>
  </mc:AlternateContent>
  <xr:revisionPtr revIDLastSave="0" documentId="13_ncr:1_{51FC2625-D033-4776-AA1F-96B33FDEEB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ARDWARE" sheetId="2" r:id="rId1"/>
  </sheets>
  <definedNames>
    <definedName name="NUM_BOARDS">#REF!</definedName>
    <definedName name="NUM_CARRIER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6" i="2" l="1"/>
  <c r="Q36" i="2"/>
  <c r="I36" i="2"/>
  <c r="R34" i="2"/>
  <c r="Q34" i="2"/>
  <c r="I34" i="2"/>
  <c r="R33" i="2"/>
  <c r="Q33" i="2"/>
  <c r="I33" i="2"/>
  <c r="R32" i="2"/>
  <c r="Q32" i="2"/>
  <c r="I32" i="2"/>
  <c r="J32" i="2" s="1"/>
  <c r="R29" i="2"/>
  <c r="Q29" i="2"/>
  <c r="I29" i="2"/>
  <c r="I26" i="2"/>
  <c r="J26" i="2" s="1"/>
  <c r="K26" i="2" s="1"/>
  <c r="I25" i="2"/>
  <c r="J25" i="2" s="1"/>
  <c r="K25" i="2" s="1"/>
  <c r="I12" i="2"/>
  <c r="R17" i="2"/>
  <c r="Q17" i="2"/>
  <c r="I17" i="2"/>
  <c r="J36" i="2" l="1"/>
  <c r="K36" i="2" s="1"/>
  <c r="K32" i="2"/>
  <c r="J34" i="2"/>
  <c r="K34" i="2" s="1"/>
  <c r="J33" i="2"/>
  <c r="K33" i="2" s="1"/>
  <c r="J29" i="2"/>
  <c r="K29" i="2" s="1"/>
  <c r="K12" i="2"/>
  <c r="J17" i="2"/>
  <c r="K17" i="2" s="1"/>
  <c r="I41" i="2" l="1"/>
  <c r="I39" i="2"/>
  <c r="I38" i="2"/>
  <c r="I30" i="2"/>
  <c r="I28" i="2"/>
  <c r="I23" i="2"/>
  <c r="I22" i="2"/>
  <c r="I21" i="2"/>
  <c r="I20" i="2"/>
  <c r="I19" i="2"/>
  <c r="I16" i="2"/>
  <c r="I14" i="2"/>
  <c r="I11" i="2"/>
  <c r="I10" i="2"/>
  <c r="I9" i="2"/>
  <c r="I8" i="2"/>
  <c r="I7" i="2"/>
  <c r="I6" i="2"/>
  <c r="Q44" i="2" l="1"/>
  <c r="Q41" i="2"/>
  <c r="Q39" i="2"/>
  <c r="Q38" i="2"/>
  <c r="Q30" i="2"/>
  <c r="Q28" i="2"/>
  <c r="Q23" i="2"/>
  <c r="Q22" i="2"/>
  <c r="Q21" i="2"/>
  <c r="Q20" i="2"/>
  <c r="Q19" i="2"/>
  <c r="Q16" i="2"/>
  <c r="Q14" i="2"/>
  <c r="Q11" i="2"/>
  <c r="Q10" i="2"/>
  <c r="Q9" i="2"/>
  <c r="Q8" i="2"/>
  <c r="Q7" i="2"/>
  <c r="Q6" i="2"/>
  <c r="R21" i="2"/>
  <c r="J21" i="2"/>
  <c r="Q47" i="2" l="1"/>
  <c r="K21" i="2"/>
  <c r="R41" i="2"/>
  <c r="J41" i="2" l="1"/>
  <c r="K41" i="2" s="1"/>
  <c r="R23" i="2" l="1"/>
  <c r="R22" i="2"/>
  <c r="R11" i="2" l="1"/>
  <c r="J38" i="2" l="1"/>
  <c r="K38" i="2" s="1"/>
  <c r="J39" i="2"/>
  <c r="K39" i="2" s="1"/>
  <c r="J23" i="2"/>
  <c r="K23" i="2" s="1"/>
  <c r="J22" i="2"/>
  <c r="K22" i="2" s="1"/>
  <c r="K10" i="2"/>
  <c r="K11" i="2"/>
  <c r="R10" i="2" l="1"/>
  <c r="R16" i="2" l="1"/>
  <c r="J16" i="2"/>
  <c r="K16" i="2" s="1"/>
  <c r="R9" i="2"/>
  <c r="K9" i="2"/>
  <c r="R8" i="2"/>
  <c r="K8" i="2"/>
  <c r="R7" i="2"/>
  <c r="K7" i="2"/>
  <c r="R6" i="2"/>
  <c r="K6" i="2"/>
  <c r="R14" i="2"/>
  <c r="J14" i="2"/>
  <c r="K14" i="2" s="1"/>
  <c r="R20" i="2"/>
  <c r="J20" i="2"/>
  <c r="K20" i="2" s="1"/>
  <c r="R30" i="2"/>
  <c r="J30" i="2"/>
  <c r="K30" i="2" s="1"/>
  <c r="R28" i="2"/>
  <c r="J28" i="2"/>
  <c r="K28" i="2" s="1"/>
  <c r="R19" i="2"/>
  <c r="J19" i="2"/>
  <c r="K19" i="2" s="1"/>
</calcChain>
</file>

<file path=xl/sharedStrings.xml><?xml version="1.0" encoding="utf-8"?>
<sst xmlns="http://schemas.openxmlformats.org/spreadsheetml/2006/main" count="117" uniqueCount="93">
  <si>
    <t>Item</t>
  </si>
  <si>
    <t>Description</t>
  </si>
  <si>
    <t>Manufacturer</t>
  </si>
  <si>
    <t>Qty</t>
  </si>
  <si>
    <t>Unit Cost</t>
  </si>
  <si>
    <t>Total Cost</t>
  </si>
  <si>
    <t>Vendor</t>
  </si>
  <si>
    <t>Vendor Number</t>
  </si>
  <si>
    <t>Manufacturer Number</t>
  </si>
  <si>
    <t>DigiKey</t>
  </si>
  <si>
    <t>quan/board</t>
  </si>
  <si>
    <t>Cost Source</t>
  </si>
  <si>
    <t>Ordered</t>
  </si>
  <si>
    <t>Required</t>
  </si>
  <si>
    <t>Value</t>
  </si>
  <si>
    <t>Received</t>
  </si>
  <si>
    <t>Keystone</t>
  </si>
  <si>
    <t>Grainger</t>
  </si>
  <si>
    <t>AE10868-ND</t>
  </si>
  <si>
    <t>Assmann</t>
  </si>
  <si>
    <t>V6516B</t>
  </si>
  <si>
    <t>D.B. Roberts</t>
  </si>
  <si>
    <t>SOA-M3-3</t>
  </si>
  <si>
    <t>Penn Engineering</t>
  </si>
  <si>
    <t>Wurth</t>
  </si>
  <si>
    <t>S001YJ24</t>
  </si>
  <si>
    <t>Alpha Novatech</t>
  </si>
  <si>
    <t>$34 in quantity</t>
  </si>
  <si>
    <t>Min Excess</t>
  </si>
  <si>
    <t>Min Qty</t>
  </si>
  <si>
    <t>Short</t>
  </si>
  <si>
    <t>8 MM X M2.5</t>
  </si>
  <si>
    <t>20 MM X M2.5</t>
  </si>
  <si>
    <t>22UK30</t>
  </si>
  <si>
    <t>22UK29</t>
  </si>
  <si>
    <t>732-12874-ND</t>
  </si>
  <si>
    <t>970200154</t>
  </si>
  <si>
    <t>AE10793-ND</t>
  </si>
  <si>
    <t>V6622C</t>
  </si>
  <si>
    <t>MTP FEEDTHRU, GANGED 1X6, STRAIGHT</t>
  </si>
  <si>
    <t>FiberTronics</t>
  </si>
  <si>
    <t>12697</t>
  </si>
  <si>
    <t>US Conec</t>
  </si>
  <si>
    <t>732-13036-ND</t>
  </si>
  <si>
    <t>970450155</t>
  </si>
  <si>
    <t>45 MM X M2.5</t>
  </si>
  <si>
    <t>Board Cost</t>
  </si>
  <si>
    <t>On Hand</t>
  </si>
  <si>
    <t>6089-119</t>
  </si>
  <si>
    <t>HEAT SINK, FIREFLY, CORNELL DWG 6089-121-RevA</t>
  </si>
  <si>
    <t>HEAT SINK, LGA80D, CORNELL DWG 6089-122-RevA</t>
  </si>
  <si>
    <t>HEAT SINK, BOTTOM FPGA, CORNELL DWG 6089-124-RevA</t>
  </si>
  <si>
    <t>HEAT SINK, TOP FPGA, CORNELL DWG 6089-123-RevA</t>
  </si>
  <si>
    <t>FRONT SUBPANEL, CORNELL DWG 6089-xxx-RevA</t>
  </si>
  <si>
    <t>PEMNUT, M3 THREAD, 3 MM LONG
FOR SPLICE PLATES</t>
  </si>
  <si>
    <t>SPRING, PRESSURE
FOR FPGA HEAT SINK</t>
  </si>
  <si>
    <t>SPRING, PRESSURE
FOR FIREFLY HEAT SINK</t>
  </si>
  <si>
    <t>S001YJ1D</t>
  </si>
  <si>
    <t>36-24434-ND</t>
  </si>
  <si>
    <t>24434</t>
  </si>
  <si>
    <t>12 MM X M3</t>
  </si>
  <si>
    <t>ATCA COVER MOUNTING BLOCK, CORNELL DWG 6089-120
6 FOR CM, 8 FOR SM</t>
  </si>
  <si>
    <t>12 MM X M2.5</t>
  </si>
  <si>
    <t>SPLICE PLATE, CORNELL DWG 6089-114-RevA</t>
  </si>
  <si>
    <t xml:space="preserve">SHOULDER WASHER M3
8 FOR FPGA HEATSINK </t>
  </si>
  <si>
    <t>RPC4366-ND</t>
  </si>
  <si>
    <t>Essentra</t>
  </si>
  <si>
    <t>MNI M3-2.5</t>
  </si>
  <si>
    <t xml:space="preserve">SHOULDER WASHER M2.5
4 FOR FIREFLY HEATSINK </t>
  </si>
  <si>
    <t>RP932-ND</t>
  </si>
  <si>
    <t>MNI-M2.5-1.3</t>
  </si>
  <si>
    <t>31JT08</t>
  </si>
  <si>
    <t>31JT06</t>
  </si>
  <si>
    <t>31JT05</t>
  </si>
  <si>
    <t>6HY87</t>
  </si>
  <si>
    <t>6HY88</t>
  </si>
  <si>
    <t>6HY90</t>
  </si>
  <si>
    <t>SCREW, M2.5-0.45, 4 MM LONG, PHILLIPS FLAT HEAD,
9 FOR CM TOP COVER
6 FOR CM BOTTOM COVER
6 FOR SM TOP COVER
8 FOR SM BOTTOM COVER</t>
  </si>
  <si>
    <t>38EA08</t>
  </si>
  <si>
    <r>
      <t xml:space="preserve">HEX STANDOFF M2.5 12 MM
FOR LGA80D HEATSINK
</t>
    </r>
    <r>
      <rPr>
        <sz val="11"/>
        <color rgb="FFFF0000"/>
        <rFont val="Calibri"/>
        <family val="2"/>
        <scheme val="minor"/>
      </rPr>
      <t>CUSTOM ORDER 13 MM LENGTH</t>
    </r>
  </si>
  <si>
    <r>
      <t xml:space="preserve">HEX STANDOFF M2.5X0.45 BRASS 8MM
4 FOR FIREFLY HEATSINK
1 FOR TOP COVER LOCATION UNDER THE SM'S FRONT PANEL BOARD
</t>
    </r>
    <r>
      <rPr>
        <sz val="11"/>
        <color rgb="FFFF0000"/>
        <rFont val="Calibri"/>
        <family val="2"/>
        <scheme val="minor"/>
      </rPr>
      <t>CUSTOM ORDER NOT NECESSARY</t>
    </r>
  </si>
  <si>
    <r>
      <t xml:space="preserve">HEX STANDOFF M3 12 MM
8 FOR FPGA HEATSINK
</t>
    </r>
    <r>
      <rPr>
        <sz val="11"/>
        <color rgb="FFFF0000"/>
        <rFont val="Calibri"/>
        <family val="2"/>
        <scheme val="minor"/>
      </rPr>
      <t>CUSTOM ORDER NOT NECESSARY</t>
    </r>
  </si>
  <si>
    <r>
      <t xml:space="preserve">SCREW, M3-0.5, 8 MM LONG, PHILLIPS CHEESE HEAD,
8 FOR FPGA HEATSINK STANDOFFS
</t>
    </r>
    <r>
      <rPr>
        <sz val="11"/>
        <color rgb="FFFF0000"/>
        <rFont val="Calibri"/>
        <family val="2"/>
        <scheme val="minor"/>
      </rPr>
      <t>DO NOT CHANGE THE LENGTH. THE 12 MM SCREW FROM THE TOP
SHOULD HIT THE 8 MM SCREW FROM THE BOTTOM.</t>
    </r>
  </si>
  <si>
    <r>
      <t xml:space="preserve">SCREW, M3-0.5, 12 MM LONG, PHILLIPS CHEESE HEAD,
8 FOR FPGA HEATSINK
</t>
    </r>
    <r>
      <rPr>
        <sz val="11"/>
        <color rgb="FFFF0000"/>
        <rFont val="Calibri"/>
        <family val="2"/>
        <scheme val="minor"/>
      </rPr>
      <t>DO NOT CHANGE THE LENGTH. THE 12 MM SCREW FROM THE TOP
SHOULD HIT THE 8 MM SCREW FROM THE BOTTOM.</t>
    </r>
  </si>
  <si>
    <t>SCREW,M3-0.5, 6 MM LONG, PHILLIPS CHEESE HEAD
8 FOR SPLICE PLATES
3 FOR FRONT SUBPANEL</t>
  </si>
  <si>
    <r>
      <t xml:space="preserve">HEX STANDOFF M2.5 45 MM
FOR FRONT PANEL FIBER FEEDTHRUS
</t>
    </r>
    <r>
      <rPr>
        <sz val="11"/>
        <color rgb="FFFF0000"/>
        <rFont val="Calibri"/>
        <family val="2"/>
        <scheme val="minor"/>
      </rPr>
      <t>CONSIDER SHORTER STANDOFFS IF FIREFLY BOOTS ALLOW</t>
    </r>
  </si>
  <si>
    <t>SCREW, M2.5-0.45, 6 MM LONG, SLOTTED CHEESE HEAD,
4 FOR LGA80D HEATSINK STANDOFFS
4 FOR FIREFLY HEATSINK STANDOFFS
4 FOR LGA80D HEATSINK</t>
  </si>
  <si>
    <t>LOCK WASHER, M3
8 FOR FPGA HEATSINK</t>
  </si>
  <si>
    <t>LOCK WASHER, M2.5
15 FOR BOTTOM COVER MOUNTING BLOCKS
4 FOR FIREFLY HEATSINK STANDOFFS
4 FOR LGA80D HEATSINK STANDOFFS
4 FOR LGA80D HEATSINK
8 FOR FRONT PANEL FIBER FEEDTHRUS</t>
  </si>
  <si>
    <t>SCREW, M2.5-0.45, 12 MM LONG, SLOTTED CHEESE HEAD,
4 FOR FIREFLY HEATSINK
8 FOR MTP FEEDTRHU TO STANDOFF</t>
  </si>
  <si>
    <t>ATCA MEZZANINE BOARD WITH DUAL VU13P</t>
  </si>
  <si>
    <r>
      <t xml:space="preserve">HEX STANDOFF M2.5 20 MM
5 MOUNTED ON CM FOR TOP COVERS
10 MOUNTED ON SM FOR TOP COVERS
</t>
    </r>
    <r>
      <rPr>
        <sz val="11"/>
        <color rgb="FFFF0000"/>
        <rFont val="Calibri"/>
        <family val="2"/>
        <scheme val="minor"/>
      </rPr>
      <t>CUSTOM ORDER 21.5 MM LENGTH</t>
    </r>
  </si>
  <si>
    <t>SCREW, M2.5-0.45, 8 MM LONG, SLOTTED CHEESE HEAD,
6 FOR CM BOTTOM COVER MOUNTING BLOCKS
8 FOR SM BOTTOM COVER MOUNTING BLOCKS
THESE MUST BE SLOTTED. THE HOLE IS NOT DEEP ENOUGH FOR A PHILLIPS PLUS A LOCKWASHER.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</si>
</sst>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18" fillId="0" borderId="0" xfId="0" applyFont="1" applyAlignment="1">
      <alignment vertical="top"/>
    </xf>
    <xf numFmtId="49" fontId="0" fillId="0" borderId="0" xfId="0" applyNumberFormat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33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4" xr:uid="{41E2A385-365F-4830-B83B-67D42DA55DF8}"/>
    <cellStyle name="60% - Accent2" xfId="25" builtinId="36" customBuiltin="1"/>
    <cellStyle name="60% - Accent2 2" xfId="45" xr:uid="{20770961-90E4-48D3-9AAA-35F2F22380B1}"/>
    <cellStyle name="60% - Accent3" xfId="29" builtinId="40" customBuiltin="1"/>
    <cellStyle name="60% - Accent3 2" xfId="46" xr:uid="{71660EB9-0E1B-44E3-97A7-F1D0F6FE5053}"/>
    <cellStyle name="60% - Accent4" xfId="33" builtinId="44" customBuiltin="1"/>
    <cellStyle name="60% - Accent4 2" xfId="47" xr:uid="{17E75F6A-8BAA-4900-8CF1-B9D3DF1AB443}"/>
    <cellStyle name="60% - Accent5" xfId="37" builtinId="48" customBuiltin="1"/>
    <cellStyle name="60% - Accent5 2" xfId="48" xr:uid="{07847A9A-C01A-4D9F-83C7-79008D4FA280}"/>
    <cellStyle name="60% - Accent6" xfId="41" builtinId="52" customBuiltin="1"/>
    <cellStyle name="60% - Accent6 2" xfId="49" xr:uid="{2D20A97E-050E-44A9-B069-901F2DC95249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3" xr:uid="{D1D90818-62E4-4452-841B-02958E3893D7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8000000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7"/>
  <sheetViews>
    <sheetView tabSelected="1" workbookViewId="0">
      <selection activeCell="C58" sqref="C58"/>
    </sheetView>
  </sheetViews>
  <sheetFormatPr defaultRowHeight="15" x14ac:dyDescent="0.25"/>
  <cols>
    <col min="1" max="1" width="11.140625" style="7" customWidth="1"/>
    <col min="2" max="2" width="11.42578125" style="7" customWidth="1"/>
    <col min="3" max="3" width="64.42578125" style="9" customWidth="1"/>
    <col min="4" max="4" width="14.42578125" style="11" customWidth="1"/>
    <col min="5" max="5" width="25.28515625" style="11" customWidth="1"/>
    <col min="6" max="6" width="16.28515625" style="11" customWidth="1"/>
    <col min="7" max="7" width="17.7109375" style="4" customWidth="1"/>
    <col min="8" max="8" width="24.140625" style="4" customWidth="1"/>
    <col min="9" max="15" width="10.140625" style="7" customWidth="1"/>
    <col min="16" max="17" width="13" style="8" customWidth="1"/>
    <col min="18" max="18" width="11.7109375" style="8" customWidth="1"/>
    <col min="19" max="19" width="11.140625" style="11" customWidth="1"/>
    <col min="20" max="16384" width="9.140625" style="11"/>
  </cols>
  <sheetData>
    <row r="1" spans="1:29" x14ac:dyDescent="0.25">
      <c r="A1" s="7" t="s">
        <v>48</v>
      </c>
    </row>
    <row r="2" spans="1:29" x14ac:dyDescent="0.25">
      <c r="A2" s="12" t="s">
        <v>90</v>
      </c>
    </row>
    <row r="3" spans="1:29" x14ac:dyDescent="0.25">
      <c r="A3" s="7" t="s">
        <v>3</v>
      </c>
      <c r="B3" s="7">
        <v>11</v>
      </c>
    </row>
    <row r="5" spans="1:29" x14ac:dyDescent="0.25">
      <c r="A5" s="7" t="s">
        <v>0</v>
      </c>
      <c r="B5" s="7" t="s">
        <v>10</v>
      </c>
      <c r="C5" s="10" t="s">
        <v>1</v>
      </c>
      <c r="D5" s="12" t="s">
        <v>6</v>
      </c>
      <c r="E5" s="11" t="s">
        <v>7</v>
      </c>
      <c r="F5" s="11" t="s">
        <v>2</v>
      </c>
      <c r="G5" s="4" t="s">
        <v>8</v>
      </c>
      <c r="H5" s="4" t="s">
        <v>14</v>
      </c>
      <c r="I5" s="7" t="s">
        <v>13</v>
      </c>
      <c r="J5" s="7" t="s">
        <v>28</v>
      </c>
      <c r="K5" s="7" t="s">
        <v>29</v>
      </c>
      <c r="L5" s="7" t="s">
        <v>47</v>
      </c>
      <c r="M5" s="5" t="s">
        <v>30</v>
      </c>
      <c r="N5" s="7" t="s">
        <v>12</v>
      </c>
      <c r="O5" s="7" t="s">
        <v>15</v>
      </c>
      <c r="P5" s="8" t="s">
        <v>4</v>
      </c>
      <c r="Q5" s="8" t="s">
        <v>46</v>
      </c>
      <c r="R5" s="8" t="s">
        <v>5</v>
      </c>
      <c r="S5" s="11" t="s">
        <v>11</v>
      </c>
    </row>
    <row r="6" spans="1:29" x14ac:dyDescent="0.25">
      <c r="B6" s="7">
        <v>1</v>
      </c>
      <c r="C6" s="10" t="s">
        <v>52</v>
      </c>
      <c r="H6" s="12"/>
      <c r="I6" s="1">
        <f>$B$3*B6</f>
        <v>11</v>
      </c>
      <c r="J6" s="1">
        <v>0</v>
      </c>
      <c r="K6" s="1">
        <f t="shared" ref="K6:K12" si="0">I6+J6</f>
        <v>11</v>
      </c>
      <c r="L6" s="1">
        <v>14</v>
      </c>
      <c r="M6" s="1"/>
      <c r="N6" s="1"/>
      <c r="O6" s="1"/>
      <c r="P6" s="8">
        <v>50</v>
      </c>
      <c r="Q6" s="8">
        <f t="shared" ref="Q6:Q11" si="1">B6*P6</f>
        <v>50</v>
      </c>
      <c r="R6" s="2">
        <f t="shared" ref="R6:R11" si="2">N6*P6</f>
        <v>0</v>
      </c>
      <c r="S6" s="3" t="s">
        <v>27</v>
      </c>
    </row>
    <row r="7" spans="1:29" x14ac:dyDescent="0.25">
      <c r="B7" s="7">
        <v>1</v>
      </c>
      <c r="C7" s="10" t="s">
        <v>51</v>
      </c>
      <c r="G7" s="12"/>
      <c r="H7" s="12"/>
      <c r="I7" s="1">
        <f t="shared" ref="I7:I12" si="3">$B$3*B7</f>
        <v>11</v>
      </c>
      <c r="J7" s="1">
        <v>0</v>
      </c>
      <c r="K7" s="1">
        <f t="shared" si="0"/>
        <v>11</v>
      </c>
      <c r="L7" s="1">
        <v>11</v>
      </c>
      <c r="M7" s="1"/>
      <c r="P7" s="8">
        <v>50</v>
      </c>
      <c r="Q7" s="8">
        <f t="shared" si="1"/>
        <v>50</v>
      </c>
      <c r="R7" s="8">
        <f t="shared" si="2"/>
        <v>0</v>
      </c>
      <c r="S7" s="3" t="s">
        <v>27</v>
      </c>
    </row>
    <row r="8" spans="1:29" x14ac:dyDescent="0.25">
      <c r="B8" s="7">
        <v>1</v>
      </c>
      <c r="C8" s="10" t="s">
        <v>49</v>
      </c>
      <c r="G8" s="12"/>
      <c r="H8" s="12"/>
      <c r="I8" s="1">
        <f t="shared" si="3"/>
        <v>11</v>
      </c>
      <c r="J8" s="1">
        <v>0</v>
      </c>
      <c r="K8" s="1">
        <f t="shared" si="0"/>
        <v>11</v>
      </c>
      <c r="L8" s="1">
        <v>12</v>
      </c>
      <c r="M8" s="1"/>
      <c r="P8" s="8">
        <v>50</v>
      </c>
      <c r="Q8" s="8">
        <f t="shared" si="1"/>
        <v>50</v>
      </c>
      <c r="R8" s="8">
        <f t="shared" si="2"/>
        <v>0</v>
      </c>
    </row>
    <row r="9" spans="1:29" x14ac:dyDescent="0.25">
      <c r="B9" s="7">
        <v>1</v>
      </c>
      <c r="C9" s="10" t="s">
        <v>50</v>
      </c>
      <c r="G9" s="12"/>
      <c r="H9" s="12"/>
      <c r="I9" s="1">
        <f t="shared" si="3"/>
        <v>11</v>
      </c>
      <c r="J9" s="1">
        <v>0</v>
      </c>
      <c r="K9" s="1">
        <f t="shared" si="0"/>
        <v>11</v>
      </c>
      <c r="L9" s="1">
        <v>12</v>
      </c>
      <c r="M9" s="1"/>
      <c r="P9" s="8">
        <v>50</v>
      </c>
      <c r="Q9" s="8">
        <f t="shared" si="1"/>
        <v>50</v>
      </c>
      <c r="R9" s="8">
        <f t="shared" si="2"/>
        <v>0</v>
      </c>
    </row>
    <row r="10" spans="1:29" x14ac:dyDescent="0.25">
      <c r="B10" s="7">
        <v>2</v>
      </c>
      <c r="C10" s="10" t="s">
        <v>63</v>
      </c>
      <c r="G10" s="12"/>
      <c r="H10" s="12"/>
      <c r="I10" s="1">
        <f t="shared" si="3"/>
        <v>22</v>
      </c>
      <c r="J10" s="1">
        <v>0</v>
      </c>
      <c r="K10" s="1">
        <f t="shared" si="0"/>
        <v>22</v>
      </c>
      <c r="L10" s="1">
        <v>24</v>
      </c>
      <c r="M10" s="1"/>
      <c r="P10" s="8">
        <v>10</v>
      </c>
      <c r="Q10" s="8">
        <f t="shared" si="1"/>
        <v>20</v>
      </c>
      <c r="R10" s="2">
        <f t="shared" si="2"/>
        <v>0</v>
      </c>
      <c r="S10" s="3"/>
    </row>
    <row r="11" spans="1:29" x14ac:dyDescent="0.25">
      <c r="B11" s="7">
        <v>1</v>
      </c>
      <c r="C11" s="10" t="s">
        <v>53</v>
      </c>
      <c r="G11" s="12"/>
      <c r="H11" s="12"/>
      <c r="I11" s="1">
        <f t="shared" si="3"/>
        <v>11</v>
      </c>
      <c r="J11" s="1">
        <v>0</v>
      </c>
      <c r="K11" s="1">
        <f t="shared" si="0"/>
        <v>11</v>
      </c>
      <c r="L11" s="1">
        <v>6</v>
      </c>
      <c r="M11" s="1">
        <v>5</v>
      </c>
      <c r="P11" s="8">
        <v>60</v>
      </c>
      <c r="Q11" s="8">
        <f t="shared" si="1"/>
        <v>60</v>
      </c>
      <c r="R11" s="2">
        <f t="shared" si="2"/>
        <v>0</v>
      </c>
      <c r="S11" s="3"/>
    </row>
    <row r="12" spans="1:29" ht="30" x14ac:dyDescent="0.25">
      <c r="B12" s="7">
        <v>14</v>
      </c>
      <c r="C12" s="14" t="s">
        <v>61</v>
      </c>
      <c r="I12" s="7">
        <f t="shared" si="3"/>
        <v>154</v>
      </c>
      <c r="J12" s="7">
        <v>0</v>
      </c>
      <c r="K12" s="7">
        <f t="shared" si="0"/>
        <v>154</v>
      </c>
      <c r="L12" s="7">
        <v>160</v>
      </c>
    </row>
    <row r="14" spans="1:29" ht="30" x14ac:dyDescent="0.25">
      <c r="B14" s="7">
        <v>8</v>
      </c>
      <c r="C14" s="13" t="s">
        <v>54</v>
      </c>
      <c r="D14" s="11" t="s">
        <v>21</v>
      </c>
      <c r="E14" s="11" t="s">
        <v>22</v>
      </c>
      <c r="F14" s="11" t="s">
        <v>23</v>
      </c>
      <c r="G14" s="12" t="s">
        <v>22</v>
      </c>
      <c r="I14" s="1">
        <f>$B$3*B14</f>
        <v>88</v>
      </c>
      <c r="J14" s="1">
        <f>2+ROUNDDOWN(0.05*I14,0)</f>
        <v>6</v>
      </c>
      <c r="K14" s="1">
        <f>I14+J14</f>
        <v>94</v>
      </c>
      <c r="L14" s="1">
        <v>100</v>
      </c>
      <c r="M14" s="1"/>
      <c r="N14" s="1"/>
      <c r="O14" s="1"/>
      <c r="P14" s="8">
        <v>0.185</v>
      </c>
      <c r="Q14" s="8">
        <f>B14*P14</f>
        <v>1.48</v>
      </c>
      <c r="R14" s="2">
        <f>N14*P14</f>
        <v>0</v>
      </c>
      <c r="S14" s="3"/>
      <c r="V14" s="7"/>
      <c r="W14" s="7"/>
      <c r="X14" s="8"/>
      <c r="Y14" s="8"/>
      <c r="AC14" s="6"/>
    </row>
    <row r="16" spans="1:29" ht="30" x14ac:dyDescent="0.25">
      <c r="B16" s="7">
        <v>8</v>
      </c>
      <c r="C16" s="14" t="s">
        <v>55</v>
      </c>
      <c r="D16" s="11" t="s">
        <v>26</v>
      </c>
      <c r="E16" s="11" t="s">
        <v>25</v>
      </c>
      <c r="F16" s="11" t="s">
        <v>26</v>
      </c>
      <c r="G16" s="11" t="s">
        <v>25</v>
      </c>
      <c r="I16" s="1">
        <f>$B$3*B16</f>
        <v>88</v>
      </c>
      <c r="J16" s="1">
        <f>2+ROUNDDOWN(0.05*I16,0)</f>
        <v>6</v>
      </c>
      <c r="K16" s="1">
        <f>I16+J16</f>
        <v>94</v>
      </c>
      <c r="L16" s="1">
        <v>77</v>
      </c>
      <c r="M16" s="1">
        <v>17</v>
      </c>
      <c r="P16" s="8">
        <v>0.95</v>
      </c>
      <c r="Q16" s="8">
        <f>B16*P16</f>
        <v>7.6</v>
      </c>
      <c r="R16" s="8">
        <f>N16*P16</f>
        <v>0</v>
      </c>
    </row>
    <row r="17" spans="2:29" ht="30" x14ac:dyDescent="0.25">
      <c r="B17" s="7">
        <v>4</v>
      </c>
      <c r="C17" s="14" t="s">
        <v>56</v>
      </c>
      <c r="D17" s="11" t="s">
        <v>26</v>
      </c>
      <c r="E17" s="11" t="s">
        <v>57</v>
      </c>
      <c r="F17" s="11" t="s">
        <v>26</v>
      </c>
      <c r="G17" s="11" t="s">
        <v>57</v>
      </c>
      <c r="I17" s="1">
        <f>$B$3*B17</f>
        <v>44</v>
      </c>
      <c r="J17" s="1">
        <f>2+ROUNDDOWN(0.05*I17,0)</f>
        <v>4</v>
      </c>
      <c r="K17" s="1">
        <f>I17+J17</f>
        <v>48</v>
      </c>
      <c r="L17" s="1">
        <v>95</v>
      </c>
      <c r="M17" s="1"/>
      <c r="P17" s="8">
        <v>0.95</v>
      </c>
      <c r="Q17" s="8">
        <f>B17*P17</f>
        <v>3.8</v>
      </c>
      <c r="R17" s="8">
        <f>N17*P17</f>
        <v>0</v>
      </c>
    </row>
    <row r="18" spans="2:29" x14ac:dyDescent="0.25">
      <c r="C18" s="14"/>
      <c r="G18" s="11"/>
      <c r="I18" s="1"/>
      <c r="J18" s="1"/>
      <c r="K18" s="1"/>
      <c r="L18" s="1"/>
      <c r="M18" s="1"/>
    </row>
    <row r="19" spans="2:29" ht="45" x14ac:dyDescent="0.25">
      <c r="B19" s="7">
        <v>8</v>
      </c>
      <c r="C19" s="13" t="s">
        <v>81</v>
      </c>
      <c r="D19" s="11" t="s">
        <v>9</v>
      </c>
      <c r="E19" s="11" t="s">
        <v>58</v>
      </c>
      <c r="F19" s="11" t="s">
        <v>16</v>
      </c>
      <c r="G19" s="4" t="s">
        <v>59</v>
      </c>
      <c r="H19" s="4" t="s">
        <v>60</v>
      </c>
      <c r="I19" s="1">
        <f t="shared" ref="I19:I23" si="4">$B$3*B19</f>
        <v>88</v>
      </c>
      <c r="J19" s="1">
        <f t="shared" ref="J19:J23" si="5">2+ROUNDDOWN(0.05*I19,0)</f>
        <v>6</v>
      </c>
      <c r="K19" s="1">
        <f t="shared" ref="K19:K23" si="6">I19+J19</f>
        <v>94</v>
      </c>
      <c r="L19" s="1">
        <v>200</v>
      </c>
      <c r="M19" s="1"/>
      <c r="P19" s="8">
        <v>1.423</v>
      </c>
      <c r="Q19" s="8">
        <f>B19*P19</f>
        <v>11.384</v>
      </c>
      <c r="R19" s="2">
        <f>N19*P19</f>
        <v>0</v>
      </c>
      <c r="V19" s="7"/>
      <c r="W19" s="7"/>
      <c r="X19" s="8"/>
      <c r="Y19" s="8"/>
      <c r="AC19" s="6"/>
    </row>
    <row r="20" spans="2:29" ht="60" x14ac:dyDescent="0.25">
      <c r="B20" s="7">
        <v>5</v>
      </c>
      <c r="C20" s="13" t="s">
        <v>80</v>
      </c>
      <c r="D20" s="11" t="s">
        <v>9</v>
      </c>
      <c r="E20" s="11" t="s">
        <v>18</v>
      </c>
      <c r="F20" s="11" t="s">
        <v>19</v>
      </c>
      <c r="G20" s="4" t="s">
        <v>20</v>
      </c>
      <c r="H20" s="4" t="s">
        <v>31</v>
      </c>
      <c r="I20" s="1">
        <f t="shared" si="4"/>
        <v>55</v>
      </c>
      <c r="J20" s="1">
        <f t="shared" si="5"/>
        <v>4</v>
      </c>
      <c r="K20" s="1">
        <f t="shared" si="6"/>
        <v>59</v>
      </c>
      <c r="L20" s="1">
        <v>86</v>
      </c>
      <c r="M20" s="1"/>
      <c r="P20" s="8">
        <v>0.127</v>
      </c>
      <c r="Q20" s="8">
        <f>B20*P20</f>
        <v>0.63500000000000001</v>
      </c>
      <c r="R20" s="2">
        <f>N20*P20</f>
        <v>0</v>
      </c>
    </row>
    <row r="21" spans="2:29" ht="45" x14ac:dyDescent="0.25">
      <c r="B21" s="7">
        <v>8</v>
      </c>
      <c r="C21" s="13" t="s">
        <v>85</v>
      </c>
      <c r="D21" s="11" t="s">
        <v>9</v>
      </c>
      <c r="E21" s="11" t="s">
        <v>43</v>
      </c>
      <c r="F21" s="11" t="s">
        <v>24</v>
      </c>
      <c r="G21" s="4" t="s">
        <v>44</v>
      </c>
      <c r="H21" s="4" t="s">
        <v>45</v>
      </c>
      <c r="I21" s="1">
        <f t="shared" si="4"/>
        <v>88</v>
      </c>
      <c r="J21" s="1">
        <f t="shared" si="5"/>
        <v>6</v>
      </c>
      <c r="K21" s="1">
        <f t="shared" si="6"/>
        <v>94</v>
      </c>
      <c r="L21" s="1">
        <v>0</v>
      </c>
      <c r="M21" s="1">
        <v>94</v>
      </c>
      <c r="N21" s="1">
        <v>100</v>
      </c>
      <c r="O21" s="1"/>
      <c r="P21" s="8">
        <v>1.0406</v>
      </c>
      <c r="Q21" s="8">
        <f>B21*P21</f>
        <v>8.3247999999999998</v>
      </c>
      <c r="R21" s="2">
        <f>N21*P21</f>
        <v>104.06</v>
      </c>
    </row>
    <row r="22" spans="2:29" ht="60" x14ac:dyDescent="0.25">
      <c r="B22" s="7">
        <v>15</v>
      </c>
      <c r="C22" s="13" t="s">
        <v>91</v>
      </c>
      <c r="D22" s="11" t="s">
        <v>9</v>
      </c>
      <c r="E22" s="11" t="s">
        <v>35</v>
      </c>
      <c r="F22" s="11" t="s">
        <v>24</v>
      </c>
      <c r="G22" s="4" t="s">
        <v>36</v>
      </c>
      <c r="H22" s="4" t="s">
        <v>32</v>
      </c>
      <c r="I22" s="1">
        <f t="shared" si="4"/>
        <v>165</v>
      </c>
      <c r="J22" s="1">
        <f t="shared" si="5"/>
        <v>10</v>
      </c>
      <c r="K22" s="1">
        <f t="shared" si="6"/>
        <v>175</v>
      </c>
      <c r="L22" s="1">
        <v>24</v>
      </c>
      <c r="M22" s="1">
        <v>151</v>
      </c>
      <c r="N22" s="7">
        <v>150</v>
      </c>
      <c r="P22" s="8">
        <v>0.54879999999999995</v>
      </c>
      <c r="Q22" s="8">
        <f>B22*P22</f>
        <v>8.2319999999999993</v>
      </c>
      <c r="R22" s="2">
        <f>N22*P22</f>
        <v>82.32</v>
      </c>
      <c r="V22" s="7"/>
      <c r="W22" s="7"/>
      <c r="X22" s="8"/>
      <c r="Y22" s="8"/>
      <c r="AC22" s="6"/>
    </row>
    <row r="23" spans="2:29" ht="45" x14ac:dyDescent="0.25">
      <c r="B23" s="7">
        <v>4</v>
      </c>
      <c r="C23" s="13" t="s">
        <v>79</v>
      </c>
      <c r="D23" s="11" t="s">
        <v>9</v>
      </c>
      <c r="E23" s="11" t="s">
        <v>37</v>
      </c>
      <c r="F23" s="11" t="s">
        <v>19</v>
      </c>
      <c r="G23" s="4" t="s">
        <v>38</v>
      </c>
      <c r="H23" s="4" t="s">
        <v>62</v>
      </c>
      <c r="I23" s="1">
        <f t="shared" si="4"/>
        <v>44</v>
      </c>
      <c r="J23" s="1">
        <f t="shared" si="5"/>
        <v>4</v>
      </c>
      <c r="K23" s="1">
        <f t="shared" si="6"/>
        <v>48</v>
      </c>
      <c r="L23" s="1">
        <v>65</v>
      </c>
      <c r="M23" s="1"/>
      <c r="P23" s="8">
        <v>0.16400000000000001</v>
      </c>
      <c r="Q23" s="8">
        <f>B23*P23</f>
        <v>0.65600000000000003</v>
      </c>
      <c r="R23" s="2">
        <f>N23*P23</f>
        <v>0</v>
      </c>
      <c r="V23" s="7"/>
      <c r="W23" s="7"/>
      <c r="X23" s="8"/>
      <c r="Y23" s="8"/>
      <c r="AC23" s="6"/>
    </row>
    <row r="24" spans="2:29" x14ac:dyDescent="0.25">
      <c r="C24" s="13"/>
      <c r="I24" s="1"/>
      <c r="J24" s="1"/>
      <c r="K24" s="1"/>
      <c r="L24" s="1"/>
      <c r="M24" s="1"/>
      <c r="R24" s="2"/>
      <c r="V24" s="7"/>
      <c r="W24" s="7"/>
      <c r="X24" s="8"/>
      <c r="Y24" s="8"/>
      <c r="AC24" s="6"/>
    </row>
    <row r="25" spans="2:29" ht="30" x14ac:dyDescent="0.25">
      <c r="B25" s="7">
        <v>8</v>
      </c>
      <c r="C25" s="13" t="s">
        <v>64</v>
      </c>
      <c r="D25" s="11" t="s">
        <v>9</v>
      </c>
      <c r="E25" s="11" t="s">
        <v>65</v>
      </c>
      <c r="F25" s="11" t="s">
        <v>66</v>
      </c>
      <c r="G25" s="4" t="s">
        <v>67</v>
      </c>
      <c r="I25" s="1">
        <f t="shared" ref="I25" si="7">$B$3*B25</f>
        <v>88</v>
      </c>
      <c r="J25" s="1">
        <f t="shared" ref="J25" si="8">2+ROUNDDOWN(0.05*I25,0)</f>
        <v>6</v>
      </c>
      <c r="K25" s="1">
        <f t="shared" ref="K25" si="9">I25+J25</f>
        <v>94</v>
      </c>
      <c r="L25" s="1">
        <v>91</v>
      </c>
      <c r="M25" s="1"/>
      <c r="N25" s="7">
        <v>100</v>
      </c>
      <c r="R25" s="2"/>
      <c r="V25" s="7"/>
      <c r="W25" s="7"/>
      <c r="X25" s="8"/>
      <c r="Y25" s="8"/>
      <c r="AC25" s="6"/>
    </row>
    <row r="26" spans="2:29" ht="30" x14ac:dyDescent="0.25">
      <c r="B26" s="7">
        <v>4</v>
      </c>
      <c r="C26" s="13" t="s">
        <v>68</v>
      </c>
      <c r="D26" s="11" t="s">
        <v>9</v>
      </c>
      <c r="E26" s="11" t="s">
        <v>69</v>
      </c>
      <c r="F26" s="11" t="s">
        <v>66</v>
      </c>
      <c r="G26" s="4" t="s">
        <v>70</v>
      </c>
      <c r="I26" s="1">
        <f t="shared" ref="I26" si="10">$B$3*B26</f>
        <v>44</v>
      </c>
      <c r="J26" s="1">
        <f t="shared" ref="J26" si="11">2+ROUNDDOWN(0.05*I26,0)</f>
        <v>4</v>
      </c>
      <c r="K26" s="1">
        <f t="shared" ref="K26" si="12">I26+J26</f>
        <v>48</v>
      </c>
      <c r="L26" s="1">
        <v>92</v>
      </c>
      <c r="M26" s="1"/>
      <c r="N26" s="7">
        <v>100</v>
      </c>
      <c r="R26" s="2"/>
      <c r="V26" s="7"/>
      <c r="W26" s="7"/>
      <c r="X26" s="8"/>
      <c r="Y26" s="8"/>
      <c r="AC26" s="6"/>
    </row>
    <row r="27" spans="2:29" x14ac:dyDescent="0.25">
      <c r="C27" s="13"/>
      <c r="I27" s="1"/>
      <c r="J27" s="1"/>
      <c r="K27" s="1"/>
      <c r="L27" s="1"/>
      <c r="M27" s="1"/>
      <c r="R27" s="2"/>
      <c r="V27" s="7"/>
      <c r="W27" s="7"/>
      <c r="X27" s="8"/>
      <c r="Y27" s="8"/>
      <c r="AC27" s="6"/>
    </row>
    <row r="28" spans="2:29" ht="60" x14ac:dyDescent="0.25">
      <c r="B28" s="7">
        <v>8</v>
      </c>
      <c r="C28" s="13" t="s">
        <v>83</v>
      </c>
      <c r="D28" s="11" t="s">
        <v>17</v>
      </c>
      <c r="E28" s="11" t="s">
        <v>71</v>
      </c>
      <c r="I28" s="1">
        <f>$B$3*B28</f>
        <v>88</v>
      </c>
      <c r="J28" s="1">
        <f>2+ROUNDDOWN(0.05*I28,0)</f>
        <v>6</v>
      </c>
      <c r="K28" s="1">
        <f>I28+J28</f>
        <v>94</v>
      </c>
      <c r="L28" s="1">
        <v>200</v>
      </c>
      <c r="M28" s="1"/>
      <c r="P28" s="8">
        <v>5.45E-2</v>
      </c>
      <c r="Q28" s="8">
        <f>B28*P28</f>
        <v>0.436</v>
      </c>
      <c r="R28" s="2">
        <f>N28*P28</f>
        <v>0</v>
      </c>
    </row>
    <row r="29" spans="2:29" ht="60" x14ac:dyDescent="0.25">
      <c r="B29" s="7">
        <v>8</v>
      </c>
      <c r="C29" s="13" t="s">
        <v>82</v>
      </c>
      <c r="D29" s="11" t="s">
        <v>17</v>
      </c>
      <c r="E29" s="11" t="s">
        <v>72</v>
      </c>
      <c r="I29" s="1">
        <f>$B$3*B29</f>
        <v>88</v>
      </c>
      <c r="J29" s="1">
        <f>2+ROUNDDOWN(0.05*I29,0)</f>
        <v>6</v>
      </c>
      <c r="K29" s="1">
        <f>I29+J29</f>
        <v>94</v>
      </c>
      <c r="L29" s="1">
        <v>200</v>
      </c>
      <c r="M29" s="1"/>
      <c r="P29" s="8">
        <v>5.45E-2</v>
      </c>
      <c r="Q29" s="8">
        <f>B29*P29</f>
        <v>0.436</v>
      </c>
      <c r="R29" s="2">
        <f>N29*P29</f>
        <v>0</v>
      </c>
    </row>
    <row r="30" spans="2:29" ht="45" x14ac:dyDescent="0.25">
      <c r="B30" s="7">
        <v>11</v>
      </c>
      <c r="C30" s="13" t="s">
        <v>84</v>
      </c>
      <c r="D30" s="11" t="s">
        <v>17</v>
      </c>
      <c r="E30" s="11" t="s">
        <v>73</v>
      </c>
      <c r="I30" s="1">
        <f>$B$3*B30</f>
        <v>121</v>
      </c>
      <c r="J30" s="1">
        <f>2+ROUNDDOWN(0.05*I30,0)</f>
        <v>8</v>
      </c>
      <c r="K30" s="1">
        <f>I30+J30</f>
        <v>129</v>
      </c>
      <c r="L30" s="1">
        <v>200</v>
      </c>
      <c r="M30" s="1"/>
      <c r="P30" s="8">
        <v>5.6000000000000001E-2</v>
      </c>
      <c r="Q30" s="8">
        <f>B30*P30</f>
        <v>0.61599999999999999</v>
      </c>
      <c r="R30" s="2">
        <f>N30*P30</f>
        <v>0</v>
      </c>
    </row>
    <row r="31" spans="2:29" x14ac:dyDescent="0.25">
      <c r="C31" s="13"/>
      <c r="I31" s="1"/>
      <c r="J31" s="1"/>
      <c r="K31" s="1"/>
      <c r="L31" s="1"/>
      <c r="M31" s="1"/>
      <c r="R31" s="2"/>
    </row>
    <row r="32" spans="2:29" ht="60" x14ac:dyDescent="0.25">
      <c r="B32" s="7">
        <v>12</v>
      </c>
      <c r="C32" s="13" t="s">
        <v>86</v>
      </c>
      <c r="D32" s="11" t="s">
        <v>17</v>
      </c>
      <c r="E32" s="11" t="s">
        <v>74</v>
      </c>
      <c r="I32" s="1">
        <f>$B$3*B32</f>
        <v>132</v>
      </c>
      <c r="J32" s="1">
        <f>2+ROUNDDOWN(0.05*I32,0)</f>
        <v>8</v>
      </c>
      <c r="K32" s="1">
        <f>I32+J32</f>
        <v>140</v>
      </c>
      <c r="L32" s="1">
        <v>200</v>
      </c>
      <c r="M32" s="1"/>
      <c r="P32" s="8">
        <v>5.45E-2</v>
      </c>
      <c r="Q32" s="8">
        <f>B32*P32</f>
        <v>0.65400000000000003</v>
      </c>
      <c r="R32" s="2">
        <f>N32*P32</f>
        <v>0</v>
      </c>
    </row>
    <row r="33" spans="2:29" ht="75" x14ac:dyDescent="0.25">
      <c r="B33" s="7">
        <v>14</v>
      </c>
      <c r="C33" s="13" t="s">
        <v>92</v>
      </c>
      <c r="D33" s="11" t="s">
        <v>17</v>
      </c>
      <c r="E33" s="11" t="s">
        <v>75</v>
      </c>
      <c r="I33" s="1">
        <f>$B$3*B33</f>
        <v>154</v>
      </c>
      <c r="J33" s="1">
        <f>2+ROUNDDOWN(0.05*I33,0)</f>
        <v>9</v>
      </c>
      <c r="K33" s="1">
        <f>I33+J33</f>
        <v>163</v>
      </c>
      <c r="L33" s="1">
        <v>200</v>
      </c>
      <c r="M33" s="1"/>
      <c r="P33" s="8">
        <v>5.45E-2</v>
      </c>
      <c r="Q33" s="8">
        <f>B33*P33</f>
        <v>0.76300000000000001</v>
      </c>
      <c r="R33" s="2">
        <f>N33*P33</f>
        <v>0</v>
      </c>
    </row>
    <row r="34" spans="2:29" ht="45" x14ac:dyDescent="0.25">
      <c r="B34" s="7">
        <v>12</v>
      </c>
      <c r="C34" s="13" t="s">
        <v>89</v>
      </c>
      <c r="D34" s="11" t="s">
        <v>17</v>
      </c>
      <c r="E34" s="11" t="s">
        <v>76</v>
      </c>
      <c r="I34" s="1">
        <f>$B$3*B34</f>
        <v>132</v>
      </c>
      <c r="J34" s="1">
        <f>2+ROUNDDOWN(0.05*I34,0)</f>
        <v>8</v>
      </c>
      <c r="K34" s="1">
        <f>I34+J34</f>
        <v>140</v>
      </c>
      <c r="L34" s="1">
        <v>200</v>
      </c>
      <c r="M34" s="1"/>
      <c r="P34" s="8">
        <v>5.45E-2</v>
      </c>
      <c r="Q34" s="8">
        <f>B34*P34</f>
        <v>0.65400000000000003</v>
      </c>
      <c r="R34" s="2">
        <f>N34*P34</f>
        <v>0</v>
      </c>
    </row>
    <row r="35" spans="2:29" x14ac:dyDescent="0.25">
      <c r="C35" s="13"/>
      <c r="I35" s="1"/>
      <c r="J35" s="1"/>
      <c r="K35" s="1"/>
      <c r="L35" s="1"/>
      <c r="M35" s="1"/>
      <c r="R35" s="2"/>
    </row>
    <row r="36" spans="2:29" ht="75" x14ac:dyDescent="0.25">
      <c r="B36" s="7">
        <v>29</v>
      </c>
      <c r="C36" s="13" t="s">
        <v>77</v>
      </c>
      <c r="D36" s="11" t="s">
        <v>17</v>
      </c>
      <c r="E36" s="11" t="s">
        <v>78</v>
      </c>
      <c r="I36" s="1">
        <f>$B$3*B36</f>
        <v>319</v>
      </c>
      <c r="J36" s="1">
        <f>2+ROUNDDOWN(0.05*I36,0)</f>
        <v>17</v>
      </c>
      <c r="K36" s="1">
        <f>I36+J36</f>
        <v>336</v>
      </c>
      <c r="L36" s="1">
        <v>200</v>
      </c>
      <c r="M36" s="1"/>
      <c r="P36" s="8">
        <v>5.45E-2</v>
      </c>
      <c r="Q36" s="8">
        <f>B36*P36</f>
        <v>1.5805</v>
      </c>
      <c r="R36" s="2">
        <f>N36*P36</f>
        <v>0</v>
      </c>
    </row>
    <row r="37" spans="2:29" x14ac:dyDescent="0.25">
      <c r="C37" s="13"/>
      <c r="I37" s="1"/>
      <c r="J37" s="1"/>
      <c r="K37" s="1"/>
      <c r="L37" s="1"/>
      <c r="M37" s="1"/>
      <c r="R37" s="2"/>
    </row>
    <row r="38" spans="2:29" ht="30" x14ac:dyDescent="0.25">
      <c r="B38" s="7">
        <v>8</v>
      </c>
      <c r="C38" s="14" t="s">
        <v>87</v>
      </c>
      <c r="D38" s="11" t="s">
        <v>17</v>
      </c>
      <c r="E38" s="11" t="s">
        <v>33</v>
      </c>
      <c r="I38" s="1">
        <f>$B$3*B38</f>
        <v>88</v>
      </c>
      <c r="J38" s="1">
        <f>2+ROUNDDOWN(0.05*I38,0)</f>
        <v>6</v>
      </c>
      <c r="K38" s="1">
        <f>I38+J38</f>
        <v>94</v>
      </c>
      <c r="L38" s="1">
        <v>200</v>
      </c>
      <c r="M38" s="1"/>
      <c r="Q38" s="8">
        <f>B38*P38</f>
        <v>0</v>
      </c>
    </row>
    <row r="39" spans="2:29" ht="90" x14ac:dyDescent="0.25">
      <c r="B39" s="7">
        <v>35</v>
      </c>
      <c r="C39" s="14" t="s">
        <v>88</v>
      </c>
      <c r="D39" s="11" t="s">
        <v>17</v>
      </c>
      <c r="E39" s="11" t="s">
        <v>34</v>
      </c>
      <c r="I39" s="1">
        <f>$B$3*B39</f>
        <v>385</v>
      </c>
      <c r="J39" s="1">
        <f>2+ROUNDDOWN(0.05*I39,0)</f>
        <v>21</v>
      </c>
      <c r="K39" s="1">
        <f>I39+J39</f>
        <v>406</v>
      </c>
      <c r="L39" s="1"/>
      <c r="M39" s="1"/>
      <c r="Q39" s="8">
        <f>B39*P39</f>
        <v>0</v>
      </c>
    </row>
    <row r="41" spans="2:29" x14ac:dyDescent="0.25">
      <c r="B41" s="7">
        <v>4</v>
      </c>
      <c r="C41" s="13" t="s">
        <v>39</v>
      </c>
      <c r="D41" s="11" t="s">
        <v>40</v>
      </c>
      <c r="E41" s="11">
        <v>12697</v>
      </c>
      <c r="F41" s="11" t="s">
        <v>42</v>
      </c>
      <c r="G41" s="4" t="s">
        <v>41</v>
      </c>
      <c r="I41" s="1">
        <f>$B$3*B41</f>
        <v>44</v>
      </c>
      <c r="J41" s="1">
        <f>2+ROUNDDOWN(0.05*I41,0)</f>
        <v>4</v>
      </c>
      <c r="K41" s="1">
        <f>I41+J41</f>
        <v>48</v>
      </c>
      <c r="L41" s="1">
        <v>10</v>
      </c>
      <c r="M41" s="1"/>
      <c r="N41" s="7">
        <v>25</v>
      </c>
      <c r="P41" s="8">
        <v>32.479999999999997</v>
      </c>
      <c r="Q41" s="8">
        <f>B41*P41</f>
        <v>129.91999999999999</v>
      </c>
      <c r="R41" s="2">
        <f>N41*P41</f>
        <v>811.99999999999989</v>
      </c>
      <c r="V41" s="7"/>
      <c r="W41" s="7"/>
      <c r="X41" s="8"/>
      <c r="Y41" s="8"/>
      <c r="AC41" s="6"/>
    </row>
    <row r="44" spans="2:29" x14ac:dyDescent="0.25">
      <c r="Q44" s="8">
        <f>B44*P44</f>
        <v>0</v>
      </c>
    </row>
    <row r="47" spans="2:29" x14ac:dyDescent="0.25">
      <c r="Q47" s="8">
        <f>SUM(Q6:Q46)</f>
        <v>457.17129999999997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HARDWARE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Charlie</cp:lastModifiedBy>
  <cp:lastPrinted>2022-01-28T14:54:52Z</cp:lastPrinted>
  <dcterms:created xsi:type="dcterms:W3CDTF">2015-07-28T15:22:36Z</dcterms:created>
  <dcterms:modified xsi:type="dcterms:W3CDTF">2022-05-17T15:16:36Z</dcterms:modified>
</cp:coreProperties>
</file>