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089-119_CM_2xVU13P\Orcad\RevB\"/>
    </mc:Choice>
  </mc:AlternateContent>
  <xr:revisionPtr revIDLastSave="0" documentId="13_ncr:1_{16F0A86A-75EE-4F2E-8C3F-A8A5BD9266F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MATIC PARTS" sheetId="1" r:id="rId1"/>
  </sheets>
  <definedNames>
    <definedName name="NUM_BOARDS">'SCHEMATIC PARTS'!$B$3</definedName>
    <definedName name="NUM_CARRIERS">'SCHEMATIC PARTS'!#REF!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  <c r="U16" i="1"/>
  <c r="U15" i="1"/>
  <c r="U14" i="1"/>
  <c r="U13" i="1"/>
  <c r="U11" i="1"/>
  <c r="U18" i="1"/>
  <c r="Q123" i="1"/>
  <c r="K123" i="1"/>
  <c r="O123" i="1" s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11" i="1"/>
  <c r="Q106" i="1"/>
  <c r="Q39" i="1"/>
  <c r="K39" i="1"/>
  <c r="O39" i="1" s="1"/>
  <c r="K111" i="1"/>
  <c r="O111" i="1" s="1"/>
  <c r="K106" i="1"/>
  <c r="O106" i="1" s="1"/>
  <c r="K6" i="1"/>
  <c r="O6" i="1" s="1"/>
  <c r="Q6" i="1"/>
  <c r="Q42" i="1"/>
  <c r="K42" i="1"/>
  <c r="K84" i="1"/>
  <c r="Q84" i="1"/>
  <c r="Q61" i="1"/>
  <c r="K61" i="1"/>
  <c r="O61" i="1" s="1"/>
  <c r="Q74" i="1"/>
  <c r="K74" i="1"/>
  <c r="O74" i="1" s="1"/>
  <c r="Q78" i="1"/>
  <c r="K78" i="1"/>
  <c r="O78" i="1" s="1"/>
  <c r="Q62" i="1"/>
  <c r="K62" i="1"/>
  <c r="Q73" i="1"/>
  <c r="K73" i="1"/>
  <c r="O73" i="1" s="1"/>
  <c r="Q75" i="1"/>
  <c r="K75" i="1"/>
  <c r="O75" i="1" s="1"/>
  <c r="Q36" i="1"/>
  <c r="K36" i="1"/>
  <c r="O36" i="1" s="1"/>
  <c r="Q34" i="1"/>
  <c r="K34" i="1"/>
  <c r="O34" i="1" s="1"/>
  <c r="Q37" i="1"/>
  <c r="K37" i="1"/>
  <c r="Q35" i="1"/>
  <c r="K35" i="1"/>
  <c r="Q19" i="1"/>
  <c r="K19" i="1"/>
  <c r="O19" i="1" s="1"/>
  <c r="Q10" i="1"/>
  <c r="K10" i="1"/>
  <c r="O10" i="1" s="1"/>
  <c r="Q9" i="1"/>
  <c r="K9" i="1"/>
  <c r="Q22" i="1"/>
  <c r="K22" i="1"/>
  <c r="Q128" i="1"/>
  <c r="Q18" i="1"/>
  <c r="K18" i="1"/>
  <c r="O18" i="1" s="1"/>
  <c r="Q24" i="1"/>
  <c r="K24" i="1"/>
  <c r="O24" i="1" s="1"/>
  <c r="Q27" i="1"/>
  <c r="K27" i="1"/>
  <c r="Q17" i="1"/>
  <c r="K17" i="1"/>
  <c r="O17" i="1" s="1"/>
  <c r="Q25" i="1"/>
  <c r="K25" i="1"/>
  <c r="Q92" i="1"/>
  <c r="K92" i="1"/>
  <c r="O92" i="1" s="1"/>
  <c r="Q105" i="1"/>
  <c r="K105" i="1"/>
  <c r="Q89" i="1"/>
  <c r="K89" i="1"/>
  <c r="Q90" i="1"/>
  <c r="K90" i="1"/>
  <c r="Q51" i="1"/>
  <c r="K51" i="1"/>
  <c r="Q95" i="1"/>
  <c r="K95" i="1"/>
  <c r="Q103" i="1"/>
  <c r="K103" i="1"/>
  <c r="O103" i="1" s="1"/>
  <c r="Q47" i="1"/>
  <c r="K47" i="1"/>
  <c r="O47" i="1" s="1"/>
  <c r="Q41" i="1"/>
  <c r="K41" i="1"/>
  <c r="O41" i="1" s="1"/>
  <c r="Q31" i="1"/>
  <c r="K31" i="1"/>
  <c r="Q30" i="1"/>
  <c r="K30" i="1"/>
  <c r="O30" i="1" s="1"/>
  <c r="Q15" i="1"/>
  <c r="K15" i="1"/>
  <c r="Q12" i="1"/>
  <c r="K12" i="1"/>
  <c r="O12" i="1" s="1"/>
  <c r="Q14" i="1"/>
  <c r="K14" i="1"/>
  <c r="Q21" i="1"/>
  <c r="K21" i="1"/>
  <c r="O21" i="1" s="1"/>
  <c r="Q16" i="1"/>
  <c r="K16" i="1"/>
  <c r="O16" i="1" s="1"/>
  <c r="Q20" i="1"/>
  <c r="K20" i="1"/>
  <c r="O20" i="1" s="1"/>
  <c r="Q13" i="1"/>
  <c r="K13" i="1"/>
  <c r="Q11" i="1"/>
  <c r="K11" i="1"/>
  <c r="O11" i="1" s="1"/>
  <c r="Q96" i="1"/>
  <c r="K96" i="1"/>
  <c r="Q93" i="1"/>
  <c r="K93" i="1"/>
  <c r="O93" i="1" s="1"/>
  <c r="Q94" i="1"/>
  <c r="K94" i="1"/>
  <c r="O94" i="1" s="1"/>
  <c r="Q97" i="1"/>
  <c r="K97" i="1"/>
  <c r="O97" i="1" s="1"/>
  <c r="Q52" i="1"/>
  <c r="K52" i="1"/>
  <c r="O52" i="1" s="1"/>
  <c r="Q53" i="1"/>
  <c r="K53" i="1"/>
  <c r="O53" i="1" s="1"/>
  <c r="Q49" i="1"/>
  <c r="K49" i="1"/>
  <c r="Q114" i="1"/>
  <c r="K114" i="1"/>
  <c r="O114" i="1" s="1"/>
  <c r="Q8" i="1"/>
  <c r="K8" i="1"/>
  <c r="Q63" i="1"/>
  <c r="K63" i="1"/>
  <c r="Q113" i="1"/>
  <c r="K113" i="1"/>
  <c r="M49" i="1" l="1"/>
  <c r="N49" i="1" s="1"/>
  <c r="O49" i="1"/>
  <c r="M95" i="1"/>
  <c r="N95" i="1" s="1"/>
  <c r="O95" i="1"/>
  <c r="M89" i="1"/>
  <c r="N89" i="1" s="1"/>
  <c r="O89" i="1"/>
  <c r="M62" i="1"/>
  <c r="N62" i="1" s="1"/>
  <c r="O62" i="1"/>
  <c r="M90" i="1"/>
  <c r="N90" i="1" s="1"/>
  <c r="O90" i="1"/>
  <c r="M25" i="1"/>
  <c r="N25" i="1" s="1"/>
  <c r="O25" i="1"/>
  <c r="M9" i="1"/>
  <c r="N9" i="1" s="1"/>
  <c r="O9" i="1"/>
  <c r="M37" i="1"/>
  <c r="N37" i="1" s="1"/>
  <c r="O37" i="1"/>
  <c r="M8" i="1"/>
  <c r="N8" i="1" s="1"/>
  <c r="O8" i="1"/>
  <c r="M96" i="1"/>
  <c r="N96" i="1" s="1"/>
  <c r="O96" i="1"/>
  <c r="M15" i="1"/>
  <c r="N15" i="1" s="1"/>
  <c r="O15" i="1"/>
  <c r="M51" i="1"/>
  <c r="N51" i="1" s="1"/>
  <c r="O51" i="1"/>
  <c r="M22" i="1"/>
  <c r="N22" i="1" s="1"/>
  <c r="O22" i="1"/>
  <c r="M35" i="1"/>
  <c r="N35" i="1" s="1"/>
  <c r="O35" i="1"/>
  <c r="M84" i="1"/>
  <c r="N84" i="1" s="1"/>
  <c r="O84" i="1"/>
  <c r="M113" i="1"/>
  <c r="N113" i="1" s="1"/>
  <c r="O113" i="1"/>
  <c r="M13" i="1"/>
  <c r="N13" i="1" s="1"/>
  <c r="O13" i="1"/>
  <c r="M14" i="1"/>
  <c r="N14" i="1" s="1"/>
  <c r="O14" i="1"/>
  <c r="M31" i="1"/>
  <c r="N31" i="1" s="1"/>
  <c r="O31" i="1"/>
  <c r="M63" i="1"/>
  <c r="N63" i="1" s="1"/>
  <c r="O63" i="1"/>
  <c r="M105" i="1"/>
  <c r="N105" i="1" s="1"/>
  <c r="O105" i="1"/>
  <c r="M27" i="1"/>
  <c r="N27" i="1" s="1"/>
  <c r="O27" i="1"/>
  <c r="M42" i="1"/>
  <c r="N42" i="1" s="1"/>
  <c r="O42" i="1"/>
  <c r="M114" i="1"/>
  <c r="N114" i="1" s="1"/>
  <c r="M97" i="1"/>
  <c r="N97" i="1" s="1"/>
  <c r="M21" i="1"/>
  <c r="N21" i="1" s="1"/>
  <c r="M30" i="1"/>
  <c r="N30" i="1" s="1"/>
  <c r="M17" i="1"/>
  <c r="N17" i="1" s="1"/>
  <c r="M52" i="1"/>
  <c r="N52" i="1" s="1"/>
  <c r="M16" i="1"/>
  <c r="N16" i="1" s="1"/>
  <c r="M47" i="1"/>
  <c r="M18" i="1"/>
  <c r="N18" i="1" s="1"/>
  <c r="M10" i="1"/>
  <c r="M34" i="1"/>
  <c r="N34" i="1" s="1"/>
  <c r="M111" i="1"/>
  <c r="N111" i="1" s="1"/>
  <c r="M53" i="1"/>
  <c r="N53" i="1" s="1"/>
  <c r="M93" i="1"/>
  <c r="N93" i="1" s="1"/>
  <c r="M20" i="1"/>
  <c r="N20" i="1" s="1"/>
  <c r="M12" i="1"/>
  <c r="N12" i="1" s="1"/>
  <c r="M41" i="1"/>
  <c r="N41" i="1" s="1"/>
  <c r="M92" i="1"/>
  <c r="N92" i="1" s="1"/>
  <c r="M24" i="1"/>
  <c r="N24" i="1" s="1"/>
  <c r="M73" i="1"/>
  <c r="N73" i="1" s="1"/>
  <c r="M61" i="1"/>
  <c r="N61" i="1" s="1"/>
  <c r="M39" i="1"/>
  <c r="N39" i="1" s="1"/>
  <c r="M94" i="1"/>
  <c r="N94" i="1" s="1"/>
  <c r="M75" i="1"/>
  <c r="N75" i="1" s="1"/>
  <c r="M74" i="1"/>
  <c r="N74" i="1" s="1"/>
  <c r="M6" i="1"/>
  <c r="M11" i="1"/>
  <c r="N11" i="1" s="1"/>
  <c r="M19" i="1"/>
  <c r="N19" i="1" s="1"/>
  <c r="M36" i="1"/>
  <c r="N36" i="1" s="1"/>
  <c r="M78" i="1"/>
  <c r="N78" i="1" s="1"/>
  <c r="M106" i="1"/>
  <c r="N106" i="1" s="1"/>
  <c r="Q107" i="1"/>
  <c r="Q87" i="1"/>
  <c r="Q102" i="1"/>
  <c r="Q109" i="1"/>
  <c r="Q33" i="1"/>
  <c r="Q121" i="1"/>
  <c r="Q120" i="1"/>
  <c r="Q110" i="1"/>
  <c r="Q91" i="1"/>
  <c r="Q88" i="1"/>
  <c r="Q86" i="1"/>
  <c r="Q98" i="1"/>
  <c r="Q99" i="1"/>
  <c r="Q100" i="1"/>
  <c r="Q38" i="1"/>
  <c r="Q45" i="1"/>
  <c r="Q44" i="1"/>
  <c r="Q101" i="1"/>
  <c r="Q108" i="1"/>
  <c r="Q104" i="1"/>
  <c r="Q115" i="1"/>
  <c r="K107" i="1"/>
  <c r="O107" i="1" s="1"/>
  <c r="K87" i="1"/>
  <c r="O87" i="1" s="1"/>
  <c r="K102" i="1"/>
  <c r="O102" i="1" s="1"/>
  <c r="K109" i="1"/>
  <c r="O109" i="1" s="1"/>
  <c r="K33" i="1"/>
  <c r="O33" i="1" s="1"/>
  <c r="K121" i="1"/>
  <c r="O121" i="1" s="1"/>
  <c r="K120" i="1"/>
  <c r="O120" i="1" s="1"/>
  <c r="K110" i="1"/>
  <c r="O110" i="1" s="1"/>
  <c r="K91" i="1"/>
  <c r="O91" i="1" s="1"/>
  <c r="K88" i="1"/>
  <c r="O88" i="1" s="1"/>
  <c r="K86" i="1"/>
  <c r="O86" i="1" s="1"/>
  <c r="K98" i="1"/>
  <c r="O98" i="1" s="1"/>
  <c r="K99" i="1"/>
  <c r="O99" i="1" s="1"/>
  <c r="K100" i="1"/>
  <c r="O100" i="1" s="1"/>
  <c r="K38" i="1"/>
  <c r="O38" i="1" s="1"/>
  <c r="K45" i="1"/>
  <c r="O45" i="1" s="1"/>
  <c r="K44" i="1"/>
  <c r="O44" i="1" s="1"/>
  <c r="K101" i="1"/>
  <c r="O101" i="1" s="1"/>
  <c r="K108" i="1"/>
  <c r="O108" i="1" s="1"/>
  <c r="K104" i="1"/>
  <c r="O104" i="1" s="1"/>
  <c r="M101" i="1" l="1"/>
  <c r="N101" i="1" s="1"/>
  <c r="M88" i="1"/>
  <c r="N88" i="1" s="1"/>
  <c r="M44" i="1"/>
  <c r="N44" i="1" s="1"/>
  <c r="M99" i="1"/>
  <c r="N99" i="1" s="1"/>
  <c r="M107" i="1"/>
  <c r="N107" i="1" s="1"/>
  <c r="M45" i="1"/>
  <c r="N45" i="1" s="1"/>
  <c r="M98" i="1"/>
  <c r="N98" i="1" s="1"/>
  <c r="M110" i="1"/>
  <c r="N110" i="1" s="1"/>
  <c r="M109" i="1"/>
  <c r="N109" i="1" s="1"/>
  <c r="M108" i="1"/>
  <c r="N108" i="1" s="1"/>
  <c r="M38" i="1"/>
  <c r="N38" i="1" s="1"/>
  <c r="M86" i="1"/>
  <c r="N86" i="1" s="1"/>
  <c r="M102" i="1"/>
  <c r="N102" i="1" s="1"/>
  <c r="M87" i="1"/>
  <c r="N87" i="1" s="1"/>
  <c r="M100" i="1"/>
  <c r="N100" i="1" s="1"/>
  <c r="M91" i="1"/>
  <c r="N91" i="1" s="1"/>
  <c r="N6" i="1"/>
  <c r="N10" i="1"/>
  <c r="N47" i="1"/>
  <c r="M33" i="1"/>
  <c r="N33" i="1" s="1"/>
  <c r="M104" i="1"/>
  <c r="N104" i="1" s="1"/>
  <c r="Q76" i="1"/>
  <c r="K76" i="1"/>
  <c r="O76" i="1" s="1"/>
  <c r="M76" i="1" l="1"/>
  <c r="N76" i="1" s="1"/>
  <c r="Q69" i="1" l="1"/>
  <c r="K69" i="1"/>
  <c r="O69" i="1" s="1"/>
  <c r="Q67" i="1"/>
  <c r="K67" i="1"/>
  <c r="O67" i="1" s="1"/>
  <c r="Q66" i="1"/>
  <c r="K66" i="1"/>
  <c r="O66" i="1" s="1"/>
  <c r="Q57" i="1"/>
  <c r="K57" i="1"/>
  <c r="O57" i="1" s="1"/>
  <c r="M66" i="1" l="1"/>
  <c r="N66" i="1" s="1"/>
  <c r="M57" i="1"/>
  <c r="N57" i="1" s="1"/>
  <c r="M69" i="1"/>
  <c r="N69" i="1" s="1"/>
  <c r="M67" i="1"/>
  <c r="N67" i="1" s="1"/>
  <c r="Q82" i="1"/>
  <c r="Q81" i="1"/>
  <c r="Q80" i="1"/>
  <c r="Q79" i="1"/>
  <c r="Q77" i="1"/>
  <c r="Q72" i="1"/>
  <c r="Q71" i="1"/>
  <c r="Q70" i="1"/>
  <c r="Q68" i="1"/>
  <c r="Q65" i="1"/>
  <c r="Q64" i="1"/>
  <c r="Q60" i="1"/>
  <c r="Q59" i="1"/>
  <c r="Q58" i="1"/>
  <c r="Q56" i="1"/>
  <c r="Q55" i="1"/>
  <c r="Q54" i="1"/>
  <c r="Q50" i="1"/>
  <c r="Q23" i="1"/>
  <c r="Q144" i="1" l="1"/>
  <c r="B143" i="1" l="1"/>
  <c r="K81" i="1"/>
  <c r="O81" i="1" s="1"/>
  <c r="K80" i="1"/>
  <c r="O80" i="1" s="1"/>
  <c r="K77" i="1"/>
  <c r="O77" i="1" s="1"/>
  <c r="K71" i="1"/>
  <c r="O71" i="1" s="1"/>
  <c r="K70" i="1"/>
  <c r="O70" i="1" s="1"/>
  <c r="K60" i="1"/>
  <c r="O60" i="1" s="1"/>
  <c r="K59" i="1"/>
  <c r="O59" i="1" s="1"/>
  <c r="K58" i="1"/>
  <c r="O58" i="1" s="1"/>
  <c r="M77" i="1" l="1"/>
  <c r="N77" i="1" s="1"/>
  <c r="M81" i="1"/>
  <c r="N81" i="1" s="1"/>
  <c r="M80" i="1"/>
  <c r="N80" i="1" s="1"/>
  <c r="M59" i="1"/>
  <c r="M70" i="1"/>
  <c r="N70" i="1" s="1"/>
  <c r="M58" i="1"/>
  <c r="N58" i="1" s="1"/>
  <c r="M60" i="1"/>
  <c r="N60" i="1" s="1"/>
  <c r="M71" i="1"/>
  <c r="N71" i="1" s="1"/>
  <c r="N59" i="1" l="1"/>
  <c r="K115" i="1"/>
  <c r="O115" i="1" s="1"/>
  <c r="K82" i="1"/>
  <c r="O82" i="1" s="1"/>
  <c r="K79" i="1"/>
  <c r="O79" i="1" s="1"/>
  <c r="K72" i="1"/>
  <c r="O72" i="1" s="1"/>
  <c r="K68" i="1"/>
  <c r="O68" i="1" s="1"/>
  <c r="K65" i="1"/>
  <c r="O65" i="1" s="1"/>
  <c r="K64" i="1"/>
  <c r="O64" i="1" s="1"/>
  <c r="K56" i="1"/>
  <c r="O56" i="1" s="1"/>
  <c r="K55" i="1"/>
  <c r="O55" i="1" s="1"/>
  <c r="K54" i="1"/>
  <c r="O54" i="1" s="1"/>
  <c r="K50" i="1"/>
  <c r="O50" i="1" s="1"/>
  <c r="M56" i="1" l="1"/>
  <c r="N56" i="1" s="1"/>
  <c r="M72" i="1"/>
  <c r="N72" i="1" s="1"/>
  <c r="M115" i="1"/>
  <c r="N115" i="1" s="1"/>
  <c r="M79" i="1"/>
  <c r="N79" i="1" s="1"/>
  <c r="M82" i="1"/>
  <c r="N82" i="1" s="1"/>
  <c r="M64" i="1"/>
  <c r="N64" i="1" s="1"/>
  <c r="M54" i="1"/>
  <c r="N54" i="1" s="1"/>
  <c r="M68" i="1"/>
  <c r="N68" i="1" s="1"/>
  <c r="M50" i="1"/>
  <c r="N50" i="1" s="1"/>
  <c r="M65" i="1"/>
  <c r="N65" i="1" s="1"/>
  <c r="M55" i="1"/>
  <c r="N55" i="1" s="1"/>
  <c r="K23" i="1" l="1"/>
  <c r="O23" i="1" s="1"/>
  <c r="M23" i="1" l="1"/>
  <c r="N23" i="1" s="1"/>
</calcChain>
</file>

<file path=xl/sharedStrings.xml><?xml version="1.0" encoding="utf-8"?>
<sst xmlns="http://schemas.openxmlformats.org/spreadsheetml/2006/main" count="919" uniqueCount="632">
  <si>
    <t>Item</t>
  </si>
  <si>
    <t>Description</t>
  </si>
  <si>
    <t>Manufacturer</t>
  </si>
  <si>
    <t>Samtec</t>
  </si>
  <si>
    <t>Qty</t>
  </si>
  <si>
    <t>Unit Cost</t>
  </si>
  <si>
    <t>Vendor</t>
  </si>
  <si>
    <t>Vendor Number</t>
  </si>
  <si>
    <t>Manufacturer Number</t>
  </si>
  <si>
    <t>DigiKey</t>
  </si>
  <si>
    <t>quan/board</t>
  </si>
  <si>
    <t>Required</t>
  </si>
  <si>
    <t>Value</t>
  </si>
  <si>
    <t>Footprint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</si>
  <si>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</si>
  <si>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</si>
  <si>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</si>
  <si>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</si>
  <si>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</si>
  <si>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</si>
  <si>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</si>
  <si>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</si>
  <si>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0.1 UF</t>
  </si>
  <si>
    <t>CAPC_EIA0402</t>
  </si>
  <si>
    <t>Artesyn</t>
  </si>
  <si>
    <t>LGA80D-00DADJJ</t>
  </si>
  <si>
    <t>454-1792-6-ND</t>
  </si>
  <si>
    <t>DC DC CONVERTER, 2 X 0.6-5.2V 40 AMP</t>
  </si>
  <si>
    <t>CONN, FIREFLY POWER</t>
  </si>
  <si>
    <t>CONN, FIREFLY SIGNAL</t>
  </si>
  <si>
    <t>Keystone</t>
  </si>
  <si>
    <t>TERM BLOCK HDR 4POS VERT 3.81MM</t>
  </si>
  <si>
    <t>A98202-ND</t>
  </si>
  <si>
    <t>TE</t>
  </si>
  <si>
    <t>284517-4</t>
  </si>
  <si>
    <t>Wurth</t>
  </si>
  <si>
    <t>GRM155R60J475ME47D</t>
  </si>
  <si>
    <t>4.7 UF</t>
  </si>
  <si>
    <t>CAP CER 4.7UF 6.3V X5R 0402</t>
  </si>
  <si>
    <t>Murata</t>
  </si>
  <si>
    <t>47 UF</t>
  </si>
  <si>
    <t>CAP CER 47UF 6.3V X5R 0805</t>
  </si>
  <si>
    <t>22 UF</t>
  </si>
  <si>
    <t>330 UF</t>
  </si>
  <si>
    <t>GRM21BR60J107ME15L</t>
  </si>
  <si>
    <t>100 UF</t>
  </si>
  <si>
    <t>CAP CER 100UF 6.3V X5R 0805</t>
  </si>
  <si>
    <t>Panasonic</t>
  </si>
  <si>
    <t>20SVPF120M</t>
  </si>
  <si>
    <t>120 UF</t>
  </si>
  <si>
    <t>CAP ALUM POLY 120UF 20% 20V SMD</t>
  </si>
  <si>
    <t>10 UF</t>
  </si>
  <si>
    <t>ECP-U1C104MA5</t>
  </si>
  <si>
    <t>CAP FILM 0.1UF 20% 16VDC 0805</t>
  </si>
  <si>
    <t>1 UF</t>
  </si>
  <si>
    <t>0.01 UF</t>
  </si>
  <si>
    <t>CAPC_EIA0805</t>
  </si>
  <si>
    <t>CAP_PANASONIC_C6</t>
  </si>
  <si>
    <t>CAP TANT 330UF 2.5V 20% 3528</t>
  </si>
  <si>
    <t>CAPTANT_3528_P1</t>
  </si>
  <si>
    <t>220 UF</t>
  </si>
  <si>
    <t>TDK</t>
  </si>
  <si>
    <t>3.3 UF</t>
  </si>
  <si>
    <t>CAP CER 0.47UF 10V X5R 0402</t>
  </si>
  <si>
    <t>Yageo</t>
  </si>
  <si>
    <t>CC0402KRX5R6BB474</t>
  </si>
  <si>
    <t>0.47 UF</t>
  </si>
  <si>
    <t>Kemet</t>
  </si>
  <si>
    <t>CAPC_EIA0603</t>
  </si>
  <si>
    <t>-</t>
  </si>
  <si>
    <t>MGRID HDR SHRD RA /SLOTSTDF</t>
  </si>
  <si>
    <t>WM9841-ND</t>
  </si>
  <si>
    <t>Molex</t>
  </si>
  <si>
    <t>CON_2X7_RA</t>
  </si>
  <si>
    <t>CON_2X7_2MM_RA_XILINX</t>
  </si>
  <si>
    <t>600 OHM</t>
  </si>
  <si>
    <t>1.0 UH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</si>
  <si>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</si>
  <si>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</si>
  <si>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</si>
  <si>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</si>
  <si>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</si>
  <si>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</si>
  <si>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</si>
  <si>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</si>
  <si>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</si>
  <si>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</si>
  <si>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</si>
  <si>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</si>
  <si>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</si>
  <si>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</si>
  <si>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</si>
  <si>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</si>
  <si>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</si>
  <si>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</si>
  <si>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</si>
  <si>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</si>
  <si>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</si>
  <si>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</si>
  <si>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</si>
  <si>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</si>
  <si>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</si>
  <si>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</si>
  <si>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</si>
  <si>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</si>
  <si>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</si>
  <si>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TBD</t>
  </si>
  <si>
    <t>RES SMD 147K OHM 0.1% 1/16W 0603</t>
  </si>
  <si>
    <t>RN73C1J147KBTD</t>
  </si>
  <si>
    <t>147K</t>
  </si>
  <si>
    <t>RES SMD 61.9KOHM 0.1% 1/10W 0603</t>
  </si>
  <si>
    <t>ERA-3AEB6192V</t>
  </si>
  <si>
    <t>61.9K</t>
  </si>
  <si>
    <t>RES SMD 16.2KOHM 0.1% 1/10W 0603</t>
  </si>
  <si>
    <t>ERA-3AEB1622V</t>
  </si>
  <si>
    <t>16.2K</t>
  </si>
  <si>
    <t>Vishay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</si>
  <si>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</si>
  <si>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</si>
  <si>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</si>
  <si>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</si>
  <si>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</si>
  <si>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</si>
  <si>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</si>
  <si>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110K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</si>
  <si>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</si>
  <si>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</si>
  <si>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</si>
  <si>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</si>
  <si>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</si>
  <si>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</si>
  <si>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</si>
  <si>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</si>
  <si>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</si>
  <si>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</si>
  <si>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</si>
  <si>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</si>
  <si>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SN74LVC1G125DRLR</t>
  </si>
  <si>
    <t>74LVC1G125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</si>
  <si>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</si>
  <si>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</si>
  <si>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</si>
  <si>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</si>
  <si>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</si>
  <si>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</si>
  <si>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</si>
  <si>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</si>
  <si>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</si>
  <si>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</si>
  <si>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</si>
  <si>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Silicon Labs</t>
  </si>
  <si>
    <t>SI53340-B-GM</t>
  </si>
  <si>
    <t>SI53340</t>
  </si>
  <si>
    <t>QFN-16</t>
  </si>
  <si>
    <t>Analog Devices</t>
  </si>
  <si>
    <t>Microchip</t>
  </si>
  <si>
    <t>336-2666-ND</t>
  </si>
  <si>
    <t>510BBA200M000AAG</t>
  </si>
  <si>
    <t>IC GATE AND 1CH 2-INP SOT5</t>
  </si>
  <si>
    <t>296-18011-1-ND</t>
  </si>
  <si>
    <t>SN74LVC1G08DRLR</t>
  </si>
  <si>
    <t>74LVC1G08</t>
  </si>
  <si>
    <t>SOIC050P240-8</t>
  </si>
  <si>
    <t>IC I2C SW 8CH W/RESET 24TSSOP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</si>
  <si>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</si>
  <si>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</si>
  <si>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</si>
  <si>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</si>
  <si>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</si>
  <si>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</si>
  <si>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</si>
  <si>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CRYSTAL 48.0000MHZ 8PF SMD</t>
  </si>
  <si>
    <t>1253-1377-1-ND</t>
  </si>
  <si>
    <t>Kyocera</t>
  </si>
  <si>
    <t>CX3225SB48000D0FPJC1</t>
  </si>
  <si>
    <t>48 MHz</t>
  </si>
  <si>
    <t>CRYSTAL_SMD4</t>
  </si>
  <si>
    <t>RES SMD 100 OHM 0.1% 1/16W 0402</t>
  </si>
  <si>
    <t>RT0402BRD07100RL</t>
  </si>
  <si>
    <t>RES SMD 2.2K OHM 1% 1/10W 0603</t>
  </si>
  <si>
    <t>311-2.20KHRCT-ND</t>
  </si>
  <si>
    <t>RC0603FR-072K2L</t>
  </si>
  <si>
    <t>2.2k</t>
  </si>
  <si>
    <t>RES SMD 3.3K OHM 1% 1/10W 0603</t>
  </si>
  <si>
    <t>Mouser</t>
  </si>
  <si>
    <t>RES SMD 0 OHM JUMPER 1/16W 0402</t>
  </si>
  <si>
    <t>RC0402JR-070RL</t>
  </si>
  <si>
    <t>0</t>
  </si>
  <si>
    <t>IC VOLT SUPERVISOR 3.3V SOT23-6</t>
  </si>
  <si>
    <t>TPS3808G33DBVR</t>
  </si>
  <si>
    <t>SOT23-6</t>
  </si>
  <si>
    <t>TPS3808-3.3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</si>
  <si>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</si>
  <si>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</si>
  <si>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</si>
  <si>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</si>
  <si>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</si>
  <si>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</si>
  <si>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</si>
  <si>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Reference</t>
  </si>
  <si>
    <t>LED RGB CLEAR 1206 SMD R/A</t>
  </si>
  <si>
    <t>1830-1052-1-ND</t>
  </si>
  <si>
    <t>Inolux</t>
  </si>
  <si>
    <t>IN-S126TASRGB</t>
  </si>
  <si>
    <t>RES SMD 47K OHM 1% 1/10W 0603</t>
  </si>
  <si>
    <t>311-47.0KHRDKR-ND</t>
  </si>
  <si>
    <t>TNP249ABCT-ND</t>
  </si>
  <si>
    <t>VIA ARRAY, PART OF PCB</t>
  </si>
  <si>
    <t>TP1,TP2,TP3</t>
  </si>
  <si>
    <t>TEST POINT, PART OF PCB</t>
  </si>
  <si>
    <t>SP1,SP2</t>
  </si>
  <si>
    <t>CAP CER TBD</t>
  </si>
  <si>
    <t>HOLE FOR M2.5 SCREW, PART OF PCB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</si>
  <si>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</si>
  <si>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</si>
  <si>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</si>
  <si>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</si>
  <si>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</si>
  <si>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</si>
  <si>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49.9 OHM 1% 1/10W 0402</t>
  </si>
  <si>
    <t>11.0K</t>
  </si>
  <si>
    <t>12.1K</t>
  </si>
  <si>
    <t>RES SMD 11K OHM 1% 1/10W 0603</t>
  </si>
  <si>
    <t>311-11.0KHRDKR-ND</t>
  </si>
  <si>
    <t>RC0603FR-0711KL</t>
  </si>
  <si>
    <t>RES SMD 12.1K OHM 1% 1/10W 0603</t>
  </si>
  <si>
    <t>RES SMD 249 OHM 0.1% 1/5W 0805</t>
  </si>
  <si>
    <t>KEYSTONE_7761</t>
  </si>
  <si>
    <t>CONN_SAMTEC_UCC8</t>
  </si>
  <si>
    <t>CONN_SAMTEC_UEC5</t>
  </si>
  <si>
    <t>LGA80D</t>
  </si>
  <si>
    <t>VIA_ARRAY_19H10</t>
  </si>
  <si>
    <t>TESTPT_SMPAD</t>
  </si>
  <si>
    <t>RESC_EIA0805</t>
  </si>
  <si>
    <t>TESTPT_C55H35</t>
  </si>
  <si>
    <t>TB4</t>
  </si>
  <si>
    <t>HOLE_M2P5_STANDOFF</t>
  </si>
  <si>
    <t>LED_APA2106</t>
  </si>
  <si>
    <t>LED_RGB_INS126T</t>
  </si>
  <si>
    <t>47K</t>
  </si>
  <si>
    <t>UCC8</t>
  </si>
  <si>
    <t>UEC5</t>
  </si>
  <si>
    <t>ET60T</t>
  </si>
  <si>
    <t>ERM8</t>
  </si>
  <si>
    <t>LED_GREEN</t>
  </si>
  <si>
    <t>LED_RGB</t>
  </si>
  <si>
    <t>Short</t>
  </si>
  <si>
    <t>336-4763-6-ND</t>
  </si>
  <si>
    <t>311-0.0GRTR-ND</t>
  </si>
  <si>
    <t>RC0603FR-0747KL</t>
  </si>
  <si>
    <t>Board Cost</t>
  </si>
  <si>
    <t>On Hand</t>
  </si>
  <si>
    <t>RES SMD 150 OHM 1% 1/10W 0603</t>
  </si>
  <si>
    <t>311-150HRDKR-ND</t>
  </si>
  <si>
    <t>RC0603FR-07150RL</t>
  </si>
  <si>
    <t>RES SMD 38.3KOHM 0.1% 1/10W 0603</t>
  </si>
  <si>
    <t>311-38.3KHRTR-ND</t>
  </si>
  <si>
    <t>RC0603FR-0738K3L</t>
  </si>
  <si>
    <t>6089-119</t>
  </si>
  <si>
    <t>Apollo Command Module V2, MK1</t>
  </si>
  <si>
    <t>IC BUFFER 2:4 LVDS MUX 16QFN</t>
  </si>
  <si>
    <t>XTAL OSC XO 322.265625MHZ LVDS</t>
  </si>
  <si>
    <t>336-6124-ND</t>
  </si>
  <si>
    <t>545BAA000274BBG</t>
  </si>
  <si>
    <t>SI545_322P265625</t>
  </si>
  <si>
    <t>SI545</t>
  </si>
  <si>
    <t>XTAL OSC XO 200.0000MHZ LVDS</t>
  </si>
  <si>
    <t>DC DC CONVERTER 0.59-5.1V 30W</t>
  </si>
  <si>
    <t>454-1280-ND</t>
  </si>
  <si>
    <t>LDO06C-005W05-HJ</t>
  </si>
  <si>
    <t>LDO06C_HJ</t>
  </si>
  <si>
    <t>IC CURR SENSE 1 CIRCUIT GAIN=100 8SOIC</t>
  </si>
  <si>
    <t>296-INA240A3QDRQ1DKR-ND</t>
  </si>
  <si>
    <t>INA240A3QDRQ1</t>
  </si>
  <si>
    <t>INA240A3-Q1</t>
  </si>
  <si>
    <t>SENSOR ANALOG -40C-125C 6DFN</t>
  </si>
  <si>
    <t>LTC2997HDCB#TRMPBFDKR-ND</t>
  </si>
  <si>
    <t>LTC2997HDCB#TRMPBF</t>
  </si>
  <si>
    <t>LTC2997H</t>
  </si>
  <si>
    <t>LTC2997H_DFN6</t>
  </si>
  <si>
    <t>SI510_200P0000</t>
  </si>
  <si>
    <t>SI510</t>
  </si>
  <si>
    <t>296-17195-6-ND</t>
  </si>
  <si>
    <t>296-34905-6-ND</t>
  </si>
  <si>
    <t>1092-1258-ND</t>
  </si>
  <si>
    <t>MX66U1G45GMI00</t>
  </si>
  <si>
    <t>CRYSTAL 16.0000MHZ 9PF SMD</t>
  </si>
  <si>
    <t>XC1611DKR-ND</t>
  </si>
  <si>
    <t>ECS</t>
  </si>
  <si>
    <t>ECS-160-9-42-CKM-TR</t>
  </si>
  <si>
    <t>16 MHz</t>
  </si>
  <si>
    <t>RES SMD 499 OHM 0.1% 1/16W 0402</t>
  </si>
  <si>
    <t>P499DCDKR-ND</t>
  </si>
  <si>
    <t>ERA-2AEB4990X</t>
  </si>
  <si>
    <t>499</t>
  </si>
  <si>
    <t>CAP CER 12PF 50V C0G/NPO 0402</t>
  </si>
  <si>
    <t>311-1641-6-ND</t>
  </si>
  <si>
    <t>CC0402FRNPO9BN120</t>
  </si>
  <si>
    <t>12 PF</t>
  </si>
  <si>
    <t>CRYSTAL 32.7680KHZ 7PF SMD</t>
  </si>
  <si>
    <t>XC2126DKR-ND</t>
  </si>
  <si>
    <t>ECS-.327-7-34R-TR</t>
  </si>
  <si>
    <t>32.768 KHZ</t>
  </si>
  <si>
    <t>CRYSTAL_ECS_4P0X2P5</t>
  </si>
  <si>
    <t>CRYSTAL_ECS_3P2x1P5</t>
  </si>
  <si>
    <t>RESC_FC4T_4WIRE_1206</t>
  </si>
  <si>
    <t>RES 0.01 OHM 1% 1/2W 1206 4-WIRE</t>
  </si>
  <si>
    <t>FC4TR010FERDKR-ND</t>
  </si>
  <si>
    <t>Ohmite</t>
  </si>
  <si>
    <t>FC4TR010FER</t>
  </si>
  <si>
    <t>RES 0.005 OHM 1% 1/2W 1206 4-WIRE</t>
  </si>
  <si>
    <t>FC4TR005FERDKR-ND</t>
  </si>
  <si>
    <t>VSSOP-8</t>
  </si>
  <si>
    <t>FPGA_VU13P_A2577</t>
  </si>
  <si>
    <t>FPGA_A2577</t>
  </si>
  <si>
    <t>296-12605-6-ND</t>
  </si>
  <si>
    <t>SN74LVC2G157DCUR</t>
  </si>
  <si>
    <t>LT1764A-1.8</t>
  </si>
  <si>
    <t>RES SMD 121K OHM 1% 1/10W 0603</t>
  </si>
  <si>
    <t>RC0603FR-07121KL</t>
  </si>
  <si>
    <t>121K</t>
  </si>
  <si>
    <t>38.3K</t>
  </si>
  <si>
    <t>RES SMD 110K OHM 0.1% 1/10W 0603</t>
  </si>
  <si>
    <t>P110KDBDKR-ND</t>
  </si>
  <si>
    <t>ERA-3AEB114V</t>
  </si>
  <si>
    <t>Macronix</t>
  </si>
  <si>
    <t>MM66U1G45</t>
  </si>
  <si>
    <t>MM66U1G45_SO16</t>
  </si>
  <si>
    <t>IC FLASH 1GBIT SPI/QUAD 16SOP</t>
  </si>
  <si>
    <t>FC4TR005FER‎</t>
  </si>
  <si>
    <t>CAP CER 0.1UF 50V X7R 0402</t>
  </si>
  <si>
    <t>445-5932-2-ND</t>
  </si>
  <si>
    <t>C1005X7R1H104K050BB</t>
  </si>
  <si>
    <t>CC0805MKX5R5BB476</t>
  </si>
  <si>
    <t>RES 0.001 OHM 1% 3W 1216</t>
  </si>
  <si>
    <t>WSK12161L000FEB</t>
  </si>
  <si>
    <t>RESC_WSK1216_4WIRE</t>
  </si>
  <si>
    <t>IC VOLT SUPERVISOR 1.8V SOT23-6</t>
  </si>
  <si>
    <t>296-17192-6-ND</t>
  </si>
  <si>
    <t>TPS3808G18DBVR</t>
  </si>
  <si>
    <t>TPS73601</t>
  </si>
  <si>
    <t>TPS73601_SOT223_6</t>
  </si>
  <si>
    <t>IC REG LIN POS ADJ 400MA SOT223</t>
  </si>
  <si>
    <t>296-16909-6-ND</t>
  </si>
  <si>
    <t>TPS73601DCQR</t>
  </si>
  <si>
    <t>SI5341</t>
  </si>
  <si>
    <t>SI5341_QFN64</t>
  </si>
  <si>
    <t>SI5341A-D SYNTH, 10-OUT, 1.028 GHZ, 64QFN</t>
  </si>
  <si>
    <t>336-3769-ND</t>
  </si>
  <si>
    <t>SI5341A-D-GM</t>
  </si>
  <si>
    <t>TVS_TPD4E05</t>
  </si>
  <si>
    <t>TPD4E05_USON_10</t>
  </si>
  <si>
    <t>TVS DIODE 5.5V 14V 10USON</t>
  </si>
  <si>
    <t>296-40696-6-ND</t>
  </si>
  <si>
    <t>TPD4E05U06QDQARQ1</t>
  </si>
  <si>
    <t>SW DPDT</t>
  </si>
  <si>
    <t>CAP TANT POLY 220UF 6.3V 1411</t>
  </si>
  <si>
    <t>CAPC_EIA1210</t>
  </si>
  <si>
    <t>AVX</t>
  </si>
  <si>
    <t>470 PF</t>
  </si>
  <si>
    <t>CAP CER 470PF 16V NPO 0402</t>
  </si>
  <si>
    <t>311-3745-6-ND</t>
  </si>
  <si>
    <t>CC0402JRNPO7BN471</t>
  </si>
  <si>
    <t>CAP CER 10000PF 25V C0G/NP0 0603</t>
  </si>
  <si>
    <t>399-7838-6-ND</t>
  </si>
  <si>
    <t>C0603C103J3GACTU</t>
  </si>
  <si>
    <t>CAPTANT_0603_P1</t>
  </si>
  <si>
    <t>CAP TANT POLY 22UF 6.3V 0603</t>
  </si>
  <si>
    <t>CON10A</t>
  </si>
  <si>
    <t>CONN_10PIN_FSH</t>
  </si>
  <si>
    <t>CONN HEADER SMD R/A 10POS 1.27MM</t>
  </si>
  <si>
    <t>SAM11216-ND</t>
  </si>
  <si>
    <t>FSH-105-04-L-DH-SL</t>
  </si>
  <si>
    <t>CON6</t>
  </si>
  <si>
    <t>CON5</t>
  </si>
  <si>
    <t>USB_MINI_B_UX60SC_MB_5ST</t>
  </si>
  <si>
    <t>CONN RCPT USB2.0 MINI B SMD R/A</t>
  </si>
  <si>
    <t>H11671CT-ND</t>
  </si>
  <si>
    <t>Hirose</t>
  </si>
  <si>
    <t>UX60SC-MB-5ST(80)</t>
  </si>
  <si>
    <t>CON_HDMI19_SS_53000_001</t>
  </si>
  <si>
    <t>CONN RCPT HDMI 1.4 R/A NO FLANGE</t>
  </si>
  <si>
    <t>380-SS-53000-001-ND</t>
  </si>
  <si>
    <t>Stewart</t>
  </si>
  <si>
    <t>SS-53000-001</t>
  </si>
  <si>
    <t>THRU_TestPoint</t>
  </si>
  <si>
    <t>17.8K</t>
  </si>
  <si>
    <t>31.6K</t>
  </si>
  <si>
    <t>RES SMD 17.8K OHM 0.1% 1/5W 0603</t>
  </si>
  <si>
    <t>P20112DKR-ND</t>
  </si>
  <si>
    <t>ERJ-PB3B1782V</t>
  </si>
  <si>
    <t>RES SMD 432 OHM 0.1% 1/5W 0603</t>
  </si>
  <si>
    <t>ERJ-PB3B4320V</t>
  </si>
  <si>
    <t>60.4K</t>
  </si>
  <si>
    <t>RES SMD 60.4KOHM 0.1% 1/10W 0603</t>
  </si>
  <si>
    <t>P60.4KDBDKR-ND</t>
  </si>
  <si>
    <t>ERA-3AEB6042V</t>
  </si>
  <si>
    <t>28.0K</t>
  </si>
  <si>
    <t>RES SMD 28K OHM 0.1% 1/10W 0603</t>
  </si>
  <si>
    <t>P28KDBDKR-ND</t>
  </si>
  <si>
    <t>ERA-3AEB2802V</t>
  </si>
  <si>
    <t>RES SMD 348 OHM 0.1% 1/10W 0603</t>
  </si>
  <si>
    <t>ERA-3AEB3480V</t>
  </si>
  <si>
    <t>CAP CER 330UF 2.5V X6S 1210</t>
  </si>
  <si>
    <t>490-13972-6-ND</t>
  </si>
  <si>
    <t>GRM32EC80E337ME05L</t>
  </si>
  <si>
    <t>490-13981-6-ND</t>
  </si>
  <si>
    <t>CAP CER 10UF 6.3V X5R 0402</t>
  </si>
  <si>
    <t>490-13238-6-ND</t>
  </si>
  <si>
    <t>GRM155R60J106ME15D</t>
  </si>
  <si>
    <t>CAP CER 10UF 50V X7S 1210</t>
  </si>
  <si>
    <t>490-14418-6-ND</t>
  </si>
  <si>
    <t>GCJ32EC71H106KA01L</t>
  </si>
  <si>
    <t>478-9697-6-ND</t>
  </si>
  <si>
    <t>F380J226MMAAH3</t>
  </si>
  <si>
    <t>CAP TANT POLY 100UF 6.3V 1411</t>
  </si>
  <si>
    <t>6TPE100MZB</t>
  </si>
  <si>
    <t>CAP CER 3.3UF 6.3V X5R 0603</t>
  </si>
  <si>
    <t>399-5502-6-ND</t>
  </si>
  <si>
    <t>C0603C335M9PACTU</t>
  </si>
  <si>
    <t>CAP CER 1UF 10V X6S 0402</t>
  </si>
  <si>
    <t>490-12699-6-ND</t>
  </si>
  <si>
    <t>GRM155C81A105KA12D</t>
  </si>
  <si>
    <t>CL-SB-22B-12T</t>
  </si>
  <si>
    <t>SWITCH SLIDE DPDT 200MA 12V GOLD</t>
  </si>
  <si>
    <t>FERRITE BEAD 600 OHM 0603 1LN</t>
  </si>
  <si>
    <t>732-1593-1-ND</t>
  </si>
  <si>
    <t>IND_EIA0603</t>
  </si>
  <si>
    <t>IND_0806</t>
  </si>
  <si>
    <t>Nidec</t>
  </si>
  <si>
    <t>FIXED IND 1UH 2.8A 66 MOHM SMD</t>
  </si>
  <si>
    <t>445-180339-6-ND</t>
  </si>
  <si>
    <t>TFM201608ALC-1R0MTCA</t>
  </si>
  <si>
    <t>667-ECP-U1C104MA5</t>
  </si>
  <si>
    <t>399-18632-6-ND</t>
  </si>
  <si>
    <t>T520B337M2R5ATE018</t>
  </si>
  <si>
    <t>P20141DKR-ND</t>
  </si>
  <si>
    <t>RES SMD 31.6K OHM 0.1% 1/5W 0603</t>
  </si>
  <si>
    <t>ERJ-PB3B3162V</t>
  </si>
  <si>
    <t>BR1,BR2,BR3</t>
  </si>
  <si>
    <t>BR4,BR5,BR6,BR7,BR8,BR9</t>
  </si>
  <si>
    <t>COVER</t>
  </si>
  <si>
    <t>ATCA_COVER_BLOCK</t>
  </si>
  <si>
    <t>ATCA COVER BLOCK</t>
  </si>
  <si>
    <t>C2,C3,C4,C5,C6,C7</t>
  </si>
  <si>
    <t>C8,C543,C853,C863,C867,C904,C905,C906,C1053,C1054,C1055,C1056,C1057,C1058,C1059,C1060,C1061,C1062,C1063,C1064,C1065,C1066,C1067,C1068,C1069,C1070,C1071,C1072,C1073,C1074,C1075,C1076,C1077,C1078,C1079,C1080,C1081,C1082,C1083,C1084,C1085,C1086,C1121,C1122,C1123,C1124,C1125,C1126,C1127,C1128,C1129,C1130,C1131,C1132,C1133,C1134,C1135,C1136,C1137,C1138,C1139,C1140,C1141,C1142,C1143,C1144,C1145,C1146,C1147,C1148,C1149,C1150,C1151,C1152,C1153,C1154,C1155,C1156,C1157,C1158,C1159,C1160,C1161,C1162,C1163,C1164,C1165,C1166,C1167,C1168,C1227,C1228,C1230,C1231,C1232,C1233</t>
  </si>
  <si>
    <t>C22,C23,C24,C25,C26,C27,C227,C228,C295,C481</t>
  </si>
  <si>
    <t>C28,C29,C95,C96</t>
  </si>
  <si>
    <t>C30,C31,C115,C1229</t>
  </si>
  <si>
    <t>C32,C33,C76,C77,C734,C737,C765,C766,C769,C770,C771,C781,C782,C783,C871,C873,C878,C880,C883,C884,C888,C893,C895,C897,C900,C907,C911,C914,C917,C919,C925,C964,C986,C987,C989,C990,C991,C997,C998,C999,C1000,C1001,C1002,C1003,C1004,C1013,C1016,C1017,C1018,C1022</t>
  </si>
  <si>
    <t>C34,C35,C36,C37,C38,C39,C40,C41,C74,C75,C94,C98,C135,C137,C154,C155,C173,C174,C193,C194</t>
  </si>
  <si>
    <t>C97,C134,C136,C156</t>
  </si>
  <si>
    <t>C117,C633,C634,C649,C650,C651,C652,C657,C658,C661,C662,C665,C666,C684,C685,C686,C687,C688,C689,C690,C691,C692,C693,C694,C695,C740,C741,C742,C743,C744,C745,C746,C747,C748,C749,C750,C751,C753,C754,C755,C756,C757,C758,C759,C760,C791,C792,C793,C794,C795,C796,C797,C798,C799,C800,C813,C814,C815,C816,C817,C818,C819,C820,C821,C822,C827,C828,C829,C830,C831,C875</t>
  </si>
  <si>
    <t>C296,C768</t>
  </si>
  <si>
    <t>C441,C457,C458,C461,C491,C494,C495,C514,C515,C520,C522,C523,C529,C530,C563,C564,C565,C566,C582,C584,C585,C590,C594,C596,C601,C604,C613,C614,C615,C626,C635,C636,C640,C653,C654,C659,C681,C704,C705,C707,C708,C709,C442,C443,C444,C445,C446,C459,C460,C462,C490,C492,C493,C498,C499,C502,C503,C506,C507,C512,C513,C521,C531,C532,C551,C552,C553,C554,C558,C559,C560,C561,C573,C574,C576,C577,C583,C591,C593,C595,C598,C599,C602,C605,C616,C617,C618,C619,C620,C621,C622,C625,C637,C638,C639,C643,C644,C647,C648,C655,C656,C660,C676,C677,C678,C679,C680,C706,C447,C448,C463,C464,C496,C497,C606,C607,C623,C624,C641,C642,C663,C664,C682,C683,C710,C711,C722,C724,C728,C877,C879,C881,C894,C896,C899,C912,C922,C962,C968,C1026,C1030,C1033,C1034,C1042,C1043,C1044,C1045,C1046</t>
  </si>
  <si>
    <t>C449,C450,C451,C452,C453,C454,C482,C483,C484,C485,C486,C487,C500,C501,C504,C505,C516,C517,C518,C519,C525,C526,C527,C528,C586,C587,C588,C589,C609,C610,C611,C612,C627,C628,C645,C646,C667,C668,C669,C670,C671,C672,C696,C697,C698,C699,C700,C701</t>
  </si>
  <si>
    <t>C455,C456,C488,C489,C673,C674,C702,C703</t>
  </si>
  <si>
    <t>C508,C509,C510,C511,C524,C533,C534,C535,C536,C537,C538,C539,C541,C542</t>
  </si>
  <si>
    <t>C1,C540,C546,C547,C550,C555,C556,C557,C562,C567,C568,C569,C570,C571,C572,C575,C578,C579,C581,C592,C597,C600,C603,C608,C629,C630,C631,C632,C549,C580</t>
  </si>
  <si>
    <t>C715,C767</t>
  </si>
  <si>
    <t>C716,C717,C718,C719,C720,C721,C723,C725,C726,C727,C729,C730,C731,C732,C733,C801,C808,C825,C832,C836,C845,C854,C855,C861,C865,C870,C872,C876,C885,C886,C908,C913,C918,C921,C935,C940,C947,C951,C952,C955,C960,C965,C1025,C1027,C1028,C1029,C1031,C1032,C1035,C1036,C1037,C1038,C1039,C1040,C1041,C1047,C1048,C1049</t>
  </si>
  <si>
    <t>C735,C736,C738,C739,C752,C762,C764,C773,C775,C776,C778,C780,C784,C786,C788,C789,C823,C833,C835,C856,C857,C858,C860,C866,C891,C933,C934,C946,C948,C950,C957,C963,C969,C984,C985,C992,C994,C996,C1006,C1008,C1010,C1012,C1014,C1015,C1019,C1020,C1021,C1024</t>
  </si>
  <si>
    <t>C930</t>
  </si>
  <si>
    <t>D1,D2,D3</t>
  </si>
  <si>
    <t>D4,D5</t>
  </si>
  <si>
    <t>H1,H2,H3,H4,H5,H6,H7,H8</t>
  </si>
  <si>
    <t>J1</t>
  </si>
  <si>
    <t>J2,J3</t>
  </si>
  <si>
    <t>J4</t>
  </si>
  <si>
    <t>J5,J6</t>
  </si>
  <si>
    <t>J7</t>
  </si>
  <si>
    <t>J8,J9</t>
  </si>
  <si>
    <t>JUMPER ARRAY, DP3T, 0402 PADS</t>
  </si>
  <si>
    <t>CAP_JUMPER_DP3T</t>
  </si>
  <si>
    <t>J10</t>
  </si>
  <si>
    <t>J11,J12</t>
  </si>
  <si>
    <t>CON20A</t>
  </si>
  <si>
    <t>L1,L2,L3,L4</t>
  </si>
  <si>
    <t>L5,L6,L7,L8,L9,L10,L11,L12,L13,L14,L15,L16,L17,L18,L19,L20,L21,L22,L23,L24,L25,L26,L27,L28,L29,L30,L31,L32,L33,L34,L35,L36,L37,L38,L39,L40,L41,L42,L43,L44,L45,L46,L47,L48,L49,L50,L51,L52</t>
  </si>
  <si>
    <t>PM1,PM2,PM3,PM4,PM5,PM6,PM7,PM8,PM9,PM10,PM11,PM12,PM13,PM14,PM15,PM16,PM17,PM18,PM19,PM20,PM21,PM22,PM23,PM24,PM25,PM26</t>
  </si>
  <si>
    <t>P1</t>
  </si>
  <si>
    <t>P2,P3</t>
  </si>
  <si>
    <t>Q1,Q2,Q3,Q4,Q5,Q6,Q7,Q8,Q9,Q10,Q11,Q12,Q13,Q14,Q15,Q16,Q17</t>
  </si>
  <si>
    <t>R1,R2,R5,R8,R11,R185,R186,R189,R192</t>
  </si>
  <si>
    <t>R3,R4,R6,R7,R9,R10</t>
  </si>
  <si>
    <t>R14,R15,R16,R17,R18,R19,R101,R114,R116,R126,R147,R148,R172,R176,R195,R196,R197,R198,R218,R295,R296,R297,R329,R383,R401,R402,R403,R404,R405,R412,R479,R483,R682,R683,R684,R685,R686,R687,R688,R689,R690</t>
  </si>
  <si>
    <t>R20,R146</t>
  </si>
  <si>
    <t>R73,R74</t>
  </si>
  <si>
    <t>R21,R22,R23,R24,R25,R26</t>
  </si>
  <si>
    <t>R27,R28,R29,R30,R31,R32</t>
  </si>
  <si>
    <t>R33,R34,R35,R36,R37,R38,R39,R40,R41,R42,R43,R44,R45,R46,R47,R48,R49,R50,R51,R52,R53,R54,R55,R56,R57,R58,R59,R60,R61,R62,R63,R64,R65,R66,R67,R68,R69,R70,R71,R72,R498,R499,R500,R501,R502,R503,R504,R505,R506,R507,R508,R509,R510,R511,R512,R513,R514,R515,R516,R517,R518,R519,R520,R521,R522,R523,R524,R525,R526,R527,R528,R529,R530,R531,R532,R533,R534,R535,R536,R537</t>
  </si>
  <si>
    <t>R76,R77,R78,R79,R162,R187,R188,R190,R191,R205,R235,R268,R284,R287,R290,R292,R294,R309,R316,R335,R359,R374,R381,R382,R393,R462,R463,R464,R465,R466,R467,R473,R474,R480,R481,R484,R486,R487,R492,R494,R622,R623,R633,R634,R636,R638,R640,R642,R648,R652,R654,R656,R658,R663,R664,R665,R670,R676,R677,R678</t>
  </si>
  <si>
    <t>R85,R86,R87,R88,R89,R90,R91,R92,R94,R96,R102,R104,R118,R121,R125,R127,R130,R132,R133,R135,R136,R139,R257,R258,R259,R260,R270,R271,R272,R273,R274,R275,R276,R277,R278,R279,R280,R281,R310,R311,R312,R313,R330,R331,R333,R334,R337,R338,R350,R351,R352,R353,R354,R355,R356,R358,R424,R425,R426,R427,R428,R429,R430,R431,R435,R436,R439,R440,R443,R444,R447,R469,R470,R471,R472</t>
  </si>
  <si>
    <t>R98,R99</t>
  </si>
  <si>
    <t>R107</t>
  </si>
  <si>
    <t>R109,R110,R111,R112,R141,R142,R143,R144,R319,R321,R323,R325,R327,R339,R341,R343,R346,R348,R408,R624,R635,R679,R681</t>
  </si>
  <si>
    <t>R113,R150,R151,R160,R161,R173,R174,R203,R204,R215,R216,R233,R234,R247,R248,R283,R285,R315,R332,R360,R361,R362,R363,R364,R365,R367,R368,R369,R371,R372,R373,R379,R392,R406,R417,R418,R457,R458,R495,R496,R540,R541,R544,R545,R548,R549,R552,R553,R556,R557,R560,R561,R564,R565,R568,R569,R572,R573,R576,R577,R580,R581,R584,R585,R588,R589,R592,R593,R596,R597,R600,R601,R604,R605,R608,R609,R612,R613,R616,R617,R639,R641,R643,R653,R655,R657,R659,R660,R661,R671,R672,R673</t>
  </si>
  <si>
    <t>R145</t>
  </si>
  <si>
    <t>R149</t>
  </si>
  <si>
    <t>R153,R164,R165,R207,R208,R219,R237,R238</t>
  </si>
  <si>
    <t>RES SMD TBD 1/10W 0603</t>
  </si>
  <si>
    <t>R13,R152,R226, R194,R253</t>
  </si>
  <si>
    <t>R199,R246,R262,R263</t>
  </si>
  <si>
    <t>R200,R261</t>
  </si>
  <si>
    <t>R201,R265</t>
  </si>
  <si>
    <t>R175,R217,R256</t>
  </si>
  <si>
    <t>R264</t>
  </si>
  <si>
    <t>R266</t>
  </si>
  <si>
    <t>R298,R305</t>
  </si>
  <si>
    <t>RES SMD 0.0OHM JUMPER 0402</t>
  </si>
  <si>
    <t>R317,R336,R370,R385,R386,R395,R400,R432,R442,R450,R453,R459,R461,R468</t>
  </si>
  <si>
    <t>R413,R414,R415,R416,R419,R420</t>
  </si>
  <si>
    <t>R538,R539,R542,R543,R546,R547,R550,R551,R554,R555,R558,R559,R562,R563,R566,R567,R570,R571,R574,R575,R578,R579,R582,R583,R586,R587,R590,R591,R594,R595,R598,R599,R602,R603,R606,R607,R610,R611,R614,R615</t>
  </si>
  <si>
    <t>R675</t>
  </si>
  <si>
    <t>R691,R692</t>
  </si>
  <si>
    <t>SPLICE PLATE, CORNELL DWG 6089-???-RevA</t>
  </si>
  <si>
    <t>SW1,SW2,SW3,SW4,SW5,SW6</t>
  </si>
  <si>
    <t>U1,U122</t>
  </si>
  <si>
    <t>U2,U47,U48</t>
  </si>
  <si>
    <t>U3,U4,U5,U6,U7,U8</t>
  </si>
  <si>
    <t>U9,U11,U14,U17,U44,U84,U102</t>
  </si>
  <si>
    <t>U10,U12,U15,U18,U83,U88</t>
  </si>
  <si>
    <t>U13,U16,U19,U20,U21,U22</t>
  </si>
  <si>
    <t>U23,U45,U46,U120,U123</t>
  </si>
  <si>
    <t>U49,U58,U62,U63,U73</t>
  </si>
  <si>
    <t>U50,U51,U52,U53,U54,U55,U80,U81</t>
  </si>
  <si>
    <t>U56,U57</t>
  </si>
  <si>
    <t>TSSOP-16_PAD</t>
  </si>
  <si>
    <t>U59,U60,U67,U69,U74,U78</t>
  </si>
  <si>
    <t>U61,U66,U70,U110,U111,U112,U113,U114,U115,U116,U119,U121,U124,U125,U126</t>
  </si>
  <si>
    <t>U64</t>
  </si>
  <si>
    <t>U65</t>
  </si>
  <si>
    <t>U68</t>
  </si>
  <si>
    <t>U71</t>
  </si>
  <si>
    <t>U72,U85</t>
  </si>
  <si>
    <t>U75,U77</t>
  </si>
  <si>
    <t>U76,U79</t>
  </si>
  <si>
    <t>U82</t>
  </si>
  <si>
    <t>U86</t>
  </si>
  <si>
    <t>U87,U89,U90,U91</t>
  </si>
  <si>
    <t>SI5395</t>
  </si>
  <si>
    <t>U92</t>
  </si>
  <si>
    <t>U93</t>
  </si>
  <si>
    <t>U94,U95</t>
  </si>
  <si>
    <t>U96,U97,U98,U99,U100,U101,U103,U104</t>
  </si>
  <si>
    <t>SI53342</t>
  </si>
  <si>
    <t>SI53342_QFN24</t>
  </si>
  <si>
    <t>U105,U106,U107,U108,U109,U117,U118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</si>
  <si>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</t>
  </si>
  <si>
    <t>X1</t>
  </si>
  <si>
    <t>X2</t>
  </si>
  <si>
    <t>X3,X4,X5,X6,X7</t>
  </si>
  <si>
    <t>U24,U27,U32,U34,U37,U42, U25,U28,U33,U35,U38,U43, U26,U29,U30,U31,U36,U39,U40,U41</t>
  </si>
  <si>
    <t>336-4802-ND</t>
  </si>
  <si>
    <t>SI5395A-A-GM</t>
  </si>
  <si>
    <t>336-3840-ND</t>
  </si>
  <si>
    <t>SI53342-B-GM</t>
  </si>
  <si>
    <t>Si53342</t>
  </si>
  <si>
    <t>CONN_FTM_20</t>
  </si>
  <si>
    <t>CONN HEADER SMD 20POS 1MM</t>
  </si>
  <si>
    <t>SAM15625-ND</t>
  </si>
  <si>
    <t>FTM-110-03-L-DV</t>
  </si>
  <si>
    <t>IC REG LINEAR 1.8V 3A 16TSSOP</t>
  </si>
  <si>
    <t>LT1764AEFE-1.8#PBF-ND</t>
  </si>
  <si>
    <t>LT1764AEFE-1.8#PBF</t>
  </si>
  <si>
    <t>ADD NOTE ABOUT HOW TO POPULATE 2 CONNECTORS WITH SAME REF NUMBER</t>
  </si>
  <si>
    <t>SORT REF NUMBERS SEQUENTIALLY</t>
  </si>
  <si>
    <t>399-5754-6-ND</t>
  </si>
  <si>
    <t>T520B227M006ATE035</t>
  </si>
  <si>
    <t>P16498DKR-ND</t>
  </si>
  <si>
    <t>P16.2KDBDKR-ND</t>
  </si>
  <si>
    <t>A124705DKR-ND</t>
  </si>
  <si>
    <t>P61.9KDBDKR-ND</t>
  </si>
  <si>
    <t>541-3135-6-ND</t>
  </si>
  <si>
    <t>311-121KHRTR-ND</t>
  </si>
  <si>
    <t>563-1345-6-ND</t>
  </si>
  <si>
    <t>P348DBDKR-ND</t>
  </si>
  <si>
    <t>YAG2301DKR-ND</t>
  </si>
  <si>
    <t>P19930DKR-ND</t>
  </si>
  <si>
    <t>IC SNGL PLL JITTER ATTEN 64QFN</t>
  </si>
  <si>
    <t>311-0.0JRTR-ND</t>
  </si>
  <si>
    <t>311-1689-6-ND</t>
  </si>
  <si>
    <t>296-18012-6-ND</t>
  </si>
  <si>
    <t>490-5915-6-ND</t>
  </si>
  <si>
    <t>SAM13041CT-ND</t>
  </si>
  <si>
    <t>612-UEC5-019-2-H-D-RA-1CT-ND</t>
  </si>
  <si>
    <t>311-1897-6-ND</t>
  </si>
  <si>
    <t>TPS3808-1.8</t>
  </si>
  <si>
    <t>311-12.1KHRTR-ND</t>
  </si>
  <si>
    <t>RC0603FR--712K1L</t>
  </si>
  <si>
    <t>Parts below this line are DO NOT POPULATE</t>
  </si>
  <si>
    <t>R155,R158,R178,R181,R221,R224,R228,R231</t>
  </si>
  <si>
    <t>R12,R81,R82,R84,R95,R100,R105,R106,R117,R120,R122,R123,R128,R156,R157,R168,R169,R179,R180,R211,R212,R222,R223,R229,R230,R241,R242,R267,R269,R282,R286,R288,R289,R291,R293,R304,R314,R318,R320,R322,R324,R326,R328,R340,R342,R344,R345,R347,R349,R357,R366,R376,R378,R390,R398,R454,R455,R475,R476,R477,R478,R482,R485,R488,R489,R490,R491,R493,R497,R618,R619,R620,R621,R625,R626,R627,R628,R629,R630,R631,R632,R637,R644,R645,R646,R647,R649,R650,R651,R662,R666,R667,R668,R669,R674,R680</t>
  </si>
  <si>
    <t>PIN HEADER, SMT, DUAL ROW, 2.00</t>
  </si>
  <si>
    <t>1849-PM20C03HBDN-ND</t>
  </si>
  <si>
    <t>Metz</t>
  </si>
  <si>
    <t>PM20C03HBDN</t>
  </si>
  <si>
    <t>HEADER_2MM_2x3_SMD_RA</t>
  </si>
  <si>
    <t>R193,R255</t>
  </si>
  <si>
    <t>R154,R159,R166,R171,R177,R182,R209,R214,R220,R225,R227,R232,R239,R244,R245,R254</t>
  </si>
  <si>
    <t>R75,R140,R299,R300,R306,R307,R308,R375,R377,R388,R389,R394,R397,R409,R411,R422,R437,R438,R445,R448,R451,R452,R456,R460</t>
  </si>
  <si>
    <t>R303,R380,R391,R396,R407,R423,R433,R449</t>
  </si>
  <si>
    <t>C9,C10,C11,C12,C13,C14,C15,C16,C17,C18,C19,C20,C21,C42,C43,C44,C45,C46,C47,C48,C49,C50,C51,C52,C53,C54,C55,C56,C57,C58,C59,C60,C61,C62,C63,C64,C65,C66,C67,C68,C69,C70,C71,C72,C73,C78,C79,C80,C81,C82,C83,C84,C85,C86,C87,C88,C89,C90,C91,C92,C93,C99,C100,C101,C102,C103,C104,C105,C106,C107,C108,C109,C110,C111,C112,C113,C114,C116,C118,C119,C120,C121,C122,C123,C124,C125,C126,C127,C128,C129,C130,C131,C132,C133,C138,C139,C140,C141,C142,C143,C144,C145,C146,C147,C148,C149,C150,C151,C152,C153,C157,C158,C159,C160,C161,C162,C163,C164,C165,C166,C167,C168,C169,C170,C171,C172,C175,C176,C177,C178,C179,C180,C181,C182,C183,C184,C185,C186,C187,C188,C189,C190,C191,C192,C195,C196,C197,C198,C199,C200,C201,C202,C203,C204,C205,C206,C207,C208,C209,C210,C211,C212,C213,C214,C215,C216,C217,C218,C219,C220,C221,C222,C223,C224,C225,C226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,C427,C428,C429,C430,C431,C432,C433,C434,C435,C436,C437,C438,C439,C440,C465,C466,C467,C468,C469,C470,C471,C472,C473,C474,C475,C476,C477,C478,C479,C480,C544,C545,C548,C675,C712,C713,C714,C761,C763,C772,C774,C777,C779,C785,C787,C790,C802,C803,C804,C805,C806,C807,C809,C810,C811,C812,C824,C826,C834,C837,C838,C839,C840,C841,C842,C843,C844,C846,C847,C848,C849,C850,C851,C852,C859,C862,C864,C868,C869,C874,C887,C890,C892,C898,C901,C902,C903,C909,C910,C915,C916,C920,C923,C924,C926,C927,C928,C929,C931,C932,C936,C937,C938,C939,C941,C942,C943,C944,C945,C949,C953,C954,C956,C958,C959,C961,C966,C967,C970,C971,C972,C973,C974,C975,C976,C977,C978,C979,C980,C981,C982,C983,C988,C993,C995,C1005,C1007,C1009,C1011,C1023,C1050,C1051,C1052,C1087,C1088,C1089,C1090,C1091,C1092,C1093,C1094,C1095,C1096,C1097,C1098,C1099,C1100,C1101,C1102,C1103,C1104,C1105,C1106,C1107,C1108,C1109,C1110,C1111,C1112,C1113,C1114,C1115,C1116,C1117,C1118,C1119,C1120,C1169,C1170,C1171,C1172,C1173,C1174,C1175,C1176,C1177,C1178,C1179,C1180,C1181,C1182,C1183,C1184,C1185,C1186,C1187,C1188,C1189,C1190,C1191,C1192,C1193,C1194,C1195,C1196,C1197,C1198,C1199,C1200,C1201,C1202,C1203,C1204,C1205,C1206,C1207,C1208,C1209,C1210,C1211,C1212,C1213,C1214,C1215,C1216,C1217,C1218,C1219,C1220,C1221,C1222,C1223,C1224,C1225,C1226</t>
  </si>
  <si>
    <t>C882,C889,R301,R302,R384,R387,R399,R410,R421,R434,R441,R446</t>
  </si>
  <si>
    <t>R80,R83,R93,R97,R103,R108,R115,R119,R124,R129,R137,R138</t>
  </si>
  <si>
    <t>R131,R134,R167,R170,R183,R184,R202,R210,R213,R240,R243,R249,R250,R251,R252</t>
  </si>
  <si>
    <t>RES SMD 23.7K OHM 1% 1/10W 0603</t>
  </si>
  <si>
    <t>311-23.7KHRDKR-ND</t>
  </si>
  <si>
    <t>RC0603FR-0723K7L</t>
  </si>
  <si>
    <t>23.7K</t>
  </si>
  <si>
    <t>R163,R206</t>
  </si>
  <si>
    <t>R236</t>
  </si>
  <si>
    <t>512K 3.4MHZ I2C SERIAL EEPROM</t>
  </si>
  <si>
    <t>150-24CS512T-I/SNCT-ND</t>
  </si>
  <si>
    <t>24CS512T-I/SN</t>
  </si>
  <si>
    <t>24CS512</t>
  </si>
  <si>
    <t>Rev B</t>
  </si>
  <si>
    <t>P122638-ND</t>
  </si>
  <si>
    <t>490-13974-1-ND</t>
  </si>
  <si>
    <t>GRM32ER60E337ME05L</t>
  </si>
  <si>
    <t>Subst for Item 19</t>
  </si>
  <si>
    <t>T520B337M2R5ATE009</t>
  </si>
  <si>
    <t>399-11709-1-ND</t>
  </si>
  <si>
    <t>Subst for Item 20</t>
  </si>
  <si>
    <t>Subst for Item 98</t>
  </si>
  <si>
    <t>478-CX3225SB48000D0WPSC1CT-ND</t>
  </si>
  <si>
    <t>CX3225SB48000D0WPSC1</t>
  </si>
  <si>
    <t>Excess</t>
  </si>
  <si>
    <t>% Excess</t>
  </si>
  <si>
    <t>DC Bias</t>
  </si>
  <si>
    <t>Rating Mult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</si>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</sst>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9"/>
      <color rgb="FF000000"/>
      <name val="Arial"/>
      <family val="2"/>
    </font>
    <font>
      <sz val="11"/>
      <color theme="3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Alignment="1">
      <alignment horizontal="center"/>
    </xf>
    <xf numFmtId="0" fontId="0" fillId="0" borderId="0" xfId="0"/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vertical="top"/>
    </xf>
    <xf numFmtId="49" fontId="21" fillId="0" borderId="0" xfId="0" applyNumberFormat="1" applyFont="1" applyAlignment="1">
      <alignment horizontal="left" vertical="top"/>
    </xf>
    <xf numFmtId="164" fontId="21" fillId="0" borderId="0" xfId="0" applyNumberFormat="1" applyFon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 wrapText="1"/>
    </xf>
    <xf numFmtId="9" fontId="0" fillId="0" borderId="0" xfId="0" applyNumberFormat="1" applyFill="1" applyAlignment="1">
      <alignment horizontal="center" vertical="top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41E2A385-365F-4830-B83B-67D42DA55DF8}"/>
    <cellStyle name="60% - Accent2" xfId="25" builtinId="36" customBuiltin="1"/>
    <cellStyle name="60% - Accent2 2" xfId="45" xr:uid="{20770961-90E4-48D3-9AAA-35F2F22380B1}"/>
    <cellStyle name="60% - Accent3" xfId="29" builtinId="40" customBuiltin="1"/>
    <cellStyle name="60% - Accent3 2" xfId="46" xr:uid="{71660EB9-0E1B-44E3-97A7-F1D0F6FE5053}"/>
    <cellStyle name="60% - Accent4" xfId="33" builtinId="44" customBuiltin="1"/>
    <cellStyle name="60% - Accent4 2" xfId="47" xr:uid="{17E75F6A-8BAA-4900-8CF1-B9D3DF1AB443}"/>
    <cellStyle name="60% - Accent5" xfId="37" builtinId="48" customBuiltin="1"/>
    <cellStyle name="60% - Accent5 2" xfId="48" xr:uid="{07847A9A-C01A-4D9F-83C7-79008D4FA280}"/>
    <cellStyle name="60% - Accent6" xfId="41" builtinId="52" customBuiltin="1"/>
    <cellStyle name="60% - Accent6 2" xfId="49" xr:uid="{2D20A97E-050E-44A9-B069-901F2DC95249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D1D90818-62E4-4452-841B-02958E3893D7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8000000}"/>
    <cellStyle name="Total" xfId="17" builtinId="25" customBuiltin="1"/>
    <cellStyle name="Warning Text" xfId="14" builtinId="11" customBuiltin="1"/>
  </cellStyles>
  <dxfs count="6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5"/>
  <sheetViews>
    <sheetView tabSelected="1" zoomScale="90" zoomScaleNormal="90" workbookViewId="0">
      <pane ySplit="5" topLeftCell="A6" activePane="bottomLeft" state="frozen"/>
      <selection pane="bottomLeft" activeCell="U22" sqref="U22"/>
    </sheetView>
  </sheetViews>
  <sheetFormatPr defaultRowHeight="15" zeroHeight="1" x14ac:dyDescent="0.25"/>
  <cols>
    <col min="1" max="1" width="5" style="8" customWidth="1"/>
    <col min="2" max="2" width="11.42578125" style="8" customWidth="1"/>
    <col min="3" max="3" width="10.28515625" style="14" customWidth="1"/>
    <col min="4" max="4" width="33" style="14" customWidth="1"/>
    <col min="5" max="5" width="5.5703125" style="13" customWidth="1"/>
    <col min="6" max="6" width="27.7109375" style="13" customWidth="1"/>
    <col min="7" max="7" width="10.5703125" style="13" customWidth="1"/>
    <col min="8" max="8" width="22.85546875" style="5" customWidth="1"/>
    <col min="9" max="9" width="15.28515625" style="5" customWidth="1"/>
    <col min="10" max="10" width="13.28515625" style="14" customWidth="1"/>
    <col min="11" max="11" width="10.140625" style="8" customWidth="1"/>
    <col min="12" max="12" width="8.7109375" style="8" customWidth="1"/>
    <col min="13" max="13" width="11.5703125" style="6" customWidth="1"/>
    <col min="14" max="14" width="11.5703125" style="108" customWidth="1"/>
    <col min="15" max="15" width="7.140625" style="8" customWidth="1"/>
    <col min="16" max="17" width="13" style="9" customWidth="1"/>
    <col min="18" max="16384" width="9.140625" style="13"/>
  </cols>
  <sheetData>
    <row r="1" spans="1:29" x14ac:dyDescent="0.25">
      <c r="A1" s="14" t="s">
        <v>258</v>
      </c>
      <c r="C1" s="14" t="s">
        <v>616</v>
      </c>
      <c r="N1" s="6"/>
      <c r="O1" s="6"/>
    </row>
    <row r="2" spans="1:29" x14ac:dyDescent="0.25">
      <c r="A2" s="14" t="s">
        <v>259</v>
      </c>
      <c r="N2" s="6"/>
      <c r="O2" s="6"/>
    </row>
    <row r="3" spans="1:29" x14ac:dyDescent="0.25">
      <c r="A3" s="14" t="s">
        <v>4</v>
      </c>
      <c r="B3" s="8">
        <v>11</v>
      </c>
      <c r="N3" s="6"/>
      <c r="O3" s="6"/>
    </row>
    <row r="4" spans="1:29" x14ac:dyDescent="0.25">
      <c r="N4" s="6"/>
      <c r="O4" s="6"/>
    </row>
    <row r="5" spans="1:29" x14ac:dyDescent="0.25">
      <c r="A5" s="8" t="s">
        <v>0</v>
      </c>
      <c r="B5" s="8" t="s">
        <v>10</v>
      </c>
      <c r="C5" s="14" t="s">
        <v>199</v>
      </c>
      <c r="D5" s="13" t="s">
        <v>1</v>
      </c>
      <c r="E5" s="14" t="s">
        <v>6</v>
      </c>
      <c r="F5" s="13" t="s">
        <v>7</v>
      </c>
      <c r="G5" s="13" t="s">
        <v>2</v>
      </c>
      <c r="H5" s="5" t="s">
        <v>8</v>
      </c>
      <c r="I5" s="5" t="s">
        <v>12</v>
      </c>
      <c r="J5" s="14" t="s">
        <v>13</v>
      </c>
      <c r="K5" s="8" t="s">
        <v>11</v>
      </c>
      <c r="L5" s="8" t="s">
        <v>251</v>
      </c>
      <c r="M5" s="6" t="s">
        <v>627</v>
      </c>
      <c r="N5" s="108" t="s">
        <v>628</v>
      </c>
      <c r="O5" s="6" t="s">
        <v>246</v>
      </c>
      <c r="P5" s="9" t="s">
        <v>5</v>
      </c>
      <c r="Q5" s="9" t="s">
        <v>250</v>
      </c>
      <c r="S5" s="13" t="s">
        <v>629</v>
      </c>
      <c r="T5" s="13" t="s">
        <v>631</v>
      </c>
      <c r="U5" s="13" t="s">
        <v>630</v>
      </c>
    </row>
    <row r="6" spans="1:29" x14ac:dyDescent="0.25">
      <c r="A6" s="8">
        <v>1</v>
      </c>
      <c r="B6" s="8">
        <v>3</v>
      </c>
      <c r="C6" s="99" t="s">
        <v>439</v>
      </c>
      <c r="D6" s="13" t="s">
        <v>213</v>
      </c>
      <c r="E6" s="13" t="s">
        <v>9</v>
      </c>
      <c r="F6" s="13" t="s">
        <v>214</v>
      </c>
      <c r="G6" s="13" t="s">
        <v>30</v>
      </c>
      <c r="H6" s="5" t="s">
        <v>215</v>
      </c>
      <c r="I6" s="100" t="s">
        <v>227</v>
      </c>
      <c r="J6" s="100" t="s">
        <v>227</v>
      </c>
      <c r="K6" s="1">
        <f>NUM_BOARDS*B6</f>
        <v>33</v>
      </c>
      <c r="L6" s="1">
        <v>35</v>
      </c>
      <c r="M6" s="6">
        <f>L6-K6</f>
        <v>2</v>
      </c>
      <c r="N6" s="108">
        <f>(M6/K6)</f>
        <v>6.0606060606060608E-2</v>
      </c>
      <c r="O6" s="6">
        <f>K6-L6</f>
        <v>-2</v>
      </c>
      <c r="P6" s="9">
        <v>0.34399999999999997</v>
      </c>
      <c r="Q6" s="9">
        <f>B6*P6</f>
        <v>1.032</v>
      </c>
    </row>
    <row r="7" spans="1:29" x14ac:dyDescent="0.25">
      <c r="C7" s="100"/>
      <c r="D7" s="13"/>
      <c r="I7" s="100"/>
      <c r="J7" s="100"/>
      <c r="K7" s="1"/>
      <c r="L7" s="1"/>
      <c r="N7" s="6"/>
      <c r="O7" s="6"/>
    </row>
    <row r="8" spans="1:29" x14ac:dyDescent="0.25">
      <c r="A8" s="8">
        <v>2</v>
      </c>
      <c r="B8" s="8">
        <v>4</v>
      </c>
      <c r="C8" s="77" t="s">
        <v>451</v>
      </c>
      <c r="D8" s="13" t="s">
        <v>295</v>
      </c>
      <c r="E8" s="13" t="s">
        <v>9</v>
      </c>
      <c r="F8" s="13" t="s">
        <v>296</v>
      </c>
      <c r="G8" s="13" t="s">
        <v>64</v>
      </c>
      <c r="H8" s="5" t="s">
        <v>297</v>
      </c>
      <c r="I8" s="5" t="s">
        <v>298</v>
      </c>
      <c r="J8" s="14" t="s">
        <v>23</v>
      </c>
      <c r="K8" s="1">
        <f t="shared" ref="K8:K27" si="0">NUM_BOARDS*B8</f>
        <v>44</v>
      </c>
      <c r="L8" s="1">
        <v>100</v>
      </c>
      <c r="M8" s="6">
        <f t="shared" ref="M8:M24" si="1">L8-K8</f>
        <v>56</v>
      </c>
      <c r="N8" s="108">
        <f t="shared" ref="N8:N25" si="2">(M8/K8)</f>
        <v>1.2727272727272727</v>
      </c>
      <c r="O8" s="6">
        <f t="shared" ref="O8:O24" si="3">K8-L8</f>
        <v>-56</v>
      </c>
      <c r="P8" s="9">
        <v>2.3E-2</v>
      </c>
      <c r="Q8" s="9">
        <f t="shared" ref="Q8:Q25" si="4">B8*P8</f>
        <v>9.1999999999999998E-2</v>
      </c>
    </row>
    <row r="9" spans="1:29" x14ac:dyDescent="0.25">
      <c r="A9" s="8">
        <v>3</v>
      </c>
      <c r="B9" s="19">
        <v>2</v>
      </c>
      <c r="C9" s="43" t="s">
        <v>453</v>
      </c>
      <c r="D9" s="100" t="s">
        <v>360</v>
      </c>
      <c r="E9" s="100" t="s">
        <v>9</v>
      </c>
      <c r="F9" s="100" t="s">
        <v>361</v>
      </c>
      <c r="G9" s="100" t="s">
        <v>64</v>
      </c>
      <c r="H9" s="100" t="s">
        <v>362</v>
      </c>
      <c r="I9" s="100" t="s">
        <v>359</v>
      </c>
      <c r="J9" s="100" t="s">
        <v>23</v>
      </c>
      <c r="K9" s="1">
        <f t="shared" si="0"/>
        <v>22</v>
      </c>
      <c r="L9" s="1">
        <v>100</v>
      </c>
      <c r="M9" s="6">
        <f t="shared" si="1"/>
        <v>78</v>
      </c>
      <c r="N9" s="108">
        <f t="shared" si="2"/>
        <v>3.5454545454545454</v>
      </c>
      <c r="O9" s="6">
        <f t="shared" si="3"/>
        <v>-78</v>
      </c>
      <c r="P9" s="9">
        <v>3.3000000000000002E-2</v>
      </c>
      <c r="Q9" s="9">
        <f t="shared" si="4"/>
        <v>6.6000000000000003E-2</v>
      </c>
    </row>
    <row r="10" spans="1:29" x14ac:dyDescent="0.25">
      <c r="A10" s="8">
        <v>4</v>
      </c>
      <c r="B10" s="19">
        <v>6</v>
      </c>
      <c r="C10" s="93" t="s">
        <v>444</v>
      </c>
      <c r="D10" s="100" t="s">
        <v>363</v>
      </c>
      <c r="E10" s="100" t="s">
        <v>9</v>
      </c>
      <c r="F10" s="100" t="s">
        <v>364</v>
      </c>
      <c r="G10" s="100" t="s">
        <v>67</v>
      </c>
      <c r="H10" s="100" t="s">
        <v>365</v>
      </c>
      <c r="I10" s="100" t="s">
        <v>55</v>
      </c>
      <c r="J10" s="100" t="s">
        <v>68</v>
      </c>
      <c r="K10" s="1">
        <f t="shared" si="0"/>
        <v>66</v>
      </c>
      <c r="L10" s="1">
        <v>82</v>
      </c>
      <c r="M10" s="6">
        <f t="shared" si="1"/>
        <v>16</v>
      </c>
      <c r="N10" s="108">
        <f t="shared" si="2"/>
        <v>0.24242424242424243</v>
      </c>
      <c r="O10" s="6">
        <f t="shared" si="3"/>
        <v>-16</v>
      </c>
      <c r="P10" s="9">
        <v>0.20899999999999999</v>
      </c>
      <c r="Q10" s="9">
        <f t="shared" si="4"/>
        <v>1.254</v>
      </c>
    </row>
    <row r="11" spans="1:29" x14ac:dyDescent="0.25">
      <c r="A11" s="8">
        <v>5</v>
      </c>
      <c r="B11" s="19">
        <v>607</v>
      </c>
      <c r="C11" s="100" t="s">
        <v>602</v>
      </c>
      <c r="D11" s="13" t="s">
        <v>330</v>
      </c>
      <c r="E11" s="13" t="s">
        <v>9</v>
      </c>
      <c r="F11" s="13" t="s">
        <v>331</v>
      </c>
      <c r="G11" s="13" t="s">
        <v>61</v>
      </c>
      <c r="H11" s="5" t="s">
        <v>332</v>
      </c>
      <c r="I11" s="5" t="s">
        <v>22</v>
      </c>
      <c r="J11" s="14" t="s">
        <v>23</v>
      </c>
      <c r="K11" s="1">
        <f t="shared" si="0"/>
        <v>6677</v>
      </c>
      <c r="L11" s="1">
        <v>10000</v>
      </c>
      <c r="M11" s="6">
        <f t="shared" si="1"/>
        <v>3323</v>
      </c>
      <c r="N11" s="108">
        <f t="shared" si="2"/>
        <v>0.49767859817283211</v>
      </c>
      <c r="O11" s="6">
        <f t="shared" si="3"/>
        <v>-3323</v>
      </c>
      <c r="P11" s="9">
        <v>1.4E-2</v>
      </c>
      <c r="Q11" s="9">
        <f t="shared" si="4"/>
        <v>8.4979999999999993</v>
      </c>
      <c r="S11" s="13">
        <v>4</v>
      </c>
      <c r="T11" s="13">
        <v>50</v>
      </c>
      <c r="U11" s="13">
        <f>T11/S11</f>
        <v>12.5</v>
      </c>
    </row>
    <row r="12" spans="1:29" x14ac:dyDescent="0.25">
      <c r="A12" s="8">
        <v>6</v>
      </c>
      <c r="B12" s="8">
        <v>20</v>
      </c>
      <c r="C12" s="40" t="s">
        <v>450</v>
      </c>
      <c r="D12" s="13" t="s">
        <v>53</v>
      </c>
      <c r="E12" s="13" t="s">
        <v>184</v>
      </c>
      <c r="F12" s="13" t="s">
        <v>433</v>
      </c>
      <c r="G12" s="13" t="s">
        <v>47</v>
      </c>
      <c r="H12" s="5" t="s">
        <v>52</v>
      </c>
      <c r="I12" s="14" t="s">
        <v>22</v>
      </c>
      <c r="J12" s="14" t="s">
        <v>56</v>
      </c>
      <c r="K12" s="1">
        <f t="shared" si="0"/>
        <v>220</v>
      </c>
      <c r="L12" s="1">
        <v>510</v>
      </c>
      <c r="M12" s="6">
        <f t="shared" si="1"/>
        <v>290</v>
      </c>
      <c r="N12" s="108">
        <f t="shared" si="2"/>
        <v>1.3181818181818181</v>
      </c>
      <c r="O12" s="6">
        <f t="shared" si="3"/>
        <v>-290</v>
      </c>
      <c r="P12" s="9">
        <v>0.252</v>
      </c>
      <c r="Q12" s="9">
        <f t="shared" si="4"/>
        <v>5.04</v>
      </c>
    </row>
    <row r="13" spans="1:29" x14ac:dyDescent="0.25">
      <c r="A13" s="8">
        <v>7</v>
      </c>
      <c r="B13" s="8">
        <v>2</v>
      </c>
      <c r="C13" s="94" t="s">
        <v>459</v>
      </c>
      <c r="D13" s="13" t="s">
        <v>63</v>
      </c>
      <c r="E13" s="13" t="s">
        <v>9</v>
      </c>
      <c r="F13" s="13" t="s">
        <v>581</v>
      </c>
      <c r="G13" s="13" t="s">
        <v>64</v>
      </c>
      <c r="H13" s="14" t="s">
        <v>65</v>
      </c>
      <c r="I13" s="14" t="s">
        <v>66</v>
      </c>
      <c r="J13" s="13" t="s">
        <v>23</v>
      </c>
      <c r="K13" s="1">
        <f t="shared" si="0"/>
        <v>22</v>
      </c>
      <c r="L13" s="1">
        <v>100</v>
      </c>
      <c r="M13" s="6">
        <f t="shared" si="1"/>
        <v>78</v>
      </c>
      <c r="N13" s="108">
        <f t="shared" si="2"/>
        <v>3.5454545454545454</v>
      </c>
      <c r="O13" s="6">
        <f t="shared" si="3"/>
        <v>-78</v>
      </c>
      <c r="P13" s="9">
        <v>2.1000000000000001E-2</v>
      </c>
      <c r="Q13" s="9">
        <f t="shared" si="4"/>
        <v>4.2000000000000003E-2</v>
      </c>
      <c r="S13" s="13">
        <v>1.8</v>
      </c>
      <c r="T13" s="13">
        <v>10</v>
      </c>
      <c r="U13" s="13">
        <f>T13/S13</f>
        <v>5.5555555555555554</v>
      </c>
      <c r="AC13" s="7"/>
    </row>
    <row r="14" spans="1:29" x14ac:dyDescent="0.25">
      <c r="A14" s="8">
        <v>8</v>
      </c>
      <c r="B14" s="19">
        <v>71</v>
      </c>
      <c r="C14" s="100" t="s">
        <v>452</v>
      </c>
      <c r="D14" s="4" t="s">
        <v>420</v>
      </c>
      <c r="E14" s="13" t="s">
        <v>9</v>
      </c>
      <c r="F14" s="13" t="s">
        <v>421</v>
      </c>
      <c r="G14" s="100" t="s">
        <v>39</v>
      </c>
      <c r="H14" s="5" t="s">
        <v>422</v>
      </c>
      <c r="I14" s="5" t="s">
        <v>54</v>
      </c>
      <c r="J14" s="14" t="s">
        <v>23</v>
      </c>
      <c r="K14" s="1">
        <f t="shared" si="0"/>
        <v>781</v>
      </c>
      <c r="L14" s="1">
        <v>840</v>
      </c>
      <c r="M14" s="6">
        <f t="shared" si="1"/>
        <v>59</v>
      </c>
      <c r="N14" s="108">
        <f t="shared" si="2"/>
        <v>7.5544174135723438E-2</v>
      </c>
      <c r="O14" s="6">
        <f t="shared" si="3"/>
        <v>-59</v>
      </c>
      <c r="P14" s="9">
        <v>1.9E-2</v>
      </c>
      <c r="Q14" s="9">
        <f t="shared" si="4"/>
        <v>1.349</v>
      </c>
      <c r="S14" s="13">
        <v>1.8</v>
      </c>
      <c r="T14" s="13">
        <v>10</v>
      </c>
      <c r="U14" s="13">
        <f>T14/S14</f>
        <v>5.5555555555555554</v>
      </c>
    </row>
    <row r="15" spans="1:29" x14ac:dyDescent="0.25">
      <c r="A15" s="8">
        <v>9</v>
      </c>
      <c r="B15" s="8">
        <v>1</v>
      </c>
      <c r="C15" s="88" t="s">
        <v>462</v>
      </c>
      <c r="D15" s="13" t="s">
        <v>417</v>
      </c>
      <c r="E15" s="13" t="s">
        <v>9</v>
      </c>
      <c r="F15" s="13" t="s">
        <v>418</v>
      </c>
      <c r="G15" s="13" t="s">
        <v>67</v>
      </c>
      <c r="H15" s="14" t="s">
        <v>419</v>
      </c>
      <c r="I15" s="14" t="s">
        <v>62</v>
      </c>
      <c r="J15" s="13" t="s">
        <v>68</v>
      </c>
      <c r="K15" s="1">
        <f t="shared" si="0"/>
        <v>11</v>
      </c>
      <c r="L15" s="1">
        <v>13</v>
      </c>
      <c r="M15" s="6">
        <f t="shared" si="1"/>
        <v>2</v>
      </c>
      <c r="N15" s="108">
        <f t="shared" si="2"/>
        <v>0.18181818181818182</v>
      </c>
      <c r="O15" s="6">
        <f t="shared" si="3"/>
        <v>-2</v>
      </c>
      <c r="P15" s="9">
        <v>0.51400000000000001</v>
      </c>
      <c r="Q15" s="9">
        <f t="shared" si="4"/>
        <v>0.51400000000000001</v>
      </c>
      <c r="S15" s="13">
        <v>3.3</v>
      </c>
      <c r="T15" s="13">
        <v>6.3</v>
      </c>
      <c r="U15" s="13">
        <f>T15/S15</f>
        <v>1.9090909090909092</v>
      </c>
    </row>
    <row r="16" spans="1:29" x14ac:dyDescent="0.25">
      <c r="A16" s="8">
        <v>10</v>
      </c>
      <c r="B16" s="8">
        <v>48</v>
      </c>
      <c r="C16" s="100" t="s">
        <v>461</v>
      </c>
      <c r="D16" s="11" t="s">
        <v>38</v>
      </c>
      <c r="E16" s="13" t="s">
        <v>9</v>
      </c>
      <c r="F16" s="13" t="s">
        <v>583</v>
      </c>
      <c r="G16" s="13" t="s">
        <v>39</v>
      </c>
      <c r="H16" s="5" t="s">
        <v>36</v>
      </c>
      <c r="I16" s="5" t="s">
        <v>37</v>
      </c>
      <c r="J16" s="14" t="s">
        <v>23</v>
      </c>
      <c r="K16" s="1">
        <f t="shared" si="0"/>
        <v>528</v>
      </c>
      <c r="L16" s="1">
        <v>880</v>
      </c>
      <c r="M16" s="6">
        <f t="shared" si="1"/>
        <v>352</v>
      </c>
      <c r="N16" s="108">
        <f t="shared" si="2"/>
        <v>0.66666666666666663</v>
      </c>
      <c r="O16" s="6">
        <f t="shared" si="3"/>
        <v>-352</v>
      </c>
      <c r="P16" s="9">
        <v>3.1E-2</v>
      </c>
      <c r="Q16" s="9">
        <f t="shared" si="4"/>
        <v>1.488</v>
      </c>
      <c r="S16" s="13">
        <v>1.8</v>
      </c>
      <c r="T16" s="13">
        <v>6.3</v>
      </c>
      <c r="U16" s="13">
        <f>T16/S16</f>
        <v>3.5</v>
      </c>
      <c r="V16" s="8"/>
      <c r="W16" s="9"/>
      <c r="X16" s="9"/>
      <c r="AB16" s="7"/>
    </row>
    <row r="17" spans="1:29" x14ac:dyDescent="0.25">
      <c r="A17" s="8">
        <v>11</v>
      </c>
      <c r="B17" s="19">
        <v>50</v>
      </c>
      <c r="C17" s="22" t="s">
        <v>449</v>
      </c>
      <c r="D17" s="100" t="s">
        <v>407</v>
      </c>
      <c r="E17" s="100" t="s">
        <v>9</v>
      </c>
      <c r="F17" s="100" t="s">
        <v>408</v>
      </c>
      <c r="G17" s="100" t="s">
        <v>39</v>
      </c>
      <c r="H17" s="100" t="s">
        <v>409</v>
      </c>
      <c r="I17" s="16" t="s">
        <v>51</v>
      </c>
      <c r="J17" s="16" t="s">
        <v>23</v>
      </c>
      <c r="K17" s="1">
        <f t="shared" si="0"/>
        <v>550</v>
      </c>
      <c r="L17" s="1">
        <v>1029</v>
      </c>
      <c r="M17" s="6">
        <f t="shared" si="1"/>
        <v>479</v>
      </c>
      <c r="N17" s="108">
        <f t="shared" si="2"/>
        <v>0.87090909090909085</v>
      </c>
      <c r="O17" s="6">
        <f t="shared" si="3"/>
        <v>-479</v>
      </c>
      <c r="P17" s="9">
        <v>4.9000000000000002E-2</v>
      </c>
      <c r="Q17" s="9">
        <f t="shared" si="4"/>
        <v>2.4500000000000002</v>
      </c>
      <c r="S17" s="13">
        <v>1.8</v>
      </c>
      <c r="T17" s="13">
        <v>6.3</v>
      </c>
      <c r="U17" s="13">
        <f>T17/S17</f>
        <v>3.5</v>
      </c>
      <c r="AC17" s="2"/>
    </row>
    <row r="18" spans="1:29" x14ac:dyDescent="0.25">
      <c r="A18" s="8">
        <v>12</v>
      </c>
      <c r="B18" s="19">
        <v>30</v>
      </c>
      <c r="C18" s="100" t="s">
        <v>458</v>
      </c>
      <c r="D18" s="100" t="s">
        <v>410</v>
      </c>
      <c r="E18" s="100" t="s">
        <v>9</v>
      </c>
      <c r="F18" s="100" t="s">
        <v>411</v>
      </c>
      <c r="G18" s="100" t="s">
        <v>39</v>
      </c>
      <c r="H18" s="100" t="s">
        <v>412</v>
      </c>
      <c r="I18" s="100" t="s">
        <v>51</v>
      </c>
      <c r="J18" s="100" t="s">
        <v>357</v>
      </c>
      <c r="K18" s="1">
        <f t="shared" si="0"/>
        <v>330</v>
      </c>
      <c r="L18" s="1">
        <v>434</v>
      </c>
      <c r="M18" s="6">
        <f t="shared" si="1"/>
        <v>104</v>
      </c>
      <c r="N18" s="108">
        <f t="shared" si="2"/>
        <v>0.31515151515151513</v>
      </c>
      <c r="O18" s="6">
        <f t="shared" si="3"/>
        <v>-104</v>
      </c>
      <c r="P18" s="9">
        <v>0.43099999999999999</v>
      </c>
      <c r="Q18" s="9">
        <f t="shared" si="4"/>
        <v>12.93</v>
      </c>
      <c r="S18" s="13">
        <v>12</v>
      </c>
      <c r="T18" s="13">
        <v>50</v>
      </c>
      <c r="U18" s="13">
        <f>T18/S18</f>
        <v>4.166666666666667</v>
      </c>
    </row>
    <row r="19" spans="1:29" s="7" customFormat="1" x14ac:dyDescent="0.25">
      <c r="A19" s="8">
        <v>13</v>
      </c>
      <c r="B19" s="19">
        <v>96</v>
      </c>
      <c r="C19" s="39" t="s">
        <v>445</v>
      </c>
      <c r="D19" s="100" t="s">
        <v>367</v>
      </c>
      <c r="E19" s="100" t="s">
        <v>9</v>
      </c>
      <c r="F19" s="100" t="s">
        <v>413</v>
      </c>
      <c r="G19" s="100" t="s">
        <v>358</v>
      </c>
      <c r="H19" s="100" t="s">
        <v>414</v>
      </c>
      <c r="I19" s="100" t="s">
        <v>42</v>
      </c>
      <c r="J19" s="100" t="s">
        <v>366</v>
      </c>
      <c r="K19" s="1">
        <f t="shared" si="0"/>
        <v>1056</v>
      </c>
      <c r="L19" s="1">
        <v>1134</v>
      </c>
      <c r="M19" s="6">
        <f t="shared" si="1"/>
        <v>78</v>
      </c>
      <c r="N19" s="108">
        <f t="shared" si="2"/>
        <v>7.3863636363636367E-2</v>
      </c>
      <c r="O19" s="6">
        <f t="shared" si="3"/>
        <v>-78</v>
      </c>
      <c r="P19" s="9">
        <v>0.23100000000000001</v>
      </c>
      <c r="Q19" s="9">
        <f t="shared" si="4"/>
        <v>22.176000000000002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x14ac:dyDescent="0.25">
      <c r="A20" s="8">
        <v>14</v>
      </c>
      <c r="B20" s="8">
        <v>58</v>
      </c>
      <c r="C20" s="100" t="s">
        <v>460</v>
      </c>
      <c r="D20" s="12" t="s">
        <v>41</v>
      </c>
      <c r="E20" s="13" t="s">
        <v>9</v>
      </c>
      <c r="F20" s="13" t="s">
        <v>586</v>
      </c>
      <c r="G20" s="13" t="s">
        <v>64</v>
      </c>
      <c r="H20" s="5" t="s">
        <v>333</v>
      </c>
      <c r="I20" s="5" t="s">
        <v>40</v>
      </c>
      <c r="J20" s="14" t="s">
        <v>56</v>
      </c>
      <c r="K20" s="1">
        <f t="shared" si="0"/>
        <v>638</v>
      </c>
      <c r="L20" s="1">
        <v>875</v>
      </c>
      <c r="M20" s="6">
        <f t="shared" si="1"/>
        <v>237</v>
      </c>
      <c r="N20" s="108">
        <f t="shared" si="2"/>
        <v>0.37147335423197492</v>
      </c>
      <c r="O20" s="6">
        <f t="shared" si="3"/>
        <v>-237</v>
      </c>
      <c r="P20" s="9">
        <v>0.108</v>
      </c>
      <c r="Q20" s="9">
        <f t="shared" si="4"/>
        <v>6.2640000000000002</v>
      </c>
      <c r="AB20" s="10"/>
    </row>
    <row r="21" spans="1:29" x14ac:dyDescent="0.25">
      <c r="A21" s="8">
        <v>15</v>
      </c>
      <c r="B21" s="8">
        <v>148</v>
      </c>
      <c r="C21" s="100" t="s">
        <v>454</v>
      </c>
      <c r="D21" s="12" t="s">
        <v>46</v>
      </c>
      <c r="E21" s="13" t="s">
        <v>9</v>
      </c>
      <c r="F21" s="13" t="s">
        <v>406</v>
      </c>
      <c r="G21" s="13" t="s">
        <v>39</v>
      </c>
      <c r="H21" s="5" t="s">
        <v>44</v>
      </c>
      <c r="I21" s="5" t="s">
        <v>45</v>
      </c>
      <c r="J21" s="14" t="s">
        <v>56</v>
      </c>
      <c r="K21" s="1">
        <f t="shared" si="0"/>
        <v>1628</v>
      </c>
      <c r="L21" s="1">
        <v>1850</v>
      </c>
      <c r="M21" s="6">
        <f t="shared" si="1"/>
        <v>222</v>
      </c>
      <c r="N21" s="108">
        <f t="shared" si="2"/>
        <v>0.13636363636363635</v>
      </c>
      <c r="O21" s="6">
        <f t="shared" si="3"/>
        <v>-222</v>
      </c>
      <c r="P21" s="9">
        <v>0.51600000000000001</v>
      </c>
      <c r="Q21" s="9">
        <f t="shared" si="4"/>
        <v>76.367999999999995</v>
      </c>
    </row>
    <row r="22" spans="1:29" x14ac:dyDescent="0.25">
      <c r="A22" s="8">
        <v>16</v>
      </c>
      <c r="B22" s="19">
        <v>4</v>
      </c>
      <c r="C22" s="42" t="s">
        <v>447</v>
      </c>
      <c r="D22" s="100" t="s">
        <v>415</v>
      </c>
      <c r="E22" s="100" t="s">
        <v>9</v>
      </c>
      <c r="F22" s="100" t="s">
        <v>617</v>
      </c>
      <c r="G22" s="100" t="s">
        <v>47</v>
      </c>
      <c r="H22" s="100" t="s">
        <v>416</v>
      </c>
      <c r="I22" s="100" t="s">
        <v>45</v>
      </c>
      <c r="J22" s="100" t="s">
        <v>59</v>
      </c>
      <c r="K22" s="1">
        <f t="shared" si="0"/>
        <v>44</v>
      </c>
      <c r="L22" s="1">
        <v>57</v>
      </c>
      <c r="M22" s="6">
        <f t="shared" si="1"/>
        <v>13</v>
      </c>
      <c r="N22" s="108">
        <f t="shared" si="2"/>
        <v>0.29545454545454547</v>
      </c>
      <c r="O22" s="6">
        <f t="shared" si="3"/>
        <v>-13</v>
      </c>
      <c r="P22" s="9">
        <v>0.79</v>
      </c>
      <c r="Q22" s="9">
        <f t="shared" si="4"/>
        <v>3.16</v>
      </c>
    </row>
    <row r="23" spans="1:29" x14ac:dyDescent="0.25">
      <c r="A23" s="8">
        <v>17</v>
      </c>
      <c r="B23" s="8">
        <v>14</v>
      </c>
      <c r="C23" s="96" t="s">
        <v>457</v>
      </c>
      <c r="D23" s="13" t="s">
        <v>50</v>
      </c>
      <c r="E23" s="13" t="s">
        <v>9</v>
      </c>
      <c r="F23" s="13" t="s">
        <v>569</v>
      </c>
      <c r="G23" s="13" t="s">
        <v>47</v>
      </c>
      <c r="H23" s="5" t="s">
        <v>48</v>
      </c>
      <c r="I23" s="5" t="s">
        <v>49</v>
      </c>
      <c r="J23" s="14" t="s">
        <v>57</v>
      </c>
      <c r="K23" s="1">
        <f t="shared" si="0"/>
        <v>154</v>
      </c>
      <c r="L23" s="1">
        <v>167</v>
      </c>
      <c r="M23" s="6">
        <f t="shared" si="1"/>
        <v>13</v>
      </c>
      <c r="N23" s="108">
        <f t="shared" si="2"/>
        <v>8.4415584415584416E-2</v>
      </c>
      <c r="O23" s="6">
        <f t="shared" si="3"/>
        <v>-13</v>
      </c>
      <c r="P23" s="9">
        <v>0.73</v>
      </c>
      <c r="Q23" s="9">
        <f t="shared" si="4"/>
        <v>10.219999999999999</v>
      </c>
    </row>
    <row r="24" spans="1:29" x14ac:dyDescent="0.25">
      <c r="A24" s="8">
        <v>18</v>
      </c>
      <c r="B24" s="19">
        <v>8</v>
      </c>
      <c r="C24" s="84" t="s">
        <v>456</v>
      </c>
      <c r="D24" s="100" t="s">
        <v>356</v>
      </c>
      <c r="E24" s="100" t="s">
        <v>9</v>
      </c>
      <c r="F24" s="100" t="s">
        <v>567</v>
      </c>
      <c r="G24" s="100" t="s">
        <v>67</v>
      </c>
      <c r="H24" s="100" t="s">
        <v>568</v>
      </c>
      <c r="I24" s="100" t="s">
        <v>60</v>
      </c>
      <c r="J24" s="100" t="s">
        <v>59</v>
      </c>
      <c r="K24" s="1">
        <f t="shared" si="0"/>
        <v>88</v>
      </c>
      <c r="L24" s="1">
        <v>94</v>
      </c>
      <c r="M24" s="6">
        <f t="shared" si="1"/>
        <v>6</v>
      </c>
      <c r="N24" s="108">
        <f t="shared" si="2"/>
        <v>6.8181818181818177E-2</v>
      </c>
      <c r="O24" s="6">
        <f t="shared" si="3"/>
        <v>-6</v>
      </c>
      <c r="P24" s="9">
        <v>0.71299999999999997</v>
      </c>
      <c r="Q24" s="9">
        <f t="shared" si="4"/>
        <v>5.7039999999999997</v>
      </c>
    </row>
    <row r="25" spans="1:29" x14ac:dyDescent="0.25">
      <c r="A25" s="8">
        <v>19</v>
      </c>
      <c r="B25" s="19">
        <v>10</v>
      </c>
      <c r="C25" s="87" t="s">
        <v>446</v>
      </c>
      <c r="D25" s="100" t="s">
        <v>403</v>
      </c>
      <c r="E25" s="100" t="s">
        <v>9</v>
      </c>
      <c r="F25" s="100" t="s">
        <v>404</v>
      </c>
      <c r="G25" s="100" t="s">
        <v>39</v>
      </c>
      <c r="H25" s="100" t="s">
        <v>405</v>
      </c>
      <c r="I25" s="100" t="s">
        <v>43</v>
      </c>
      <c r="J25" s="100" t="s">
        <v>357</v>
      </c>
      <c r="K25" s="1">
        <f t="shared" si="0"/>
        <v>110</v>
      </c>
      <c r="L25" s="1">
        <v>106</v>
      </c>
      <c r="M25" s="6">
        <f>(L25+L26)-K25</f>
        <v>8</v>
      </c>
      <c r="N25" s="108">
        <f t="shared" si="2"/>
        <v>7.2727272727272724E-2</v>
      </c>
      <c r="O25" s="6">
        <f>K25-(L25+L26)</f>
        <v>-8</v>
      </c>
      <c r="P25" s="9">
        <v>1.133</v>
      </c>
      <c r="Q25" s="9">
        <f t="shared" si="4"/>
        <v>11.33</v>
      </c>
    </row>
    <row r="26" spans="1:29" x14ac:dyDescent="0.25">
      <c r="B26" s="19"/>
      <c r="C26" s="100"/>
      <c r="D26" s="100" t="s">
        <v>620</v>
      </c>
      <c r="E26" s="100"/>
      <c r="F26" s="100" t="s">
        <v>618</v>
      </c>
      <c r="G26" s="100" t="s">
        <v>39</v>
      </c>
      <c r="H26" s="100" t="s">
        <v>619</v>
      </c>
      <c r="I26" s="100" t="s">
        <v>43</v>
      </c>
      <c r="J26" s="100" t="s">
        <v>357</v>
      </c>
      <c r="K26" s="1"/>
      <c r="L26" s="1">
        <v>12</v>
      </c>
      <c r="N26" s="6"/>
      <c r="O26" s="6"/>
    </row>
    <row r="27" spans="1:29" s="2" customFormat="1" ht="15" customHeight="1" x14ac:dyDescent="0.25">
      <c r="A27" s="8">
        <v>20</v>
      </c>
      <c r="B27" s="19">
        <v>48</v>
      </c>
      <c r="C27" s="85" t="s">
        <v>455</v>
      </c>
      <c r="D27" s="100" t="s">
        <v>58</v>
      </c>
      <c r="E27" s="100" t="s">
        <v>9</v>
      </c>
      <c r="F27" s="100" t="s">
        <v>434</v>
      </c>
      <c r="G27" s="100" t="s">
        <v>67</v>
      </c>
      <c r="H27" s="100" t="s">
        <v>435</v>
      </c>
      <c r="I27" s="100" t="s">
        <v>43</v>
      </c>
      <c r="J27" s="100" t="s">
        <v>59</v>
      </c>
      <c r="K27" s="1">
        <f t="shared" si="0"/>
        <v>528</v>
      </c>
      <c r="L27" s="1">
        <v>524</v>
      </c>
      <c r="M27" s="6">
        <f>(L27+L28)-K27</f>
        <v>54</v>
      </c>
      <c r="N27" s="108">
        <f>(M27/K27)</f>
        <v>0.10227272727272728</v>
      </c>
      <c r="O27" s="6">
        <f>K27-(L27+L28)</f>
        <v>-54</v>
      </c>
      <c r="P27" s="9">
        <v>0.57101000000000002</v>
      </c>
      <c r="Q27" s="9">
        <f>B27*P27</f>
        <v>27.408480000000001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s="2" customFormat="1" ht="15" customHeight="1" x14ac:dyDescent="0.25">
      <c r="A28" s="8"/>
      <c r="B28" s="19"/>
      <c r="C28" s="100"/>
      <c r="D28" s="100" t="s">
        <v>623</v>
      </c>
      <c r="E28" s="100"/>
      <c r="F28" s="100" t="s">
        <v>622</v>
      </c>
      <c r="G28" s="100" t="s">
        <v>67</v>
      </c>
      <c r="H28" s="100" t="s">
        <v>621</v>
      </c>
      <c r="I28" s="100" t="s">
        <v>43</v>
      </c>
      <c r="J28" s="100" t="s">
        <v>59</v>
      </c>
      <c r="K28" s="1"/>
      <c r="L28" s="1">
        <v>58</v>
      </c>
      <c r="M28" s="6"/>
      <c r="N28" s="6"/>
      <c r="O28" s="6"/>
      <c r="P28" s="9"/>
      <c r="Q28" s="9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s="2" customFormat="1" ht="15" customHeight="1" x14ac:dyDescent="0.25">
      <c r="A29" s="8"/>
      <c r="B29" s="19"/>
      <c r="C29" s="100"/>
      <c r="D29" s="100"/>
      <c r="E29" s="100"/>
      <c r="F29" s="100"/>
      <c r="G29" s="100"/>
      <c r="H29" s="100"/>
      <c r="I29" s="100"/>
      <c r="J29" s="100"/>
      <c r="K29" s="1"/>
      <c r="L29" s="1"/>
      <c r="M29" s="6"/>
      <c r="N29" s="6"/>
      <c r="O29" s="6"/>
      <c r="P29" s="9"/>
      <c r="Q29" s="9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x14ac:dyDescent="0.25">
      <c r="A30" s="8">
        <v>21</v>
      </c>
      <c r="B30" s="8">
        <v>3</v>
      </c>
      <c r="C30" s="76" t="s">
        <v>463</v>
      </c>
      <c r="D30" s="13" t="s">
        <v>200</v>
      </c>
      <c r="E30" s="13" t="s">
        <v>9</v>
      </c>
      <c r="F30" s="13" t="s">
        <v>201</v>
      </c>
      <c r="G30" s="13" t="s">
        <v>202</v>
      </c>
      <c r="H30" s="13" t="s">
        <v>203</v>
      </c>
      <c r="I30" s="5" t="s">
        <v>245</v>
      </c>
      <c r="J30" s="100" t="s">
        <v>238</v>
      </c>
      <c r="K30" s="1">
        <f>NUM_BOARDS*B30</f>
        <v>33</v>
      </c>
      <c r="L30" s="1">
        <v>51</v>
      </c>
      <c r="M30" s="6">
        <f>L30-K30</f>
        <v>18</v>
      </c>
      <c r="N30" s="108">
        <f>(M30/K30)</f>
        <v>0.54545454545454541</v>
      </c>
      <c r="O30" s="6">
        <f t="shared" ref="O30:O31" si="5">K30-L30</f>
        <v>-18</v>
      </c>
      <c r="P30" s="9">
        <v>0.38</v>
      </c>
      <c r="Q30" s="9">
        <f>B30*P30</f>
        <v>1.1400000000000001</v>
      </c>
    </row>
    <row r="31" spans="1:29" x14ac:dyDescent="0.25">
      <c r="A31" s="8">
        <v>22</v>
      </c>
      <c r="B31" s="19">
        <v>2</v>
      </c>
      <c r="C31" s="100" t="s">
        <v>464</v>
      </c>
      <c r="D31" s="13" t="s">
        <v>195</v>
      </c>
      <c r="E31" s="13" t="s">
        <v>9</v>
      </c>
      <c r="F31" s="13" t="s">
        <v>196</v>
      </c>
      <c r="G31" s="13" t="s">
        <v>197</v>
      </c>
      <c r="H31" s="13" t="s">
        <v>198</v>
      </c>
      <c r="I31" s="5" t="s">
        <v>244</v>
      </c>
      <c r="J31" s="100" t="s">
        <v>237</v>
      </c>
      <c r="K31" s="1">
        <f>NUM_BOARDS*B31</f>
        <v>22</v>
      </c>
      <c r="L31" s="1">
        <v>89</v>
      </c>
      <c r="M31" s="6">
        <f>L31-K31</f>
        <v>67</v>
      </c>
      <c r="N31" s="108">
        <f>(M31/K31)</f>
        <v>3.0454545454545454</v>
      </c>
      <c r="O31" s="6">
        <f t="shared" si="5"/>
        <v>-67</v>
      </c>
      <c r="P31" s="9">
        <v>0.23799999999999999</v>
      </c>
      <c r="Q31" s="9">
        <f>B31*P31</f>
        <v>0.47599999999999998</v>
      </c>
    </row>
    <row r="32" spans="1:29" x14ac:dyDescent="0.25">
      <c r="B32" s="19"/>
      <c r="C32" s="100"/>
      <c r="D32" s="13"/>
      <c r="H32" s="13"/>
      <c r="J32" s="100"/>
      <c r="K32" s="1"/>
      <c r="L32" s="1"/>
      <c r="N32" s="6"/>
      <c r="O32" s="6"/>
    </row>
    <row r="33" spans="1:17" x14ac:dyDescent="0.25">
      <c r="A33" s="8">
        <v>23</v>
      </c>
      <c r="B33" s="8">
        <v>1</v>
      </c>
      <c r="C33" s="97" t="s">
        <v>466</v>
      </c>
      <c r="D33" s="13" t="s">
        <v>70</v>
      </c>
      <c r="E33" s="13" t="s">
        <v>9</v>
      </c>
      <c r="F33" s="13" t="s">
        <v>71</v>
      </c>
      <c r="G33" s="13" t="s">
        <v>72</v>
      </c>
      <c r="H33" s="14">
        <v>878335320</v>
      </c>
      <c r="I33" s="14" t="s">
        <v>73</v>
      </c>
      <c r="J33" s="13" t="s">
        <v>74</v>
      </c>
      <c r="K33" s="1">
        <f t="shared" ref="K33:K39" si="6">NUM_BOARDS*B33</f>
        <v>11</v>
      </c>
      <c r="L33" s="1">
        <v>17</v>
      </c>
      <c r="M33" s="6">
        <f t="shared" ref="M33:M39" si="7">L33-K33</f>
        <v>6</v>
      </c>
      <c r="N33" s="108">
        <f t="shared" ref="N33:N39" si="8">(M33/K33)</f>
        <v>0.54545454545454541</v>
      </c>
      <c r="O33" s="6">
        <f t="shared" ref="O33:O39" si="9">K33-L33</f>
        <v>-6</v>
      </c>
      <c r="P33" s="9">
        <v>1.7609999999999999</v>
      </c>
      <c r="Q33" s="9">
        <f t="shared" ref="Q33:Q39" si="10">B33*P33</f>
        <v>1.7609999999999999</v>
      </c>
    </row>
    <row r="34" spans="1:17" x14ac:dyDescent="0.25">
      <c r="A34" s="8">
        <v>24</v>
      </c>
      <c r="B34" s="19">
        <v>2</v>
      </c>
      <c r="C34" s="29" t="s">
        <v>467</v>
      </c>
      <c r="D34" s="100" t="s">
        <v>376</v>
      </c>
      <c r="E34" s="100" t="s">
        <v>9</v>
      </c>
      <c r="F34" s="100" t="s">
        <v>377</v>
      </c>
      <c r="G34" s="100" t="s">
        <v>378</v>
      </c>
      <c r="H34" s="100" t="s">
        <v>379</v>
      </c>
      <c r="I34" s="100" t="s">
        <v>374</v>
      </c>
      <c r="J34" s="100" t="s">
        <v>375</v>
      </c>
      <c r="K34" s="1">
        <f t="shared" si="6"/>
        <v>22</v>
      </c>
      <c r="L34" s="1">
        <v>29</v>
      </c>
      <c r="M34" s="6">
        <f t="shared" si="7"/>
        <v>7</v>
      </c>
      <c r="N34" s="108">
        <f t="shared" si="8"/>
        <v>0.31818181818181818</v>
      </c>
      <c r="O34" s="6">
        <f t="shared" si="9"/>
        <v>-7</v>
      </c>
      <c r="P34" s="9">
        <v>0.54920000000000002</v>
      </c>
      <c r="Q34" s="9">
        <f t="shared" si="10"/>
        <v>1.0984</v>
      </c>
    </row>
    <row r="35" spans="1:17" x14ac:dyDescent="0.25">
      <c r="A35" s="8">
        <v>25</v>
      </c>
      <c r="B35" s="19">
        <v>1</v>
      </c>
      <c r="C35" s="98" t="s">
        <v>468</v>
      </c>
      <c r="D35" s="100" t="s">
        <v>370</v>
      </c>
      <c r="E35" s="100" t="s">
        <v>9</v>
      </c>
      <c r="F35" s="100" t="s">
        <v>371</v>
      </c>
      <c r="G35" s="100" t="s">
        <v>3</v>
      </c>
      <c r="H35" s="100" t="s">
        <v>372</v>
      </c>
      <c r="I35" s="100" t="s">
        <v>368</v>
      </c>
      <c r="J35" s="100" t="s">
        <v>369</v>
      </c>
      <c r="K35" s="1">
        <f t="shared" si="6"/>
        <v>11</v>
      </c>
      <c r="L35" s="1">
        <v>13</v>
      </c>
      <c r="M35" s="6">
        <f t="shared" si="7"/>
        <v>2</v>
      </c>
      <c r="N35" s="108">
        <f t="shared" si="8"/>
        <v>0.18181818181818182</v>
      </c>
      <c r="O35" s="6">
        <f t="shared" si="9"/>
        <v>-2</v>
      </c>
      <c r="P35" s="9">
        <v>2.0270000000000001</v>
      </c>
      <c r="Q35" s="9">
        <f t="shared" si="10"/>
        <v>2.0270000000000001</v>
      </c>
    </row>
    <row r="36" spans="1:17" x14ac:dyDescent="0.25">
      <c r="A36" s="8">
        <v>26</v>
      </c>
      <c r="B36" s="19">
        <v>2</v>
      </c>
      <c r="C36" s="100" t="s">
        <v>469</v>
      </c>
      <c r="D36" s="100" t="s">
        <v>381</v>
      </c>
      <c r="E36" s="100" t="s">
        <v>9</v>
      </c>
      <c r="F36" s="100" t="s">
        <v>382</v>
      </c>
      <c r="G36" s="100" t="s">
        <v>383</v>
      </c>
      <c r="H36" s="100" t="s">
        <v>384</v>
      </c>
      <c r="I36" s="100" t="s">
        <v>380</v>
      </c>
      <c r="J36" s="100" t="s">
        <v>380</v>
      </c>
      <c r="K36" s="1">
        <f t="shared" si="6"/>
        <v>22</v>
      </c>
      <c r="L36" s="1">
        <v>29</v>
      </c>
      <c r="M36" s="6">
        <f t="shared" si="7"/>
        <v>7</v>
      </c>
      <c r="N36" s="108">
        <f t="shared" si="8"/>
        <v>0.31818181818181818</v>
      </c>
      <c r="O36" s="6">
        <f t="shared" si="9"/>
        <v>-7</v>
      </c>
      <c r="P36" s="9">
        <v>0.52800000000000002</v>
      </c>
      <c r="Q36" s="9">
        <f t="shared" si="10"/>
        <v>1.056</v>
      </c>
    </row>
    <row r="37" spans="1:17" x14ac:dyDescent="0.25">
      <c r="A37" s="8">
        <v>27</v>
      </c>
      <c r="B37" s="19">
        <v>1</v>
      </c>
      <c r="C37" s="51" t="s">
        <v>470</v>
      </c>
      <c r="D37" s="100" t="s">
        <v>593</v>
      </c>
      <c r="E37" s="100" t="s">
        <v>9</v>
      </c>
      <c r="F37" s="100" t="s">
        <v>594</v>
      </c>
      <c r="G37" s="100" t="s">
        <v>595</v>
      </c>
      <c r="H37" s="100" t="s">
        <v>596</v>
      </c>
      <c r="I37" s="100" t="s">
        <v>373</v>
      </c>
      <c r="J37" s="100" t="s">
        <v>597</v>
      </c>
      <c r="K37" s="1">
        <f t="shared" si="6"/>
        <v>11</v>
      </c>
      <c r="L37" s="1">
        <v>20</v>
      </c>
      <c r="M37" s="6">
        <f t="shared" si="7"/>
        <v>9</v>
      </c>
      <c r="N37" s="108">
        <f t="shared" si="8"/>
        <v>0.81818181818181823</v>
      </c>
      <c r="O37" s="6">
        <f t="shared" si="9"/>
        <v>-9</v>
      </c>
      <c r="P37" s="9">
        <v>0.3</v>
      </c>
      <c r="Q37" s="9">
        <f t="shared" si="10"/>
        <v>0.3</v>
      </c>
    </row>
    <row r="38" spans="1:17" x14ac:dyDescent="0.25">
      <c r="A38" s="8">
        <v>28</v>
      </c>
      <c r="B38" s="8">
        <v>1</v>
      </c>
      <c r="C38" s="60" t="s">
        <v>474</v>
      </c>
      <c r="D38" s="14" t="s">
        <v>31</v>
      </c>
      <c r="E38" s="13" t="s">
        <v>9</v>
      </c>
      <c r="F38" s="13" t="s">
        <v>32</v>
      </c>
      <c r="G38" s="13" t="s">
        <v>33</v>
      </c>
      <c r="H38" s="5" t="s">
        <v>34</v>
      </c>
      <c r="I38" s="5" t="s">
        <v>235</v>
      </c>
      <c r="J38" s="100" t="s">
        <v>235</v>
      </c>
      <c r="K38" s="1">
        <f t="shared" si="6"/>
        <v>11</v>
      </c>
      <c r="L38" s="1">
        <v>16</v>
      </c>
      <c r="M38" s="6">
        <f t="shared" si="7"/>
        <v>5</v>
      </c>
      <c r="N38" s="108">
        <f t="shared" si="8"/>
        <v>0.45454545454545453</v>
      </c>
      <c r="O38" s="6">
        <f t="shared" si="9"/>
        <v>-5</v>
      </c>
      <c r="P38" s="9">
        <v>0.93700000000000006</v>
      </c>
      <c r="Q38" s="9">
        <f t="shared" si="10"/>
        <v>0.93700000000000006</v>
      </c>
    </row>
    <row r="39" spans="1:17" x14ac:dyDescent="0.25">
      <c r="A39" s="8">
        <v>29</v>
      </c>
      <c r="B39" s="19">
        <v>2</v>
      </c>
      <c r="C39" s="100" t="s">
        <v>475</v>
      </c>
      <c r="D39" s="100" t="s">
        <v>559</v>
      </c>
      <c r="E39" s="13" t="s">
        <v>9</v>
      </c>
      <c r="F39" s="13" t="s">
        <v>560</v>
      </c>
      <c r="G39" s="100" t="s">
        <v>3</v>
      </c>
      <c r="H39" s="100" t="s">
        <v>561</v>
      </c>
      <c r="I39" s="100" t="s">
        <v>476</v>
      </c>
      <c r="J39" s="100" t="s">
        <v>558</v>
      </c>
      <c r="K39" s="1">
        <f t="shared" si="6"/>
        <v>22</v>
      </c>
      <c r="L39" s="1">
        <v>23</v>
      </c>
      <c r="M39" s="6">
        <f t="shared" si="7"/>
        <v>1</v>
      </c>
      <c r="N39" s="108">
        <f t="shared" si="8"/>
        <v>4.5454545454545456E-2</v>
      </c>
      <c r="O39" s="6">
        <f t="shared" si="9"/>
        <v>-1</v>
      </c>
      <c r="P39" s="9">
        <v>3.9460000000000002</v>
      </c>
      <c r="Q39" s="9">
        <f t="shared" si="10"/>
        <v>7.8920000000000003</v>
      </c>
    </row>
    <row r="40" spans="1:17" x14ac:dyDescent="0.25">
      <c r="B40" s="19"/>
      <c r="C40" s="100"/>
      <c r="D40" s="100"/>
      <c r="G40" s="100"/>
      <c r="H40" s="100"/>
      <c r="I40" s="100"/>
      <c r="J40" s="100"/>
      <c r="K40" s="1"/>
      <c r="L40" s="1"/>
      <c r="N40" s="6"/>
      <c r="O40" s="6"/>
    </row>
    <row r="41" spans="1:17" x14ac:dyDescent="0.25">
      <c r="A41" s="8">
        <v>30</v>
      </c>
      <c r="B41" s="8">
        <v>4</v>
      </c>
      <c r="C41" s="50" t="s">
        <v>477</v>
      </c>
      <c r="D41" s="13" t="s">
        <v>425</v>
      </c>
      <c r="E41" s="13" t="s">
        <v>9</v>
      </c>
      <c r="F41" s="13" t="s">
        <v>426</v>
      </c>
      <c r="G41" s="13" t="s">
        <v>35</v>
      </c>
      <c r="H41" s="14">
        <v>742792651</v>
      </c>
      <c r="I41" s="14" t="s">
        <v>75</v>
      </c>
      <c r="J41" s="13" t="s">
        <v>427</v>
      </c>
      <c r="K41" s="1">
        <f>NUM_BOARDS*B41</f>
        <v>44</v>
      </c>
      <c r="L41" s="1">
        <v>87</v>
      </c>
      <c r="M41" s="6">
        <f>L41-K41</f>
        <v>43</v>
      </c>
      <c r="N41" s="108">
        <f>(M41/K41)</f>
        <v>0.97727272727272729</v>
      </c>
      <c r="O41" s="6">
        <f t="shared" ref="O41:O42" si="11">K41-L41</f>
        <v>-43</v>
      </c>
      <c r="P41" s="9">
        <v>0.22500000000000001</v>
      </c>
      <c r="Q41" s="9">
        <f>B41*P41</f>
        <v>0.9</v>
      </c>
    </row>
    <row r="42" spans="1:17" x14ac:dyDescent="0.25">
      <c r="A42" s="8">
        <v>31</v>
      </c>
      <c r="B42" s="8">
        <v>48</v>
      </c>
      <c r="C42" s="83" t="s">
        <v>478</v>
      </c>
      <c r="D42" s="13" t="s">
        <v>430</v>
      </c>
      <c r="E42" s="13" t="s">
        <v>9</v>
      </c>
      <c r="F42" s="13" t="s">
        <v>431</v>
      </c>
      <c r="G42" s="13" t="s">
        <v>61</v>
      </c>
      <c r="H42" s="14" t="s">
        <v>432</v>
      </c>
      <c r="I42" s="14" t="s">
        <v>76</v>
      </c>
      <c r="J42" s="13" t="s">
        <v>428</v>
      </c>
      <c r="K42" s="1">
        <f>NUM_BOARDS*B42</f>
        <v>528</v>
      </c>
      <c r="L42" s="1">
        <v>621</v>
      </c>
      <c r="M42" s="6">
        <f>L42-K42</f>
        <v>93</v>
      </c>
      <c r="N42" s="108">
        <f>(M42/K42)</f>
        <v>0.17613636363636365</v>
      </c>
      <c r="O42" s="6">
        <f t="shared" si="11"/>
        <v>-93</v>
      </c>
      <c r="P42" s="9">
        <v>0.25600000000000001</v>
      </c>
      <c r="Q42" s="9">
        <f>B42*P42</f>
        <v>12.288</v>
      </c>
    </row>
    <row r="43" spans="1:17" x14ac:dyDescent="0.25">
      <c r="C43" s="100"/>
      <c r="D43" s="13"/>
      <c r="H43" s="14"/>
      <c r="I43" s="14"/>
      <c r="J43" s="13"/>
      <c r="K43" s="1"/>
      <c r="L43" s="1"/>
      <c r="N43" s="6"/>
      <c r="O43" s="6"/>
    </row>
    <row r="44" spans="1:17" x14ac:dyDescent="0.25">
      <c r="A44" s="8">
        <v>32</v>
      </c>
      <c r="B44" s="8">
        <v>1</v>
      </c>
      <c r="C44" s="80" t="s">
        <v>480</v>
      </c>
      <c r="D44" s="13" t="s">
        <v>15</v>
      </c>
      <c r="E44" s="13" t="s">
        <v>3</v>
      </c>
      <c r="F44" s="13" t="s">
        <v>14</v>
      </c>
      <c r="G44" s="13" t="s">
        <v>3</v>
      </c>
      <c r="H44" s="5" t="s">
        <v>14</v>
      </c>
      <c r="I44" s="5" t="s">
        <v>242</v>
      </c>
      <c r="J44" s="14" t="s">
        <v>16</v>
      </c>
      <c r="K44" s="1">
        <f>NUM_BOARDS*B44</f>
        <v>11</v>
      </c>
      <c r="L44" s="1">
        <v>12</v>
      </c>
      <c r="M44" s="6">
        <f>L44-K44</f>
        <v>1</v>
      </c>
      <c r="N44" s="108">
        <f>(M44/K44)</f>
        <v>9.0909090909090912E-2</v>
      </c>
      <c r="O44" s="6">
        <f t="shared" ref="O44:O45" si="12">K44-L44</f>
        <v>-1</v>
      </c>
      <c r="P44" s="9">
        <v>8.4</v>
      </c>
      <c r="Q44" s="9">
        <f>B44*P44</f>
        <v>8.4</v>
      </c>
    </row>
    <row r="45" spans="1:17" x14ac:dyDescent="0.25">
      <c r="A45" s="8">
        <v>33</v>
      </c>
      <c r="B45" s="8">
        <v>2</v>
      </c>
      <c r="C45" s="100" t="s">
        <v>481</v>
      </c>
      <c r="D45" s="13" t="s">
        <v>19</v>
      </c>
      <c r="E45" s="13" t="s">
        <v>3</v>
      </c>
      <c r="F45" s="13" t="s">
        <v>17</v>
      </c>
      <c r="G45" s="13" t="s">
        <v>3</v>
      </c>
      <c r="H45" s="5" t="s">
        <v>17</v>
      </c>
      <c r="I45" s="5" t="s">
        <v>243</v>
      </c>
      <c r="J45" s="14" t="s">
        <v>18</v>
      </c>
      <c r="K45" s="1">
        <f>NUM_BOARDS*B45</f>
        <v>22</v>
      </c>
      <c r="L45" s="1">
        <v>24</v>
      </c>
      <c r="M45" s="6">
        <f>L45-K45</f>
        <v>2</v>
      </c>
      <c r="N45" s="108">
        <f>(M45/K45)</f>
        <v>9.0909090909090912E-2</v>
      </c>
      <c r="O45" s="6">
        <f t="shared" si="12"/>
        <v>-2</v>
      </c>
      <c r="P45" s="9">
        <v>9.18</v>
      </c>
      <c r="Q45" s="9">
        <f>B45*P45</f>
        <v>18.36</v>
      </c>
    </row>
    <row r="46" spans="1:17" x14ac:dyDescent="0.25">
      <c r="C46" s="100"/>
      <c r="D46" s="13"/>
      <c r="K46" s="1"/>
      <c r="L46" s="1"/>
      <c r="N46" s="6"/>
      <c r="O46" s="6"/>
    </row>
    <row r="47" spans="1:17" x14ac:dyDescent="0.25">
      <c r="A47" s="8">
        <v>34</v>
      </c>
      <c r="B47" s="19">
        <v>17</v>
      </c>
      <c r="C47" s="79" t="s">
        <v>482</v>
      </c>
      <c r="D47" s="13" t="s">
        <v>77</v>
      </c>
      <c r="E47" s="13" t="s">
        <v>9</v>
      </c>
      <c r="F47" s="13" t="s">
        <v>78</v>
      </c>
      <c r="G47" s="13" t="s">
        <v>79</v>
      </c>
      <c r="H47" s="14" t="s">
        <v>80</v>
      </c>
      <c r="I47" s="14" t="s">
        <v>81</v>
      </c>
      <c r="J47" s="13" t="s">
        <v>82</v>
      </c>
      <c r="K47" s="1">
        <f>NUM_BOARDS*B47</f>
        <v>187</v>
      </c>
      <c r="L47" s="1">
        <v>260</v>
      </c>
      <c r="M47" s="6">
        <f>L47-K47</f>
        <v>73</v>
      </c>
      <c r="N47" s="108">
        <f>(M47/K47)</f>
        <v>0.39037433155080214</v>
      </c>
      <c r="O47" s="6">
        <f t="shared" ref="O47" si="13">K47-L47</f>
        <v>-73</v>
      </c>
      <c r="P47" s="9">
        <v>0.26</v>
      </c>
      <c r="Q47" s="9">
        <f>B47*P47</f>
        <v>4.42</v>
      </c>
    </row>
    <row r="48" spans="1:17" x14ac:dyDescent="0.25">
      <c r="B48" s="19"/>
      <c r="C48" s="100"/>
      <c r="D48" s="13"/>
      <c r="H48" s="14"/>
      <c r="I48" s="14"/>
      <c r="J48" s="13"/>
      <c r="K48" s="1"/>
      <c r="L48" s="1"/>
      <c r="N48" s="6"/>
      <c r="O48" s="6"/>
    </row>
    <row r="49" spans="1:17" x14ac:dyDescent="0.25">
      <c r="A49" s="8">
        <v>35</v>
      </c>
      <c r="B49" s="19">
        <v>12</v>
      </c>
      <c r="C49" s="100" t="s">
        <v>603</v>
      </c>
      <c r="D49" s="14" t="s">
        <v>185</v>
      </c>
      <c r="E49" s="13" t="s">
        <v>9</v>
      </c>
      <c r="F49" s="13" t="s">
        <v>580</v>
      </c>
      <c r="G49" s="13" t="s">
        <v>64</v>
      </c>
      <c r="H49" s="5" t="s">
        <v>186</v>
      </c>
      <c r="I49" s="5" t="s">
        <v>187</v>
      </c>
      <c r="J49" s="14" t="s">
        <v>23</v>
      </c>
      <c r="K49" s="1">
        <f t="shared" ref="K49:K82" si="14">NUM_BOARDS*B49</f>
        <v>132</v>
      </c>
      <c r="L49" s="1">
        <v>1000</v>
      </c>
      <c r="M49" s="6">
        <f t="shared" ref="M49:M82" si="15">L49-K49</f>
        <v>868</v>
      </c>
      <c r="N49" s="108">
        <f t="shared" ref="N49:N82" si="16">(M49/K49)</f>
        <v>6.5757575757575761</v>
      </c>
      <c r="O49" s="6">
        <f t="shared" ref="O49:O82" si="17">K49-L49</f>
        <v>-868</v>
      </c>
      <c r="P49" s="106">
        <v>1.1999999999999999E-3</v>
      </c>
      <c r="Q49" s="9">
        <f t="shared" ref="Q49:Q82" si="18">B49*P49</f>
        <v>1.44E-2</v>
      </c>
    </row>
    <row r="50" spans="1:17" x14ac:dyDescent="0.25">
      <c r="A50" s="8">
        <v>36</v>
      </c>
      <c r="B50" s="19">
        <v>60</v>
      </c>
      <c r="C50" s="47" t="s">
        <v>491</v>
      </c>
      <c r="D50" s="13" t="s">
        <v>94</v>
      </c>
      <c r="E50" s="13" t="s">
        <v>9</v>
      </c>
      <c r="F50" s="13" t="s">
        <v>248</v>
      </c>
      <c r="G50" s="13" t="s">
        <v>64</v>
      </c>
      <c r="H50" s="14" t="s">
        <v>95</v>
      </c>
      <c r="I50" s="14">
        <v>0</v>
      </c>
      <c r="J50" s="13" t="s">
        <v>86</v>
      </c>
      <c r="K50" s="1">
        <f t="shared" si="14"/>
        <v>660</v>
      </c>
      <c r="L50" s="1">
        <v>1000</v>
      </c>
      <c r="M50" s="6">
        <f t="shared" si="15"/>
        <v>340</v>
      </c>
      <c r="N50" s="108">
        <f t="shared" si="16"/>
        <v>0.51515151515151514</v>
      </c>
      <c r="O50" s="6">
        <f t="shared" si="17"/>
        <v>-340</v>
      </c>
      <c r="P50" s="106"/>
      <c r="Q50" s="9">
        <f t="shared" si="18"/>
        <v>0</v>
      </c>
    </row>
    <row r="51" spans="1:17" x14ac:dyDescent="0.25">
      <c r="A51" s="8">
        <v>37</v>
      </c>
      <c r="B51" s="8">
        <v>1</v>
      </c>
      <c r="C51" s="100" t="s">
        <v>497</v>
      </c>
      <c r="D51" s="13" t="s">
        <v>334</v>
      </c>
      <c r="E51" s="13" t="s">
        <v>9</v>
      </c>
      <c r="F51" s="13" t="s">
        <v>573</v>
      </c>
      <c r="G51" s="13" t="s">
        <v>116</v>
      </c>
      <c r="H51" s="14" t="s">
        <v>335</v>
      </c>
      <c r="I51" s="14">
        <v>1E-3</v>
      </c>
      <c r="J51" s="13" t="s">
        <v>336</v>
      </c>
      <c r="K51" s="1">
        <f t="shared" si="14"/>
        <v>11</v>
      </c>
      <c r="L51" s="1">
        <v>23</v>
      </c>
      <c r="M51" s="6">
        <f t="shared" si="15"/>
        <v>12</v>
      </c>
      <c r="N51" s="108">
        <f t="shared" si="16"/>
        <v>1.0909090909090908</v>
      </c>
      <c r="O51" s="6">
        <f t="shared" si="17"/>
        <v>-12</v>
      </c>
      <c r="P51" s="106">
        <v>0.80800000000000005</v>
      </c>
      <c r="Q51" s="9">
        <f t="shared" si="18"/>
        <v>0.80800000000000005</v>
      </c>
    </row>
    <row r="52" spans="1:17" x14ac:dyDescent="0.25">
      <c r="A52" s="8">
        <v>38</v>
      </c>
      <c r="B52" s="19">
        <v>2</v>
      </c>
      <c r="C52" s="27" t="s">
        <v>486</v>
      </c>
      <c r="D52" s="100" t="s">
        <v>310</v>
      </c>
      <c r="E52" s="100" t="s">
        <v>9</v>
      </c>
      <c r="F52" s="100" t="s">
        <v>311</v>
      </c>
      <c r="G52" s="100" t="s">
        <v>308</v>
      </c>
      <c r="H52" s="21" t="s">
        <v>329</v>
      </c>
      <c r="I52" s="100">
        <v>5.0000000000000001E-3</v>
      </c>
      <c r="J52" s="100" t="s">
        <v>305</v>
      </c>
      <c r="K52" s="1">
        <f t="shared" si="14"/>
        <v>22</v>
      </c>
      <c r="L52" s="1">
        <v>81</v>
      </c>
      <c r="M52" s="6">
        <f t="shared" si="15"/>
        <v>59</v>
      </c>
      <c r="N52" s="108">
        <f t="shared" si="16"/>
        <v>2.6818181818181817</v>
      </c>
      <c r="O52" s="6">
        <f t="shared" si="17"/>
        <v>-59</v>
      </c>
      <c r="P52" s="106">
        <v>0.38</v>
      </c>
      <c r="Q52" s="9">
        <f t="shared" si="18"/>
        <v>0.76</v>
      </c>
    </row>
    <row r="53" spans="1:17" x14ac:dyDescent="0.25">
      <c r="A53" s="8">
        <v>39</v>
      </c>
      <c r="B53" s="19">
        <v>2</v>
      </c>
      <c r="C53" s="54" t="s">
        <v>487</v>
      </c>
      <c r="D53" s="100" t="s">
        <v>306</v>
      </c>
      <c r="E53" s="100" t="s">
        <v>9</v>
      </c>
      <c r="F53" s="13" t="s">
        <v>307</v>
      </c>
      <c r="G53" s="100" t="s">
        <v>308</v>
      </c>
      <c r="H53" s="100" t="s">
        <v>309</v>
      </c>
      <c r="I53" s="100">
        <v>0.01</v>
      </c>
      <c r="J53" s="100" t="s">
        <v>305</v>
      </c>
      <c r="K53" s="1">
        <f t="shared" si="14"/>
        <v>22</v>
      </c>
      <c r="L53" s="1">
        <v>84</v>
      </c>
      <c r="M53" s="6">
        <f t="shared" si="15"/>
        <v>62</v>
      </c>
      <c r="N53" s="108">
        <f t="shared" si="16"/>
        <v>2.8181818181818183</v>
      </c>
      <c r="O53" s="6">
        <f t="shared" si="17"/>
        <v>-62</v>
      </c>
      <c r="P53" s="106">
        <v>0.38</v>
      </c>
      <c r="Q53" s="9">
        <f t="shared" si="18"/>
        <v>0.76</v>
      </c>
    </row>
    <row r="54" spans="1:17" x14ac:dyDescent="0.25">
      <c r="A54" s="8">
        <v>40</v>
      </c>
      <c r="B54" s="8">
        <v>12</v>
      </c>
      <c r="C54" s="63" t="s">
        <v>604</v>
      </c>
      <c r="D54" s="13" t="s">
        <v>83</v>
      </c>
      <c r="E54" s="13" t="s">
        <v>9</v>
      </c>
      <c r="F54" s="13" t="s">
        <v>84</v>
      </c>
      <c r="G54" s="13" t="s">
        <v>64</v>
      </c>
      <c r="H54" s="14" t="s">
        <v>85</v>
      </c>
      <c r="I54" s="14">
        <v>33</v>
      </c>
      <c r="J54" s="13" t="s">
        <v>86</v>
      </c>
      <c r="K54" s="1">
        <f t="shared" si="14"/>
        <v>132</v>
      </c>
      <c r="L54" s="1">
        <v>200</v>
      </c>
      <c r="M54" s="6">
        <f t="shared" si="15"/>
        <v>68</v>
      </c>
      <c r="N54" s="108">
        <f t="shared" si="16"/>
        <v>0.51515151515151514</v>
      </c>
      <c r="O54" s="6">
        <f t="shared" si="17"/>
        <v>-68</v>
      </c>
      <c r="P54" s="106">
        <v>2.8999999999999998E-3</v>
      </c>
      <c r="Q54" s="9">
        <f t="shared" si="18"/>
        <v>3.4799999999999998E-2</v>
      </c>
    </row>
    <row r="55" spans="1:17" x14ac:dyDescent="0.25">
      <c r="A55" s="8">
        <v>41</v>
      </c>
      <c r="B55" s="8">
        <v>80</v>
      </c>
      <c r="C55" s="100" t="s">
        <v>490</v>
      </c>
      <c r="D55" s="13" t="s">
        <v>219</v>
      </c>
      <c r="E55" s="13" t="s">
        <v>9</v>
      </c>
      <c r="F55" s="13" t="s">
        <v>122</v>
      </c>
      <c r="G55" s="13" t="s">
        <v>64</v>
      </c>
      <c r="H55" s="14" t="s">
        <v>123</v>
      </c>
      <c r="I55" s="14">
        <v>49.9</v>
      </c>
      <c r="J55" s="13" t="s">
        <v>101</v>
      </c>
      <c r="K55" s="1">
        <f t="shared" si="14"/>
        <v>880</v>
      </c>
      <c r="L55" s="1">
        <v>2000</v>
      </c>
      <c r="M55" s="6">
        <f t="shared" si="15"/>
        <v>1120</v>
      </c>
      <c r="N55" s="108">
        <f t="shared" si="16"/>
        <v>1.2727272727272727</v>
      </c>
      <c r="O55" s="6">
        <f t="shared" si="17"/>
        <v>-1120</v>
      </c>
      <c r="P55" s="106">
        <v>1.8E-3</v>
      </c>
      <c r="Q55" s="9">
        <f t="shared" si="18"/>
        <v>0.14399999999999999</v>
      </c>
    </row>
    <row r="56" spans="1:17" x14ac:dyDescent="0.25">
      <c r="A56" s="8">
        <v>42</v>
      </c>
      <c r="B56" s="19">
        <v>75</v>
      </c>
      <c r="C56" s="48" t="s">
        <v>492</v>
      </c>
      <c r="D56" s="13" t="s">
        <v>177</v>
      </c>
      <c r="E56" s="13" t="s">
        <v>9</v>
      </c>
      <c r="F56" s="13" t="s">
        <v>577</v>
      </c>
      <c r="G56" s="13" t="s">
        <v>64</v>
      </c>
      <c r="H56" s="14" t="s">
        <v>178</v>
      </c>
      <c r="I56" s="14">
        <v>100</v>
      </c>
      <c r="J56" s="13" t="s">
        <v>101</v>
      </c>
      <c r="K56" s="1">
        <f t="shared" si="14"/>
        <v>825</v>
      </c>
      <c r="L56" s="1">
        <v>1210</v>
      </c>
      <c r="M56" s="6">
        <f t="shared" si="15"/>
        <v>385</v>
      </c>
      <c r="N56" s="108">
        <f t="shared" si="16"/>
        <v>0.46666666666666667</v>
      </c>
      <c r="O56" s="6">
        <f t="shared" si="17"/>
        <v>-385</v>
      </c>
      <c r="P56" s="106">
        <v>5.2999999999999999E-2</v>
      </c>
      <c r="Q56" s="9">
        <f t="shared" si="18"/>
        <v>3.9750000000000001</v>
      </c>
    </row>
    <row r="57" spans="1:17" x14ac:dyDescent="0.25">
      <c r="A57" s="8">
        <v>43</v>
      </c>
      <c r="B57" s="8">
        <v>6</v>
      </c>
      <c r="C57" s="68" t="s">
        <v>484</v>
      </c>
      <c r="D57" s="17" t="s">
        <v>252</v>
      </c>
      <c r="E57" s="13" t="s">
        <v>9</v>
      </c>
      <c r="F57" s="17" t="s">
        <v>253</v>
      </c>
      <c r="G57" s="13" t="s">
        <v>64</v>
      </c>
      <c r="H57" s="18" t="s">
        <v>254</v>
      </c>
      <c r="I57" s="14">
        <v>150</v>
      </c>
      <c r="J57" s="13" t="s">
        <v>86</v>
      </c>
      <c r="K57" s="1">
        <f t="shared" si="14"/>
        <v>66</v>
      </c>
      <c r="L57" s="1">
        <v>100</v>
      </c>
      <c r="M57" s="6">
        <f t="shared" si="15"/>
        <v>34</v>
      </c>
      <c r="N57" s="108">
        <f t="shared" si="16"/>
        <v>0.51515151515151514</v>
      </c>
      <c r="O57" s="6">
        <f t="shared" si="17"/>
        <v>-34</v>
      </c>
      <c r="P57" s="106">
        <v>3.2100000000000002E-3</v>
      </c>
      <c r="Q57" s="9">
        <f t="shared" si="18"/>
        <v>1.9259999999999999E-2</v>
      </c>
    </row>
    <row r="58" spans="1:17" x14ac:dyDescent="0.25">
      <c r="A58" s="8">
        <v>44</v>
      </c>
      <c r="B58" s="19">
        <v>14</v>
      </c>
      <c r="C58" s="72" t="s">
        <v>510</v>
      </c>
      <c r="D58" s="13" t="s">
        <v>192</v>
      </c>
      <c r="E58" s="13" t="s">
        <v>9</v>
      </c>
      <c r="F58" s="13" t="s">
        <v>193</v>
      </c>
      <c r="G58" s="13" t="s">
        <v>64</v>
      </c>
      <c r="H58" s="13" t="s">
        <v>194</v>
      </c>
      <c r="I58" s="14">
        <v>240</v>
      </c>
      <c r="J58" s="13" t="s">
        <v>101</v>
      </c>
      <c r="K58" s="1">
        <f t="shared" si="14"/>
        <v>154</v>
      </c>
      <c r="L58" s="1">
        <v>1000</v>
      </c>
      <c r="M58" s="6">
        <f t="shared" si="15"/>
        <v>846</v>
      </c>
      <c r="N58" s="108">
        <f t="shared" si="16"/>
        <v>5.4935064935064934</v>
      </c>
      <c r="O58" s="6">
        <f t="shared" si="17"/>
        <v>-846</v>
      </c>
      <c r="P58" s="106">
        <v>1.8E-3</v>
      </c>
      <c r="Q58" s="9">
        <f t="shared" si="18"/>
        <v>2.52E-2</v>
      </c>
    </row>
    <row r="59" spans="1:17" x14ac:dyDescent="0.25">
      <c r="A59" s="8">
        <v>45</v>
      </c>
      <c r="B59" s="8">
        <v>2</v>
      </c>
      <c r="C59" s="46" t="s">
        <v>493</v>
      </c>
      <c r="D59" s="100" t="s">
        <v>226</v>
      </c>
      <c r="E59" s="100" t="s">
        <v>9</v>
      </c>
      <c r="F59" s="100" t="s">
        <v>206</v>
      </c>
      <c r="G59" s="13" t="s">
        <v>116</v>
      </c>
      <c r="H59" s="100" t="s">
        <v>206</v>
      </c>
      <c r="I59" s="14">
        <v>249</v>
      </c>
      <c r="J59" s="100" t="s">
        <v>233</v>
      </c>
      <c r="K59" s="1">
        <f t="shared" si="14"/>
        <v>22</v>
      </c>
      <c r="L59" s="1">
        <v>29</v>
      </c>
      <c r="M59" s="6">
        <f t="shared" si="15"/>
        <v>7</v>
      </c>
      <c r="N59" s="108">
        <f t="shared" si="16"/>
        <v>0.31818181818181818</v>
      </c>
      <c r="O59" s="6">
        <f t="shared" si="17"/>
        <v>-7</v>
      </c>
      <c r="P59" s="106">
        <v>0.378</v>
      </c>
      <c r="Q59" s="9">
        <f t="shared" si="18"/>
        <v>0.75600000000000001</v>
      </c>
    </row>
    <row r="60" spans="1:17" x14ac:dyDescent="0.25">
      <c r="A60" s="8">
        <v>46</v>
      </c>
      <c r="B60" s="19">
        <v>9</v>
      </c>
      <c r="C60" s="82" t="s">
        <v>483</v>
      </c>
      <c r="D60" s="13" t="s">
        <v>216</v>
      </c>
      <c r="E60" s="13" t="s">
        <v>9</v>
      </c>
      <c r="F60" s="13" t="s">
        <v>217</v>
      </c>
      <c r="G60" s="13" t="s">
        <v>64</v>
      </c>
      <c r="H60" s="14" t="s">
        <v>218</v>
      </c>
      <c r="I60" s="14">
        <v>270</v>
      </c>
      <c r="J60" s="13" t="s">
        <v>86</v>
      </c>
      <c r="K60" s="1">
        <f t="shared" si="14"/>
        <v>99</v>
      </c>
      <c r="L60" s="1">
        <v>200</v>
      </c>
      <c r="M60" s="6">
        <f t="shared" si="15"/>
        <v>101</v>
      </c>
      <c r="N60" s="108">
        <f t="shared" si="16"/>
        <v>1.0202020202020201</v>
      </c>
      <c r="O60" s="6">
        <f t="shared" si="17"/>
        <v>-101</v>
      </c>
      <c r="P60" s="106">
        <v>2.8999999999999998E-3</v>
      </c>
      <c r="Q60" s="9">
        <f t="shared" si="18"/>
        <v>2.6099999999999998E-2</v>
      </c>
    </row>
    <row r="61" spans="1:17" x14ac:dyDescent="0.25">
      <c r="A61" s="8">
        <v>47</v>
      </c>
      <c r="B61" s="19">
        <v>1</v>
      </c>
      <c r="C61" s="49" t="s">
        <v>513</v>
      </c>
      <c r="D61" s="100" t="s">
        <v>401</v>
      </c>
      <c r="E61" s="100" t="s">
        <v>9</v>
      </c>
      <c r="F61" s="100" t="s">
        <v>576</v>
      </c>
      <c r="G61" s="100" t="s">
        <v>47</v>
      </c>
      <c r="H61" s="100" t="s">
        <v>402</v>
      </c>
      <c r="I61" s="100">
        <v>348</v>
      </c>
      <c r="J61" s="100" t="s">
        <v>86</v>
      </c>
      <c r="K61" s="1">
        <f t="shared" si="14"/>
        <v>11</v>
      </c>
      <c r="L61" s="1">
        <v>50</v>
      </c>
      <c r="M61" s="6">
        <f t="shared" si="15"/>
        <v>39</v>
      </c>
      <c r="N61" s="108">
        <f t="shared" si="16"/>
        <v>3.5454545454545454</v>
      </c>
      <c r="O61" s="6">
        <f t="shared" si="17"/>
        <v>-39</v>
      </c>
      <c r="P61" s="106">
        <v>0.159</v>
      </c>
      <c r="Q61" s="9">
        <f t="shared" si="18"/>
        <v>0.159</v>
      </c>
    </row>
    <row r="62" spans="1:17" x14ac:dyDescent="0.25">
      <c r="A62" s="8">
        <v>48</v>
      </c>
      <c r="B62" s="19">
        <v>1</v>
      </c>
      <c r="C62" s="100" t="s">
        <v>498</v>
      </c>
      <c r="D62" s="100" t="s">
        <v>391</v>
      </c>
      <c r="E62" s="100" t="s">
        <v>9</v>
      </c>
      <c r="F62" s="100" t="s">
        <v>578</v>
      </c>
      <c r="G62" s="100" t="s">
        <v>47</v>
      </c>
      <c r="H62" s="100" t="s">
        <v>392</v>
      </c>
      <c r="I62" s="100">
        <v>432</v>
      </c>
      <c r="J62" s="100" t="s">
        <v>86</v>
      </c>
      <c r="K62" s="1">
        <f t="shared" si="14"/>
        <v>11</v>
      </c>
      <c r="L62" s="1">
        <v>44</v>
      </c>
      <c r="M62" s="6">
        <f t="shared" si="15"/>
        <v>33</v>
      </c>
      <c r="N62" s="108">
        <f t="shared" si="16"/>
        <v>3</v>
      </c>
      <c r="O62" s="6">
        <f t="shared" si="17"/>
        <v>-33</v>
      </c>
      <c r="P62" s="106">
        <v>0.22900000000000001</v>
      </c>
      <c r="Q62" s="9">
        <f t="shared" si="18"/>
        <v>0.22900000000000001</v>
      </c>
    </row>
    <row r="63" spans="1:17" x14ac:dyDescent="0.25">
      <c r="A63" s="8">
        <v>49</v>
      </c>
      <c r="B63" s="8">
        <v>1</v>
      </c>
      <c r="C63" s="100" t="s">
        <v>494</v>
      </c>
      <c r="D63" s="13" t="s">
        <v>291</v>
      </c>
      <c r="E63" s="13" t="s">
        <v>9</v>
      </c>
      <c r="F63" s="13" t="s">
        <v>292</v>
      </c>
      <c r="G63" s="13" t="s">
        <v>47</v>
      </c>
      <c r="H63" s="5" t="s">
        <v>293</v>
      </c>
      <c r="I63" s="5" t="s">
        <v>294</v>
      </c>
      <c r="J63" s="13" t="s">
        <v>101</v>
      </c>
      <c r="K63" s="1">
        <f t="shared" si="14"/>
        <v>11</v>
      </c>
      <c r="L63" s="1">
        <v>84</v>
      </c>
      <c r="M63" s="6">
        <f t="shared" si="15"/>
        <v>73</v>
      </c>
      <c r="N63" s="108">
        <f t="shared" si="16"/>
        <v>6.6363636363636367</v>
      </c>
      <c r="O63" s="6">
        <f t="shared" si="17"/>
        <v>-73</v>
      </c>
      <c r="P63" s="106">
        <v>0.16800000000000001</v>
      </c>
      <c r="Q63" s="9">
        <f t="shared" si="18"/>
        <v>0.16800000000000001</v>
      </c>
    </row>
    <row r="64" spans="1:17" x14ac:dyDescent="0.25">
      <c r="A64" s="8">
        <v>50</v>
      </c>
      <c r="B64" s="19">
        <v>24</v>
      </c>
      <c r="C64" s="55" t="s">
        <v>600</v>
      </c>
      <c r="D64" s="13" t="s">
        <v>97</v>
      </c>
      <c r="E64" s="13" t="s">
        <v>9</v>
      </c>
      <c r="F64" s="13" t="s">
        <v>98</v>
      </c>
      <c r="G64" s="13" t="s">
        <v>64</v>
      </c>
      <c r="H64" s="14" t="s">
        <v>99</v>
      </c>
      <c r="I64" s="14" t="s">
        <v>100</v>
      </c>
      <c r="J64" s="13" t="s">
        <v>101</v>
      </c>
      <c r="K64" s="1">
        <f t="shared" si="14"/>
        <v>264</v>
      </c>
      <c r="L64" s="1">
        <v>1000</v>
      </c>
      <c r="M64" s="6">
        <f t="shared" si="15"/>
        <v>736</v>
      </c>
      <c r="N64" s="108">
        <f t="shared" si="16"/>
        <v>2.7878787878787881</v>
      </c>
      <c r="O64" s="6">
        <f t="shared" si="17"/>
        <v>-736</v>
      </c>
      <c r="P64" s="106">
        <v>1.8E-3</v>
      </c>
      <c r="Q64" s="9">
        <f t="shared" si="18"/>
        <v>4.3200000000000002E-2</v>
      </c>
    </row>
    <row r="65" spans="1:28" x14ac:dyDescent="0.25">
      <c r="A65" s="8">
        <v>51</v>
      </c>
      <c r="B65" s="19">
        <v>92</v>
      </c>
      <c r="C65" s="25" t="s">
        <v>496</v>
      </c>
      <c r="D65" s="13" t="s">
        <v>179</v>
      </c>
      <c r="E65" s="13" t="s">
        <v>9</v>
      </c>
      <c r="F65" s="13" t="s">
        <v>180</v>
      </c>
      <c r="G65" s="13" t="s">
        <v>64</v>
      </c>
      <c r="H65" s="14" t="s">
        <v>181</v>
      </c>
      <c r="I65" s="14" t="s">
        <v>182</v>
      </c>
      <c r="J65" s="13" t="s">
        <v>86</v>
      </c>
      <c r="K65" s="1">
        <f t="shared" si="14"/>
        <v>1012</v>
      </c>
      <c r="L65" s="1">
        <v>2000</v>
      </c>
      <c r="M65" s="6">
        <f t="shared" si="15"/>
        <v>988</v>
      </c>
      <c r="N65" s="108">
        <f t="shared" si="16"/>
        <v>0.97628458498023718</v>
      </c>
      <c r="O65" s="6">
        <f t="shared" si="17"/>
        <v>-988</v>
      </c>
      <c r="P65" s="106">
        <v>2.8999999999999998E-3</v>
      </c>
      <c r="Q65" s="9">
        <f t="shared" si="18"/>
        <v>0.26679999999999998</v>
      </c>
    </row>
    <row r="66" spans="1:28" x14ac:dyDescent="0.25">
      <c r="A66" s="8">
        <v>52</v>
      </c>
      <c r="B66" s="8">
        <v>40</v>
      </c>
      <c r="C66" s="57" t="s">
        <v>512</v>
      </c>
      <c r="D66" s="13" t="s">
        <v>183</v>
      </c>
      <c r="E66" s="13" t="s">
        <v>9</v>
      </c>
      <c r="F66" s="13" t="s">
        <v>119</v>
      </c>
      <c r="G66" s="13" t="s">
        <v>64</v>
      </c>
      <c r="H66" s="14" t="s">
        <v>120</v>
      </c>
      <c r="I66" s="14" t="s">
        <v>121</v>
      </c>
      <c r="J66" s="13" t="s">
        <v>86</v>
      </c>
      <c r="K66" s="1">
        <f t="shared" si="14"/>
        <v>440</v>
      </c>
      <c r="L66" s="1">
        <v>1000</v>
      </c>
      <c r="M66" s="6">
        <f t="shared" si="15"/>
        <v>560</v>
      </c>
      <c r="N66" s="108">
        <f t="shared" si="16"/>
        <v>1.2727272727272727</v>
      </c>
      <c r="O66" s="6">
        <f t="shared" si="17"/>
        <v>-560</v>
      </c>
      <c r="P66" s="106">
        <v>2.8999999999999998E-3</v>
      </c>
      <c r="Q66" s="9">
        <f t="shared" si="18"/>
        <v>0.11599999999999999</v>
      </c>
    </row>
    <row r="67" spans="1:28" x14ac:dyDescent="0.25">
      <c r="A67" s="8">
        <v>53</v>
      </c>
      <c r="B67" s="8">
        <v>8</v>
      </c>
      <c r="C67" s="78" t="s">
        <v>499</v>
      </c>
      <c r="D67" s="13" t="s">
        <v>102</v>
      </c>
      <c r="E67" s="13" t="s">
        <v>9</v>
      </c>
      <c r="F67" s="13" t="s">
        <v>103</v>
      </c>
      <c r="G67" s="13" t="s">
        <v>47</v>
      </c>
      <c r="H67" s="14" t="s">
        <v>104</v>
      </c>
      <c r="I67" s="14" t="s">
        <v>105</v>
      </c>
      <c r="J67" s="13" t="s">
        <v>86</v>
      </c>
      <c r="K67" s="1">
        <f t="shared" si="14"/>
        <v>88</v>
      </c>
      <c r="L67" s="1">
        <v>200</v>
      </c>
      <c r="M67" s="6">
        <f t="shared" si="15"/>
        <v>112</v>
      </c>
      <c r="N67" s="108">
        <f t="shared" si="16"/>
        <v>1.2727272727272727</v>
      </c>
      <c r="O67" s="6">
        <f t="shared" si="17"/>
        <v>-112</v>
      </c>
      <c r="P67" s="106">
        <v>1.7999999999999999E-2</v>
      </c>
      <c r="Q67" s="9">
        <f t="shared" si="18"/>
        <v>0.14399999999999999</v>
      </c>
    </row>
    <row r="68" spans="1:28" x14ac:dyDescent="0.25">
      <c r="A68" s="8">
        <v>54</v>
      </c>
      <c r="B68" s="19">
        <v>41</v>
      </c>
      <c r="C68" s="35" t="s">
        <v>485</v>
      </c>
      <c r="D68" s="13" t="s">
        <v>117</v>
      </c>
      <c r="E68" s="13" t="s">
        <v>9</v>
      </c>
      <c r="F68" s="13" t="s">
        <v>91</v>
      </c>
      <c r="G68" s="13" t="s">
        <v>64</v>
      </c>
      <c r="H68" s="14" t="s">
        <v>92</v>
      </c>
      <c r="I68" s="14" t="s">
        <v>93</v>
      </c>
      <c r="J68" s="13" t="s">
        <v>86</v>
      </c>
      <c r="K68" s="1">
        <f t="shared" si="14"/>
        <v>451</v>
      </c>
      <c r="L68" s="1">
        <v>1000</v>
      </c>
      <c r="M68" s="6">
        <f t="shared" si="15"/>
        <v>549</v>
      </c>
      <c r="N68" s="108">
        <f t="shared" si="16"/>
        <v>1.2172949002217295</v>
      </c>
      <c r="O68" s="6">
        <f t="shared" si="17"/>
        <v>-549</v>
      </c>
      <c r="P68" s="106">
        <v>2.8999999999999998E-3</v>
      </c>
      <c r="Q68" s="9">
        <f t="shared" si="18"/>
        <v>0.11889999999999999</v>
      </c>
    </row>
    <row r="69" spans="1:28" x14ac:dyDescent="0.25">
      <c r="A69" s="8">
        <v>55</v>
      </c>
      <c r="B69" s="19">
        <v>96</v>
      </c>
      <c r="C69" s="100" t="s">
        <v>592</v>
      </c>
      <c r="D69" s="13" t="s">
        <v>87</v>
      </c>
      <c r="E69" s="13" t="s">
        <v>9</v>
      </c>
      <c r="F69" s="13" t="s">
        <v>88</v>
      </c>
      <c r="G69" s="13" t="s">
        <v>64</v>
      </c>
      <c r="H69" s="14" t="s">
        <v>89</v>
      </c>
      <c r="I69" s="14" t="s">
        <v>90</v>
      </c>
      <c r="J69" s="13" t="s">
        <v>86</v>
      </c>
      <c r="K69" s="1">
        <f t="shared" si="14"/>
        <v>1056</v>
      </c>
      <c r="L69" s="1">
        <v>2000</v>
      </c>
      <c r="M69" s="6">
        <f t="shared" si="15"/>
        <v>944</v>
      </c>
      <c r="N69" s="108">
        <f t="shared" si="16"/>
        <v>0.89393939393939392</v>
      </c>
      <c r="O69" s="6">
        <f t="shared" si="17"/>
        <v>-944</v>
      </c>
      <c r="P69" s="106">
        <v>2.8999999999999998E-3</v>
      </c>
      <c r="Q69" s="9">
        <f t="shared" si="18"/>
        <v>0.27839999999999998</v>
      </c>
    </row>
    <row r="70" spans="1:28" x14ac:dyDescent="0.25">
      <c r="A70" s="8">
        <v>56</v>
      </c>
      <c r="B70" s="8">
        <v>3</v>
      </c>
      <c r="C70" s="100" t="s">
        <v>505</v>
      </c>
      <c r="D70" s="13" t="s">
        <v>222</v>
      </c>
      <c r="E70" s="13" t="s">
        <v>9</v>
      </c>
      <c r="F70" s="13" t="s">
        <v>223</v>
      </c>
      <c r="G70" s="13" t="s">
        <v>64</v>
      </c>
      <c r="H70" s="14" t="s">
        <v>224</v>
      </c>
      <c r="I70" s="14" t="s">
        <v>220</v>
      </c>
      <c r="J70" s="13" t="s">
        <v>86</v>
      </c>
      <c r="K70" s="1">
        <f t="shared" si="14"/>
        <v>33</v>
      </c>
      <c r="L70" s="1">
        <v>100</v>
      </c>
      <c r="M70" s="6">
        <f t="shared" si="15"/>
        <v>67</v>
      </c>
      <c r="N70" s="108">
        <f t="shared" si="16"/>
        <v>2.0303030303030303</v>
      </c>
      <c r="O70" s="6">
        <f t="shared" si="17"/>
        <v>-67</v>
      </c>
      <c r="P70" s="106">
        <v>2.8999999999999998E-3</v>
      </c>
      <c r="Q70" s="9">
        <f t="shared" si="18"/>
        <v>8.6999999999999994E-3</v>
      </c>
    </row>
    <row r="71" spans="1:28" x14ac:dyDescent="0.25">
      <c r="A71" s="8">
        <v>57</v>
      </c>
      <c r="B71" s="8">
        <v>5</v>
      </c>
      <c r="C71" s="100" t="s">
        <v>501</v>
      </c>
      <c r="D71" s="13" t="s">
        <v>225</v>
      </c>
      <c r="E71" s="13" t="s">
        <v>9</v>
      </c>
      <c r="F71" s="13" t="s">
        <v>588</v>
      </c>
      <c r="G71" s="13" t="s">
        <v>64</v>
      </c>
      <c r="H71" s="14" t="s">
        <v>589</v>
      </c>
      <c r="I71" s="14" t="s">
        <v>221</v>
      </c>
      <c r="J71" s="13" t="s">
        <v>86</v>
      </c>
      <c r="K71" s="1">
        <f t="shared" si="14"/>
        <v>55</v>
      </c>
      <c r="L71" s="1">
        <v>100</v>
      </c>
      <c r="M71" s="6">
        <f t="shared" si="15"/>
        <v>45</v>
      </c>
      <c r="N71" s="108">
        <f t="shared" si="16"/>
        <v>0.81818181818181823</v>
      </c>
      <c r="O71" s="6">
        <f t="shared" si="17"/>
        <v>-45</v>
      </c>
      <c r="P71" s="106">
        <v>2.8999999999999998E-3</v>
      </c>
      <c r="Q71" s="9">
        <f t="shared" si="18"/>
        <v>1.4499999999999999E-2</v>
      </c>
    </row>
    <row r="72" spans="1:28" x14ac:dyDescent="0.25">
      <c r="A72" s="8">
        <v>58</v>
      </c>
      <c r="B72" s="8">
        <v>4</v>
      </c>
      <c r="C72" s="31" t="s">
        <v>502</v>
      </c>
      <c r="D72" s="13" t="s">
        <v>113</v>
      </c>
      <c r="E72" s="13" t="s">
        <v>9</v>
      </c>
      <c r="F72" s="13" t="s">
        <v>570</v>
      </c>
      <c r="G72" s="13" t="s">
        <v>47</v>
      </c>
      <c r="H72" s="14" t="s">
        <v>114</v>
      </c>
      <c r="I72" s="14" t="s">
        <v>115</v>
      </c>
      <c r="J72" s="13" t="s">
        <v>86</v>
      </c>
      <c r="K72" s="1">
        <f t="shared" si="14"/>
        <v>44</v>
      </c>
      <c r="L72" s="1">
        <v>85</v>
      </c>
      <c r="M72" s="6">
        <f t="shared" si="15"/>
        <v>41</v>
      </c>
      <c r="N72" s="108">
        <f t="shared" si="16"/>
        <v>0.93181818181818177</v>
      </c>
      <c r="O72" s="6">
        <f t="shared" si="17"/>
        <v>-41</v>
      </c>
      <c r="P72" s="106">
        <v>0.159</v>
      </c>
      <c r="Q72" s="9">
        <f t="shared" si="18"/>
        <v>0.63600000000000001</v>
      </c>
    </row>
    <row r="73" spans="1:28" x14ac:dyDescent="0.25">
      <c r="A73" s="8">
        <v>59</v>
      </c>
      <c r="B73" s="19">
        <v>2</v>
      </c>
      <c r="C73" s="100" t="s">
        <v>503</v>
      </c>
      <c r="D73" s="100" t="s">
        <v>388</v>
      </c>
      <c r="E73" s="100" t="s">
        <v>9</v>
      </c>
      <c r="F73" s="100" t="s">
        <v>389</v>
      </c>
      <c r="G73" s="100" t="s">
        <v>47</v>
      </c>
      <c r="H73" s="100" t="s">
        <v>390</v>
      </c>
      <c r="I73" s="100" t="s">
        <v>386</v>
      </c>
      <c r="J73" s="100" t="s">
        <v>86</v>
      </c>
      <c r="K73" s="1">
        <f t="shared" si="14"/>
        <v>22</v>
      </c>
      <c r="L73" s="1">
        <v>41</v>
      </c>
      <c r="M73" s="6">
        <f t="shared" si="15"/>
        <v>19</v>
      </c>
      <c r="N73" s="108">
        <f t="shared" si="16"/>
        <v>0.86363636363636365</v>
      </c>
      <c r="O73" s="6">
        <f t="shared" si="17"/>
        <v>-19</v>
      </c>
      <c r="P73" s="106">
        <v>0.22900000000000001</v>
      </c>
      <c r="Q73" s="9">
        <f t="shared" si="18"/>
        <v>0.45800000000000002</v>
      </c>
    </row>
    <row r="74" spans="1:28" x14ac:dyDescent="0.25">
      <c r="A74" s="8">
        <v>60</v>
      </c>
      <c r="B74" s="19">
        <v>6</v>
      </c>
      <c r="C74" s="24" t="s">
        <v>488</v>
      </c>
      <c r="D74" s="100" t="s">
        <v>398</v>
      </c>
      <c r="E74" s="100" t="s">
        <v>9</v>
      </c>
      <c r="F74" s="100" t="s">
        <v>399</v>
      </c>
      <c r="G74" s="100" t="s">
        <v>47</v>
      </c>
      <c r="H74" s="100" t="s">
        <v>400</v>
      </c>
      <c r="I74" s="100" t="s">
        <v>397</v>
      </c>
      <c r="J74" s="100" t="s">
        <v>86</v>
      </c>
      <c r="K74" s="1">
        <f t="shared" si="14"/>
        <v>66</v>
      </c>
      <c r="L74" s="1">
        <v>81</v>
      </c>
      <c r="M74" s="6">
        <f t="shared" si="15"/>
        <v>15</v>
      </c>
      <c r="N74" s="108">
        <f t="shared" si="16"/>
        <v>0.22727272727272727</v>
      </c>
      <c r="O74" s="6">
        <f t="shared" si="17"/>
        <v>-15</v>
      </c>
      <c r="P74" s="106">
        <v>0.159</v>
      </c>
      <c r="Q74" s="9">
        <f t="shared" si="18"/>
        <v>0.95399999999999996</v>
      </c>
    </row>
    <row r="75" spans="1:28" x14ac:dyDescent="0.25">
      <c r="A75" s="8">
        <v>61</v>
      </c>
      <c r="B75" s="19">
        <v>2</v>
      </c>
      <c r="C75" s="26" t="s">
        <v>504</v>
      </c>
      <c r="D75" s="100" t="s">
        <v>437</v>
      </c>
      <c r="E75" s="100" t="s">
        <v>9</v>
      </c>
      <c r="F75" s="100" t="s">
        <v>436</v>
      </c>
      <c r="G75" s="100" t="s">
        <v>47</v>
      </c>
      <c r="H75" s="100" t="s">
        <v>438</v>
      </c>
      <c r="I75" s="13" t="s">
        <v>387</v>
      </c>
      <c r="J75" s="100" t="s">
        <v>86</v>
      </c>
      <c r="K75" s="1">
        <f t="shared" si="14"/>
        <v>22</v>
      </c>
      <c r="L75" s="1">
        <v>41</v>
      </c>
      <c r="M75" s="6">
        <f t="shared" si="15"/>
        <v>19</v>
      </c>
      <c r="N75" s="108">
        <f t="shared" si="16"/>
        <v>0.86363636363636365</v>
      </c>
      <c r="O75" s="6">
        <f t="shared" si="17"/>
        <v>-19</v>
      </c>
      <c r="P75" s="106">
        <v>0.22900000000000001</v>
      </c>
      <c r="Q75" s="9">
        <f t="shared" si="18"/>
        <v>0.45800000000000002</v>
      </c>
    </row>
    <row r="76" spans="1:28" x14ac:dyDescent="0.25">
      <c r="A76" s="8">
        <v>62</v>
      </c>
      <c r="B76" s="19">
        <v>1</v>
      </c>
      <c r="C76" s="75" t="s">
        <v>611</v>
      </c>
      <c r="D76" s="13" t="s">
        <v>255</v>
      </c>
      <c r="E76" s="13" t="s">
        <v>9</v>
      </c>
      <c r="F76" s="13" t="s">
        <v>256</v>
      </c>
      <c r="G76" s="13" t="s">
        <v>64</v>
      </c>
      <c r="H76" s="14" t="s">
        <v>257</v>
      </c>
      <c r="I76" s="14" t="s">
        <v>321</v>
      </c>
      <c r="J76" s="13" t="s">
        <v>86</v>
      </c>
      <c r="K76" s="1">
        <f t="shared" si="14"/>
        <v>11</v>
      </c>
      <c r="L76" s="1">
        <v>100</v>
      </c>
      <c r="M76" s="6">
        <f t="shared" si="15"/>
        <v>89</v>
      </c>
      <c r="N76" s="108">
        <f t="shared" si="16"/>
        <v>8.0909090909090917</v>
      </c>
      <c r="O76" s="6">
        <f t="shared" si="17"/>
        <v>-89</v>
      </c>
      <c r="P76" s="106">
        <v>0.17299999999999999</v>
      </c>
      <c r="Q76" s="9">
        <f t="shared" si="18"/>
        <v>0.17299999999999999</v>
      </c>
    </row>
    <row r="77" spans="1:28" x14ac:dyDescent="0.25">
      <c r="A77" s="8">
        <v>63</v>
      </c>
      <c r="B77" s="8">
        <v>2</v>
      </c>
      <c r="C77" s="45" t="s">
        <v>514</v>
      </c>
      <c r="D77" s="13" t="s">
        <v>204</v>
      </c>
      <c r="E77" s="13" t="s">
        <v>9</v>
      </c>
      <c r="F77" s="13" t="s">
        <v>205</v>
      </c>
      <c r="G77" s="13" t="s">
        <v>64</v>
      </c>
      <c r="H77" s="14" t="s">
        <v>249</v>
      </c>
      <c r="I77" s="14" t="s">
        <v>239</v>
      </c>
      <c r="J77" s="13" t="s">
        <v>86</v>
      </c>
      <c r="K77" s="1">
        <f t="shared" si="14"/>
        <v>22</v>
      </c>
      <c r="L77" s="1">
        <v>100</v>
      </c>
      <c r="M77" s="6">
        <f t="shared" si="15"/>
        <v>78</v>
      </c>
      <c r="N77" s="108">
        <f t="shared" si="16"/>
        <v>3.5454545454545454</v>
      </c>
      <c r="O77" s="6">
        <f t="shared" si="17"/>
        <v>-78</v>
      </c>
      <c r="P77" s="106">
        <v>2.8999999999999998E-3</v>
      </c>
      <c r="Q77" s="9">
        <f t="shared" si="18"/>
        <v>5.7999999999999996E-3</v>
      </c>
    </row>
    <row r="78" spans="1:28" x14ac:dyDescent="0.25">
      <c r="A78" s="8">
        <v>64</v>
      </c>
      <c r="B78" s="19">
        <v>6</v>
      </c>
      <c r="C78" s="100" t="s">
        <v>489</v>
      </c>
      <c r="D78" s="100" t="s">
        <v>394</v>
      </c>
      <c r="E78" s="100" t="s">
        <v>9</v>
      </c>
      <c r="F78" s="100" t="s">
        <v>395</v>
      </c>
      <c r="G78" s="100" t="s">
        <v>47</v>
      </c>
      <c r="H78" s="100" t="s">
        <v>396</v>
      </c>
      <c r="I78" s="100" t="s">
        <v>393</v>
      </c>
      <c r="J78" s="100" t="s">
        <v>86</v>
      </c>
      <c r="K78" s="1">
        <f t="shared" si="14"/>
        <v>66</v>
      </c>
      <c r="L78" s="1">
        <v>82</v>
      </c>
      <c r="M78" s="6">
        <f t="shared" si="15"/>
        <v>16</v>
      </c>
      <c r="N78" s="108">
        <f t="shared" si="16"/>
        <v>0.24242424242424243</v>
      </c>
      <c r="O78" s="6">
        <f t="shared" si="17"/>
        <v>-16</v>
      </c>
      <c r="P78" s="106">
        <v>0.159</v>
      </c>
      <c r="Q78" s="9">
        <f t="shared" si="18"/>
        <v>0.95399999999999996</v>
      </c>
    </row>
    <row r="79" spans="1:28" x14ac:dyDescent="0.25">
      <c r="A79" s="8">
        <v>65</v>
      </c>
      <c r="B79" s="8">
        <v>1</v>
      </c>
      <c r="C79" s="28" t="s">
        <v>507</v>
      </c>
      <c r="D79" s="13" t="s">
        <v>110</v>
      </c>
      <c r="E79" s="13" t="s">
        <v>9</v>
      </c>
      <c r="F79" s="13" t="s">
        <v>572</v>
      </c>
      <c r="G79" s="13" t="s">
        <v>47</v>
      </c>
      <c r="H79" s="14" t="s">
        <v>111</v>
      </c>
      <c r="I79" s="14" t="s">
        <v>112</v>
      </c>
      <c r="J79" s="13" t="s">
        <v>86</v>
      </c>
      <c r="K79" s="1">
        <f t="shared" si="14"/>
        <v>11</v>
      </c>
      <c r="L79" s="1">
        <v>93</v>
      </c>
      <c r="M79" s="6">
        <f t="shared" si="15"/>
        <v>82</v>
      </c>
      <c r="N79" s="108">
        <f t="shared" si="16"/>
        <v>7.4545454545454541</v>
      </c>
      <c r="O79" s="6">
        <f t="shared" si="17"/>
        <v>-82</v>
      </c>
      <c r="P79" s="107">
        <v>0.159</v>
      </c>
      <c r="Q79" s="9">
        <f t="shared" si="18"/>
        <v>0.159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8">
        <v>66</v>
      </c>
      <c r="B80" s="8">
        <v>2</v>
      </c>
      <c r="C80" s="36" t="s">
        <v>598</v>
      </c>
      <c r="D80" s="100" t="s">
        <v>322</v>
      </c>
      <c r="E80" s="13" t="s">
        <v>9</v>
      </c>
      <c r="F80" s="100" t="s">
        <v>323</v>
      </c>
      <c r="G80" s="13" t="s">
        <v>47</v>
      </c>
      <c r="H80" s="100" t="s">
        <v>324</v>
      </c>
      <c r="I80" s="14" t="s">
        <v>124</v>
      </c>
      <c r="J80" s="13" t="s">
        <v>86</v>
      </c>
      <c r="K80" s="1">
        <f t="shared" si="14"/>
        <v>22</v>
      </c>
      <c r="L80" s="1">
        <v>100</v>
      </c>
      <c r="M80" s="6">
        <f t="shared" si="15"/>
        <v>78</v>
      </c>
      <c r="N80" s="108">
        <f t="shared" si="16"/>
        <v>3.5454545454545454</v>
      </c>
      <c r="O80" s="6">
        <f t="shared" si="17"/>
        <v>-78</v>
      </c>
      <c r="P80" s="106">
        <v>2.8999999999999998E-3</v>
      </c>
      <c r="Q80" s="9">
        <f t="shared" si="18"/>
        <v>5.7999999999999996E-3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8">
        <v>67</v>
      </c>
      <c r="B81" s="8">
        <v>16</v>
      </c>
      <c r="C81" s="100" t="s">
        <v>599</v>
      </c>
      <c r="D81" s="100" t="s">
        <v>318</v>
      </c>
      <c r="E81" s="13" t="s">
        <v>9</v>
      </c>
      <c r="F81" s="100" t="s">
        <v>574</v>
      </c>
      <c r="G81" s="13" t="s">
        <v>64</v>
      </c>
      <c r="H81" s="100" t="s">
        <v>319</v>
      </c>
      <c r="I81" s="14" t="s">
        <v>320</v>
      </c>
      <c r="J81" s="13" t="s">
        <v>86</v>
      </c>
      <c r="K81" s="1">
        <f t="shared" si="14"/>
        <v>176</v>
      </c>
      <c r="L81" s="1">
        <v>1000</v>
      </c>
      <c r="M81" s="6">
        <f t="shared" si="15"/>
        <v>824</v>
      </c>
      <c r="N81" s="108">
        <f t="shared" si="16"/>
        <v>4.6818181818181817</v>
      </c>
      <c r="O81" s="6">
        <f t="shared" si="17"/>
        <v>-824</v>
      </c>
      <c r="P81" s="106">
        <v>2.8E-3</v>
      </c>
      <c r="Q81" s="9">
        <f t="shared" si="18"/>
        <v>4.48E-2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8">
        <v>68</v>
      </c>
      <c r="B82" s="8">
        <v>1</v>
      </c>
      <c r="C82" s="30" t="s">
        <v>506</v>
      </c>
      <c r="D82" s="13" t="s">
        <v>107</v>
      </c>
      <c r="E82" s="13" t="s">
        <v>9</v>
      </c>
      <c r="F82" s="13" t="s">
        <v>571</v>
      </c>
      <c r="G82" s="13" t="s">
        <v>33</v>
      </c>
      <c r="H82" s="14" t="s">
        <v>108</v>
      </c>
      <c r="I82" s="14" t="s">
        <v>109</v>
      </c>
      <c r="J82" s="13" t="s">
        <v>86</v>
      </c>
      <c r="K82" s="1">
        <f t="shared" si="14"/>
        <v>11</v>
      </c>
      <c r="L82" s="1">
        <v>18</v>
      </c>
      <c r="M82" s="6">
        <f t="shared" si="15"/>
        <v>7</v>
      </c>
      <c r="N82" s="108">
        <f t="shared" si="16"/>
        <v>0.63636363636363635</v>
      </c>
      <c r="O82" s="6">
        <f t="shared" si="17"/>
        <v>-7</v>
      </c>
      <c r="P82" s="107">
        <v>0.78920000000000001</v>
      </c>
      <c r="Q82" s="9">
        <f t="shared" si="18"/>
        <v>0.78920000000000001</v>
      </c>
    </row>
    <row r="83" spans="1:28" x14ac:dyDescent="0.25">
      <c r="C83" s="100"/>
      <c r="D83" s="13"/>
      <c r="H83" s="14"/>
      <c r="I83" s="14"/>
      <c r="J83" s="13"/>
      <c r="K83" s="1"/>
      <c r="L83" s="1"/>
      <c r="N83" s="6"/>
      <c r="O83" s="6"/>
      <c r="P83" s="3"/>
    </row>
    <row r="84" spans="1:28" x14ac:dyDescent="0.25">
      <c r="A84" s="8">
        <v>69</v>
      </c>
      <c r="B84" s="19">
        <v>6</v>
      </c>
      <c r="C84" s="71" t="s">
        <v>516</v>
      </c>
      <c r="D84" s="100" t="s">
        <v>424</v>
      </c>
      <c r="E84" s="100" t="s">
        <v>9</v>
      </c>
      <c r="F84" s="100" t="s">
        <v>575</v>
      </c>
      <c r="G84" s="100" t="s">
        <v>429</v>
      </c>
      <c r="H84" s="100" t="s">
        <v>423</v>
      </c>
      <c r="I84" s="100" t="s">
        <v>355</v>
      </c>
      <c r="J84" s="100"/>
      <c r="K84" s="1">
        <f>NUM_BOARDS*B84</f>
        <v>66</v>
      </c>
      <c r="L84" s="1">
        <v>88</v>
      </c>
      <c r="M84" s="6">
        <f>L84-K84</f>
        <v>22</v>
      </c>
      <c r="N84" s="108">
        <f>(M84/K84)</f>
        <v>0.33333333333333331</v>
      </c>
      <c r="O84" s="6">
        <f t="shared" ref="O84" si="19">K84-L84</f>
        <v>-22</v>
      </c>
      <c r="P84" s="9">
        <v>0.93600000000000005</v>
      </c>
      <c r="Q84" s="9">
        <f>B84*P84</f>
        <v>5.6160000000000005</v>
      </c>
    </row>
    <row r="85" spans="1:28" x14ac:dyDescent="0.25">
      <c r="B85" s="19"/>
      <c r="C85" s="100"/>
      <c r="D85" s="100"/>
      <c r="E85" s="100"/>
      <c r="F85" s="100"/>
      <c r="G85" s="100"/>
      <c r="H85" s="100"/>
      <c r="I85" s="100"/>
      <c r="J85" s="100"/>
      <c r="K85" s="1"/>
      <c r="L85" s="1"/>
      <c r="N85" s="6"/>
      <c r="O85" s="6"/>
    </row>
    <row r="86" spans="1:28" x14ac:dyDescent="0.25">
      <c r="A86" s="8">
        <v>70</v>
      </c>
      <c r="B86" s="8">
        <v>2</v>
      </c>
      <c r="C86" s="59" t="s">
        <v>517</v>
      </c>
      <c r="D86" s="13" t="s">
        <v>267</v>
      </c>
      <c r="E86" s="13" t="s">
        <v>9</v>
      </c>
      <c r="F86" s="13" t="s">
        <v>268</v>
      </c>
      <c r="G86" s="13" t="s">
        <v>24</v>
      </c>
      <c r="H86" s="5" t="s">
        <v>269</v>
      </c>
      <c r="I86" s="5" t="s">
        <v>270</v>
      </c>
      <c r="J86" s="14" t="s">
        <v>270</v>
      </c>
      <c r="K86" s="1">
        <f t="shared" ref="K86:K105" si="20">NUM_BOARDS*B86</f>
        <v>22</v>
      </c>
      <c r="L86" s="1">
        <v>24</v>
      </c>
      <c r="M86" s="6">
        <f t="shared" ref="M86:M102" si="21">L86-K86</f>
        <v>2</v>
      </c>
      <c r="N86" s="108">
        <f t="shared" ref="N86:N102" si="22">(M86/K86)</f>
        <v>9.0909090909090912E-2</v>
      </c>
      <c r="O86" s="6">
        <f t="shared" ref="O86:O105" si="23">K86-L86</f>
        <v>-2</v>
      </c>
      <c r="P86" s="9">
        <v>9.7119999999999997</v>
      </c>
      <c r="Q86" s="9">
        <f t="shared" ref="Q86:Q111" si="24">B86*P86</f>
        <v>19.423999999999999</v>
      </c>
    </row>
    <row r="87" spans="1:28" x14ac:dyDescent="0.25">
      <c r="A87" s="8">
        <v>71</v>
      </c>
      <c r="B87" s="8">
        <v>6</v>
      </c>
      <c r="C87" s="100" t="s">
        <v>521</v>
      </c>
      <c r="D87" s="13" t="s">
        <v>167</v>
      </c>
      <c r="E87" s="13" t="s">
        <v>9</v>
      </c>
      <c r="F87" s="13" t="s">
        <v>168</v>
      </c>
      <c r="G87" s="13" t="s">
        <v>128</v>
      </c>
      <c r="H87" s="14" t="s">
        <v>169</v>
      </c>
      <c r="I87" s="14" t="s">
        <v>170</v>
      </c>
      <c r="J87" s="13" t="s">
        <v>166</v>
      </c>
      <c r="K87" s="1">
        <f t="shared" si="20"/>
        <v>66</v>
      </c>
      <c r="L87" s="1">
        <v>83</v>
      </c>
      <c r="M87" s="6">
        <f t="shared" si="21"/>
        <v>17</v>
      </c>
      <c r="N87" s="108">
        <f t="shared" si="22"/>
        <v>0.25757575757575757</v>
      </c>
      <c r="O87" s="6">
        <f t="shared" si="23"/>
        <v>-17</v>
      </c>
      <c r="P87" s="9">
        <v>0.95899999999999996</v>
      </c>
      <c r="Q87" s="9">
        <f t="shared" si="24"/>
        <v>5.7539999999999996</v>
      </c>
    </row>
    <row r="88" spans="1:28" x14ac:dyDescent="0.25">
      <c r="A88" s="8">
        <v>72</v>
      </c>
      <c r="B88" s="8">
        <v>7</v>
      </c>
      <c r="C88" s="56" t="s">
        <v>547</v>
      </c>
      <c r="D88" s="13" t="s">
        <v>27</v>
      </c>
      <c r="E88" s="13" t="s">
        <v>9</v>
      </c>
      <c r="F88" s="13" t="s">
        <v>26</v>
      </c>
      <c r="G88" s="13" t="s">
        <v>24</v>
      </c>
      <c r="H88" s="5" t="s">
        <v>25</v>
      </c>
      <c r="I88" s="5" t="s">
        <v>230</v>
      </c>
      <c r="J88" s="100" t="s">
        <v>230</v>
      </c>
      <c r="K88" s="1">
        <f t="shared" si="20"/>
        <v>77</v>
      </c>
      <c r="L88" s="1">
        <v>75</v>
      </c>
      <c r="M88" s="6">
        <f t="shared" si="21"/>
        <v>-2</v>
      </c>
      <c r="N88" s="108">
        <f t="shared" si="22"/>
        <v>-2.5974025974025976E-2</v>
      </c>
      <c r="O88" s="6">
        <f t="shared" si="23"/>
        <v>2</v>
      </c>
      <c r="P88" s="9">
        <v>33.082979999999999</v>
      </c>
      <c r="Q88" s="9">
        <f t="shared" si="24"/>
        <v>231.58086</v>
      </c>
    </row>
    <row r="89" spans="1:28" x14ac:dyDescent="0.25">
      <c r="A89" s="8">
        <v>73</v>
      </c>
      <c r="B89" s="19">
        <v>6</v>
      </c>
      <c r="C89" s="100" t="s">
        <v>522</v>
      </c>
      <c r="D89" s="100" t="s">
        <v>342</v>
      </c>
      <c r="E89" s="100" t="s">
        <v>9</v>
      </c>
      <c r="F89" s="100" t="s">
        <v>343</v>
      </c>
      <c r="G89" s="100" t="s">
        <v>128</v>
      </c>
      <c r="H89" s="100" t="s">
        <v>344</v>
      </c>
      <c r="I89" s="100" t="s">
        <v>340</v>
      </c>
      <c r="J89" s="100" t="s">
        <v>341</v>
      </c>
      <c r="K89" s="1">
        <f t="shared" si="20"/>
        <v>66</v>
      </c>
      <c r="L89" s="1">
        <v>84</v>
      </c>
      <c r="M89" s="6">
        <f t="shared" si="21"/>
        <v>18</v>
      </c>
      <c r="N89" s="108">
        <f t="shared" si="22"/>
        <v>0.27272727272727271</v>
      </c>
      <c r="O89" s="6">
        <f t="shared" si="23"/>
        <v>-18</v>
      </c>
      <c r="P89" s="9">
        <v>1.466</v>
      </c>
      <c r="Q89" s="9">
        <f t="shared" si="24"/>
        <v>8.7959999999999994</v>
      </c>
    </row>
    <row r="90" spans="1:28" x14ac:dyDescent="0.25">
      <c r="A90" s="8">
        <v>74</v>
      </c>
      <c r="B90" s="8">
        <v>3</v>
      </c>
      <c r="C90" s="100" t="s">
        <v>518</v>
      </c>
      <c r="D90" s="14" t="s">
        <v>337</v>
      </c>
      <c r="E90" s="13" t="s">
        <v>9</v>
      </c>
      <c r="F90" s="13" t="s">
        <v>338</v>
      </c>
      <c r="G90" s="13" t="s">
        <v>128</v>
      </c>
      <c r="H90" s="5" t="s">
        <v>339</v>
      </c>
      <c r="I90" s="5" t="s">
        <v>587</v>
      </c>
      <c r="J90" s="14" t="s">
        <v>190</v>
      </c>
      <c r="K90" s="1">
        <f t="shared" si="20"/>
        <v>33</v>
      </c>
      <c r="L90" s="1">
        <v>38</v>
      </c>
      <c r="M90" s="6">
        <f t="shared" si="21"/>
        <v>5</v>
      </c>
      <c r="N90" s="108">
        <f t="shared" si="22"/>
        <v>0.15151515151515152</v>
      </c>
      <c r="O90" s="6">
        <f t="shared" si="23"/>
        <v>-5</v>
      </c>
      <c r="P90" s="9">
        <v>1.4159999999999999</v>
      </c>
      <c r="Q90" s="9">
        <f t="shared" si="24"/>
        <v>4.2479999999999993</v>
      </c>
    </row>
    <row r="91" spans="1:28" x14ac:dyDescent="0.25">
      <c r="A91" s="8">
        <v>75</v>
      </c>
      <c r="B91" s="8">
        <v>5</v>
      </c>
      <c r="C91" s="100" t="s">
        <v>523</v>
      </c>
      <c r="D91" s="13" t="s">
        <v>271</v>
      </c>
      <c r="E91" s="14" t="s">
        <v>9</v>
      </c>
      <c r="F91" s="13" t="s">
        <v>272</v>
      </c>
      <c r="G91" s="13" t="s">
        <v>128</v>
      </c>
      <c r="H91" s="5" t="s">
        <v>273</v>
      </c>
      <c r="I91" s="5" t="s">
        <v>274</v>
      </c>
      <c r="J91" s="14" t="s">
        <v>162</v>
      </c>
      <c r="K91" s="1">
        <f t="shared" si="20"/>
        <v>55</v>
      </c>
      <c r="L91" s="1">
        <v>55</v>
      </c>
      <c r="M91" s="6">
        <f t="shared" si="21"/>
        <v>0</v>
      </c>
      <c r="N91" s="108">
        <f t="shared" si="22"/>
        <v>0</v>
      </c>
      <c r="O91" s="6">
        <f t="shared" si="23"/>
        <v>0</v>
      </c>
      <c r="P91" s="9">
        <v>3.2507000000000001</v>
      </c>
      <c r="Q91" s="9">
        <f t="shared" si="24"/>
        <v>16.253500000000003</v>
      </c>
    </row>
    <row r="92" spans="1:28" x14ac:dyDescent="0.25">
      <c r="A92" s="8">
        <v>76</v>
      </c>
      <c r="B92" s="19">
        <v>6</v>
      </c>
      <c r="C92" s="62" t="s">
        <v>519</v>
      </c>
      <c r="D92" s="100" t="s">
        <v>352</v>
      </c>
      <c r="E92" s="100" t="s">
        <v>9</v>
      </c>
      <c r="F92" s="100" t="s">
        <v>353</v>
      </c>
      <c r="G92" s="100" t="s">
        <v>128</v>
      </c>
      <c r="H92" s="100" t="s">
        <v>354</v>
      </c>
      <c r="I92" s="100" t="s">
        <v>350</v>
      </c>
      <c r="J92" s="100" t="s">
        <v>351</v>
      </c>
      <c r="K92" s="1">
        <f t="shared" si="20"/>
        <v>66</v>
      </c>
      <c r="L92" s="1">
        <v>81</v>
      </c>
      <c r="M92" s="6">
        <f t="shared" si="21"/>
        <v>15</v>
      </c>
      <c r="N92" s="108">
        <f t="shared" si="22"/>
        <v>0.22727272727272727</v>
      </c>
      <c r="O92" s="6">
        <f t="shared" si="23"/>
        <v>-15</v>
      </c>
      <c r="P92" s="9">
        <v>0.47099999999999997</v>
      </c>
      <c r="Q92" s="9">
        <f t="shared" si="24"/>
        <v>2.8259999999999996</v>
      </c>
    </row>
    <row r="93" spans="1:28" x14ac:dyDescent="0.25">
      <c r="A93" s="8">
        <v>77</v>
      </c>
      <c r="B93" s="8">
        <v>5</v>
      </c>
      <c r="C93" s="53" t="s">
        <v>524</v>
      </c>
      <c r="D93" s="13" t="s">
        <v>126</v>
      </c>
      <c r="E93" s="13" t="s">
        <v>9</v>
      </c>
      <c r="F93" s="13" t="s">
        <v>127</v>
      </c>
      <c r="G93" s="13" t="s">
        <v>128</v>
      </c>
      <c r="H93" s="14" t="s">
        <v>129</v>
      </c>
      <c r="I93" s="14" t="s">
        <v>130</v>
      </c>
      <c r="J93" s="13" t="s">
        <v>131</v>
      </c>
      <c r="K93" s="1">
        <f t="shared" si="20"/>
        <v>55</v>
      </c>
      <c r="L93" s="1">
        <v>84</v>
      </c>
      <c r="M93" s="6">
        <f t="shared" si="21"/>
        <v>29</v>
      </c>
      <c r="N93" s="108">
        <f t="shared" si="22"/>
        <v>0.52727272727272723</v>
      </c>
      <c r="O93" s="6">
        <f t="shared" si="23"/>
        <v>-29</v>
      </c>
      <c r="P93" s="9">
        <v>0.23699999999999999</v>
      </c>
      <c r="Q93" s="9">
        <f t="shared" si="24"/>
        <v>1.1850000000000001</v>
      </c>
    </row>
    <row r="94" spans="1:28" x14ac:dyDescent="0.25">
      <c r="A94" s="8">
        <v>78</v>
      </c>
      <c r="B94" s="8">
        <v>8</v>
      </c>
      <c r="C94" s="52" t="s">
        <v>525</v>
      </c>
      <c r="D94" s="13" t="s">
        <v>132</v>
      </c>
      <c r="E94" s="13" t="s">
        <v>9</v>
      </c>
      <c r="F94" s="13" t="s">
        <v>133</v>
      </c>
      <c r="G94" s="13" t="s">
        <v>128</v>
      </c>
      <c r="H94" s="14" t="s">
        <v>134</v>
      </c>
      <c r="I94" s="14" t="s">
        <v>135</v>
      </c>
      <c r="J94" s="13" t="s">
        <v>136</v>
      </c>
      <c r="K94" s="1">
        <f t="shared" si="20"/>
        <v>88</v>
      </c>
      <c r="L94" s="1">
        <v>229</v>
      </c>
      <c r="M94" s="6">
        <f t="shared" si="21"/>
        <v>141</v>
      </c>
      <c r="N94" s="108">
        <f t="shared" si="22"/>
        <v>1.6022727272727273</v>
      </c>
      <c r="O94" s="6">
        <f t="shared" si="23"/>
        <v>-141</v>
      </c>
      <c r="P94" s="9">
        <v>0.28000000000000003</v>
      </c>
      <c r="Q94" s="9">
        <f t="shared" si="24"/>
        <v>2.2400000000000002</v>
      </c>
    </row>
    <row r="95" spans="1:28" x14ac:dyDescent="0.25">
      <c r="A95" s="8">
        <v>79</v>
      </c>
      <c r="B95" s="19">
        <v>2</v>
      </c>
      <c r="C95" s="73" t="s">
        <v>526</v>
      </c>
      <c r="D95" s="100" t="s">
        <v>562</v>
      </c>
      <c r="E95" s="13" t="s">
        <v>9</v>
      </c>
      <c r="F95" s="13" t="s">
        <v>563</v>
      </c>
      <c r="G95" s="13" t="s">
        <v>154</v>
      </c>
      <c r="H95" s="14" t="s">
        <v>564</v>
      </c>
      <c r="I95" s="14" t="s">
        <v>317</v>
      </c>
      <c r="J95" s="100" t="s">
        <v>527</v>
      </c>
      <c r="K95" s="1">
        <f t="shared" si="20"/>
        <v>22</v>
      </c>
      <c r="L95" s="1">
        <v>23</v>
      </c>
      <c r="M95" s="6">
        <f t="shared" si="21"/>
        <v>1</v>
      </c>
      <c r="N95" s="108">
        <f t="shared" si="22"/>
        <v>4.5454545454545456E-2</v>
      </c>
      <c r="O95" s="6">
        <f t="shared" si="23"/>
        <v>-1</v>
      </c>
      <c r="P95" s="9">
        <v>6.0052000000000003</v>
      </c>
      <c r="Q95" s="9">
        <f t="shared" si="24"/>
        <v>12.010400000000001</v>
      </c>
    </row>
    <row r="96" spans="1:28" x14ac:dyDescent="0.25">
      <c r="A96" s="8">
        <v>80</v>
      </c>
      <c r="B96" s="8">
        <v>6</v>
      </c>
      <c r="C96" s="100" t="s">
        <v>528</v>
      </c>
      <c r="D96" s="13" t="s">
        <v>126</v>
      </c>
      <c r="E96" s="13" t="s">
        <v>9</v>
      </c>
      <c r="F96" s="13" t="s">
        <v>582</v>
      </c>
      <c r="G96" s="13" t="s">
        <v>128</v>
      </c>
      <c r="H96" s="14" t="s">
        <v>137</v>
      </c>
      <c r="I96" s="14" t="s">
        <v>138</v>
      </c>
      <c r="J96" s="13" t="s">
        <v>131</v>
      </c>
      <c r="K96" s="1">
        <f t="shared" si="20"/>
        <v>66</v>
      </c>
      <c r="L96" s="1">
        <v>106</v>
      </c>
      <c r="M96" s="6">
        <f t="shared" si="21"/>
        <v>40</v>
      </c>
      <c r="N96" s="108">
        <f t="shared" si="22"/>
        <v>0.60606060606060608</v>
      </c>
      <c r="O96" s="6">
        <f t="shared" si="23"/>
        <v>-40</v>
      </c>
      <c r="P96" s="9">
        <v>0.25303999999999999</v>
      </c>
      <c r="Q96" s="9">
        <f t="shared" si="24"/>
        <v>1.51824</v>
      </c>
    </row>
    <row r="97" spans="1:28" x14ac:dyDescent="0.25">
      <c r="A97" s="8">
        <v>81</v>
      </c>
      <c r="B97" s="8">
        <v>15</v>
      </c>
      <c r="C97" s="95" t="s">
        <v>529</v>
      </c>
      <c r="D97" s="13" t="s">
        <v>158</v>
      </c>
      <c r="E97" s="13" t="s">
        <v>9</v>
      </c>
      <c r="F97" s="13" t="s">
        <v>159</v>
      </c>
      <c r="G97" s="13" t="s">
        <v>128</v>
      </c>
      <c r="H97" s="14" t="s">
        <v>160</v>
      </c>
      <c r="I97" s="14" t="s">
        <v>161</v>
      </c>
      <c r="J97" s="13" t="s">
        <v>131</v>
      </c>
      <c r="K97" s="1">
        <f t="shared" si="20"/>
        <v>165</v>
      </c>
      <c r="L97" s="1">
        <v>212</v>
      </c>
      <c r="M97" s="6">
        <f t="shared" si="21"/>
        <v>47</v>
      </c>
      <c r="N97" s="108">
        <f t="shared" si="22"/>
        <v>0.28484848484848485</v>
      </c>
      <c r="O97" s="6">
        <f t="shared" si="23"/>
        <v>-47</v>
      </c>
      <c r="P97" s="9">
        <v>0.16900000000000001</v>
      </c>
      <c r="Q97" s="9">
        <f t="shared" si="24"/>
        <v>2.5350000000000001</v>
      </c>
    </row>
    <row r="98" spans="1:28" x14ac:dyDescent="0.25">
      <c r="A98" s="8">
        <v>82</v>
      </c>
      <c r="B98" s="8">
        <v>1</v>
      </c>
      <c r="C98" s="100" t="s">
        <v>530</v>
      </c>
      <c r="D98" s="14" t="s">
        <v>188</v>
      </c>
      <c r="E98" s="13" t="s">
        <v>9</v>
      </c>
      <c r="F98" s="13" t="s">
        <v>282</v>
      </c>
      <c r="G98" s="13" t="s">
        <v>128</v>
      </c>
      <c r="H98" s="5" t="s">
        <v>189</v>
      </c>
      <c r="I98" s="5" t="s">
        <v>191</v>
      </c>
      <c r="J98" s="14" t="s">
        <v>190</v>
      </c>
      <c r="K98" s="1">
        <f t="shared" si="20"/>
        <v>11</v>
      </c>
      <c r="L98" s="1">
        <v>18</v>
      </c>
      <c r="M98" s="6">
        <f t="shared" si="21"/>
        <v>7</v>
      </c>
      <c r="N98" s="108">
        <f t="shared" si="22"/>
        <v>0.63636363636363635</v>
      </c>
      <c r="O98" s="6">
        <f t="shared" si="23"/>
        <v>-7</v>
      </c>
      <c r="P98" s="9">
        <v>1.45</v>
      </c>
      <c r="Q98" s="9">
        <f t="shared" si="24"/>
        <v>1.45</v>
      </c>
    </row>
    <row r="99" spans="1:28" x14ac:dyDescent="0.25">
      <c r="A99" s="8">
        <v>83</v>
      </c>
      <c r="B99" s="8">
        <v>1</v>
      </c>
      <c r="C99" s="100" t="s">
        <v>531</v>
      </c>
      <c r="D99" s="13" t="s">
        <v>144</v>
      </c>
      <c r="E99" s="13" t="s">
        <v>9</v>
      </c>
      <c r="F99" s="13" t="s">
        <v>145</v>
      </c>
      <c r="G99" s="13" t="s">
        <v>146</v>
      </c>
      <c r="H99" s="14" t="s">
        <v>147</v>
      </c>
      <c r="I99" s="14" t="s">
        <v>148</v>
      </c>
      <c r="J99" s="13" t="s">
        <v>149</v>
      </c>
      <c r="K99" s="1">
        <f t="shared" si="20"/>
        <v>11</v>
      </c>
      <c r="L99" s="1">
        <v>17</v>
      </c>
      <c r="M99" s="6">
        <f t="shared" si="21"/>
        <v>6</v>
      </c>
      <c r="N99" s="108">
        <f t="shared" si="22"/>
        <v>0.54545454545454541</v>
      </c>
      <c r="O99" s="6">
        <f t="shared" si="23"/>
        <v>-6</v>
      </c>
      <c r="P99" s="9">
        <v>2.35</v>
      </c>
      <c r="Q99" s="9">
        <f t="shared" si="24"/>
        <v>2.35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8">
        <v>84</v>
      </c>
      <c r="B100" s="8">
        <v>1</v>
      </c>
      <c r="C100" s="38" t="s">
        <v>532</v>
      </c>
      <c r="D100" s="13" t="s">
        <v>139</v>
      </c>
      <c r="E100" s="13" t="s">
        <v>9</v>
      </c>
      <c r="F100" s="13" t="s">
        <v>140</v>
      </c>
      <c r="G100" s="13" t="s">
        <v>128</v>
      </c>
      <c r="H100" s="14" t="s">
        <v>141</v>
      </c>
      <c r="I100" s="14" t="s">
        <v>142</v>
      </c>
      <c r="J100" s="13" t="s">
        <v>143</v>
      </c>
      <c r="K100" s="1">
        <f t="shared" si="20"/>
        <v>11</v>
      </c>
      <c r="L100" s="1">
        <v>13</v>
      </c>
      <c r="M100" s="6">
        <f t="shared" si="21"/>
        <v>2</v>
      </c>
      <c r="N100" s="108">
        <f t="shared" si="22"/>
        <v>0.18181818181818182</v>
      </c>
      <c r="O100" s="6">
        <f t="shared" si="23"/>
        <v>-2</v>
      </c>
      <c r="P100" s="9">
        <v>9.3249999999999993</v>
      </c>
      <c r="Q100" s="9">
        <f t="shared" si="24"/>
        <v>9.3249999999999993</v>
      </c>
    </row>
    <row r="101" spans="1:28" x14ac:dyDescent="0.25">
      <c r="A101" s="8">
        <v>85</v>
      </c>
      <c r="B101" s="8">
        <v>1</v>
      </c>
      <c r="C101" s="100" t="s">
        <v>533</v>
      </c>
      <c r="D101" s="13" t="s">
        <v>266</v>
      </c>
      <c r="E101" s="13" t="s">
        <v>9</v>
      </c>
      <c r="F101" s="13" t="s">
        <v>156</v>
      </c>
      <c r="G101" s="13" t="s">
        <v>150</v>
      </c>
      <c r="H101" s="14" t="s">
        <v>157</v>
      </c>
      <c r="I101" s="5" t="s">
        <v>280</v>
      </c>
      <c r="J101" s="14" t="s">
        <v>281</v>
      </c>
      <c r="K101" s="1">
        <f t="shared" si="20"/>
        <v>11</v>
      </c>
      <c r="L101" s="1">
        <v>12</v>
      </c>
      <c r="M101" s="6">
        <f t="shared" si="21"/>
        <v>1</v>
      </c>
      <c r="N101" s="108">
        <f t="shared" si="22"/>
        <v>9.0909090909090912E-2</v>
      </c>
      <c r="O101" s="6">
        <f t="shared" si="23"/>
        <v>-1</v>
      </c>
      <c r="P101" s="9">
        <v>4.1900000000000004</v>
      </c>
      <c r="Q101" s="9">
        <f t="shared" si="24"/>
        <v>4.1900000000000004</v>
      </c>
    </row>
    <row r="102" spans="1:28" x14ac:dyDescent="0.25">
      <c r="A102" s="8">
        <v>86</v>
      </c>
      <c r="B102" s="8">
        <v>2</v>
      </c>
      <c r="C102" s="41" t="s">
        <v>534</v>
      </c>
      <c r="D102" s="13" t="s">
        <v>328</v>
      </c>
      <c r="E102" s="13" t="s">
        <v>9</v>
      </c>
      <c r="F102" s="13" t="s">
        <v>284</v>
      </c>
      <c r="G102" s="13" t="s">
        <v>325</v>
      </c>
      <c r="H102" s="14" t="s">
        <v>285</v>
      </c>
      <c r="I102" s="14" t="s">
        <v>326</v>
      </c>
      <c r="J102" s="14" t="s">
        <v>327</v>
      </c>
      <c r="K102" s="1">
        <f t="shared" si="20"/>
        <v>22</v>
      </c>
      <c r="L102" s="1">
        <v>23</v>
      </c>
      <c r="M102" s="6">
        <f t="shared" si="21"/>
        <v>1</v>
      </c>
      <c r="N102" s="108">
        <f t="shared" si="22"/>
        <v>4.5454545454545456E-2</v>
      </c>
      <c r="O102" s="6">
        <f t="shared" si="23"/>
        <v>-1</v>
      </c>
      <c r="P102" s="9">
        <v>9.7579999999999991</v>
      </c>
      <c r="Q102" s="9">
        <f t="shared" si="24"/>
        <v>19.515999999999998</v>
      </c>
    </row>
    <row r="103" spans="1:28" x14ac:dyDescent="0.25">
      <c r="A103" s="8">
        <v>87</v>
      </c>
      <c r="B103" s="19">
        <v>0</v>
      </c>
      <c r="C103" s="44" t="s">
        <v>536</v>
      </c>
      <c r="D103" s="100" t="s">
        <v>96</v>
      </c>
      <c r="E103" s="13" t="s">
        <v>9</v>
      </c>
      <c r="F103" s="13" t="s">
        <v>315</v>
      </c>
      <c r="G103" s="13" t="s">
        <v>128</v>
      </c>
      <c r="H103" s="14" t="s">
        <v>316</v>
      </c>
      <c r="I103" s="14" t="s">
        <v>96</v>
      </c>
      <c r="J103" s="13" t="s">
        <v>312</v>
      </c>
      <c r="K103" s="1">
        <f t="shared" si="20"/>
        <v>0</v>
      </c>
      <c r="L103" s="1"/>
      <c r="N103" s="6"/>
      <c r="O103" s="6">
        <f t="shared" si="23"/>
        <v>0</v>
      </c>
      <c r="P103" s="9">
        <v>0.54300000000000004</v>
      </c>
      <c r="Q103" s="9">
        <f t="shared" si="24"/>
        <v>0</v>
      </c>
    </row>
    <row r="104" spans="1:28" x14ac:dyDescent="0.25">
      <c r="A104" s="8">
        <v>88</v>
      </c>
      <c r="B104" s="8">
        <v>1</v>
      </c>
      <c r="C104" s="90" t="s">
        <v>537</v>
      </c>
      <c r="D104" s="13" t="s">
        <v>260</v>
      </c>
      <c r="E104" s="13" t="s">
        <v>9</v>
      </c>
      <c r="F104" s="13" t="s">
        <v>247</v>
      </c>
      <c r="G104" s="13" t="s">
        <v>150</v>
      </c>
      <c r="H104" s="14" t="s">
        <v>151</v>
      </c>
      <c r="I104" s="14" t="s">
        <v>152</v>
      </c>
      <c r="J104" s="13" t="s">
        <v>153</v>
      </c>
      <c r="K104" s="1">
        <f t="shared" si="20"/>
        <v>11</v>
      </c>
      <c r="L104" s="1">
        <v>22</v>
      </c>
      <c r="M104" s="6">
        <f t="shared" ref="M104:M111" si="25">L104-K104</f>
        <v>11</v>
      </c>
      <c r="N104" s="108">
        <f t="shared" ref="N104:N111" si="26">(M104/K104)</f>
        <v>1</v>
      </c>
      <c r="O104" s="6">
        <f t="shared" si="23"/>
        <v>-11</v>
      </c>
      <c r="P104" s="9">
        <v>1.56</v>
      </c>
      <c r="Q104" s="9">
        <f t="shared" si="24"/>
        <v>1.56</v>
      </c>
    </row>
    <row r="105" spans="1:28" x14ac:dyDescent="0.25">
      <c r="A105" s="8">
        <v>89</v>
      </c>
      <c r="B105" s="19">
        <v>1</v>
      </c>
      <c r="C105" s="89" t="s">
        <v>538</v>
      </c>
      <c r="D105" s="100" t="s">
        <v>347</v>
      </c>
      <c r="E105" s="100" t="s">
        <v>9</v>
      </c>
      <c r="F105" s="100" t="s">
        <v>348</v>
      </c>
      <c r="G105" s="100" t="s">
        <v>150</v>
      </c>
      <c r="H105" s="100" t="s">
        <v>349</v>
      </c>
      <c r="I105" s="100" t="s">
        <v>345</v>
      </c>
      <c r="J105" s="100" t="s">
        <v>346</v>
      </c>
      <c r="K105" s="1">
        <f t="shared" si="20"/>
        <v>11</v>
      </c>
      <c r="L105" s="1">
        <v>38</v>
      </c>
      <c r="M105" s="6">
        <f t="shared" si="25"/>
        <v>27</v>
      </c>
      <c r="N105" s="108">
        <f t="shared" si="26"/>
        <v>2.4545454545454546</v>
      </c>
      <c r="O105" s="6">
        <f t="shared" si="23"/>
        <v>-27</v>
      </c>
      <c r="P105" s="9">
        <v>15.805999999999999</v>
      </c>
      <c r="Q105" s="9">
        <f t="shared" si="24"/>
        <v>15.805999999999999</v>
      </c>
    </row>
    <row r="106" spans="1:28" x14ac:dyDescent="0.25">
      <c r="A106" s="8">
        <v>90</v>
      </c>
      <c r="B106" s="19">
        <v>4</v>
      </c>
      <c r="C106" s="81" t="s">
        <v>539</v>
      </c>
      <c r="D106" s="100" t="s">
        <v>579</v>
      </c>
      <c r="E106" s="100" t="s">
        <v>9</v>
      </c>
      <c r="F106" s="100" t="s">
        <v>553</v>
      </c>
      <c r="G106" s="100" t="s">
        <v>150</v>
      </c>
      <c r="H106" s="100" t="s">
        <v>554</v>
      </c>
      <c r="I106" s="14" t="s">
        <v>540</v>
      </c>
      <c r="J106" s="100" t="s">
        <v>346</v>
      </c>
      <c r="K106" s="1">
        <f t="shared" ref="K106:K111" si="27">NUM_BOARDS*B106</f>
        <v>44</v>
      </c>
      <c r="L106" s="1">
        <v>41</v>
      </c>
      <c r="M106" s="6">
        <f t="shared" si="25"/>
        <v>-3</v>
      </c>
      <c r="N106" s="108">
        <f t="shared" si="26"/>
        <v>-6.8181818181818177E-2</v>
      </c>
      <c r="O106" s="6">
        <f t="shared" ref="O106:O111" si="28">K106-L106</f>
        <v>3</v>
      </c>
      <c r="P106" s="9">
        <v>27</v>
      </c>
      <c r="Q106" s="9">
        <f t="shared" si="24"/>
        <v>108</v>
      </c>
    </row>
    <row r="107" spans="1:28" x14ac:dyDescent="0.25">
      <c r="A107" s="8">
        <v>91</v>
      </c>
      <c r="B107" s="8">
        <v>7</v>
      </c>
      <c r="C107" s="64" t="s">
        <v>520</v>
      </c>
      <c r="D107" s="13" t="s">
        <v>163</v>
      </c>
      <c r="E107" s="13" t="s">
        <v>9</v>
      </c>
      <c r="F107" s="13" t="s">
        <v>283</v>
      </c>
      <c r="G107" s="13" t="s">
        <v>128</v>
      </c>
      <c r="H107" s="14" t="s">
        <v>164</v>
      </c>
      <c r="I107" s="14" t="s">
        <v>165</v>
      </c>
      <c r="J107" s="13" t="s">
        <v>166</v>
      </c>
      <c r="K107" s="1">
        <f t="shared" si="27"/>
        <v>77</v>
      </c>
      <c r="L107" s="1">
        <v>94</v>
      </c>
      <c r="M107" s="6">
        <f t="shared" si="25"/>
        <v>17</v>
      </c>
      <c r="N107" s="108">
        <f t="shared" si="26"/>
        <v>0.22077922077922077</v>
      </c>
      <c r="O107" s="6">
        <f t="shared" si="28"/>
        <v>-17</v>
      </c>
      <c r="P107" s="9">
        <v>0.97799999999999998</v>
      </c>
      <c r="Q107" s="9">
        <f t="shared" si="24"/>
        <v>6.8460000000000001</v>
      </c>
    </row>
    <row r="108" spans="1:28" x14ac:dyDescent="0.25">
      <c r="A108" s="8">
        <v>92</v>
      </c>
      <c r="B108" s="8">
        <v>1</v>
      </c>
      <c r="C108" s="58" t="s">
        <v>541</v>
      </c>
      <c r="D108" s="13" t="s">
        <v>261</v>
      </c>
      <c r="E108" s="13" t="s">
        <v>9</v>
      </c>
      <c r="F108" s="13" t="s">
        <v>262</v>
      </c>
      <c r="G108" s="13" t="s">
        <v>150</v>
      </c>
      <c r="H108" s="5" t="s">
        <v>263</v>
      </c>
      <c r="I108" s="5" t="s">
        <v>264</v>
      </c>
      <c r="J108" s="14" t="s">
        <v>265</v>
      </c>
      <c r="K108" s="1">
        <f t="shared" si="27"/>
        <v>11</v>
      </c>
      <c r="L108" s="1">
        <v>11</v>
      </c>
      <c r="M108" s="6">
        <f t="shared" si="25"/>
        <v>0</v>
      </c>
      <c r="N108" s="108">
        <f t="shared" si="26"/>
        <v>0</v>
      </c>
      <c r="O108" s="6">
        <f t="shared" si="28"/>
        <v>0</v>
      </c>
      <c r="P108" s="9">
        <v>13.17</v>
      </c>
      <c r="Q108" s="9">
        <f t="shared" si="24"/>
        <v>13.17</v>
      </c>
    </row>
    <row r="109" spans="1:28" x14ac:dyDescent="0.25">
      <c r="A109" s="8">
        <v>93</v>
      </c>
      <c r="B109" s="8">
        <v>1</v>
      </c>
      <c r="C109" s="14" t="s">
        <v>542</v>
      </c>
      <c r="D109" s="13" t="s">
        <v>612</v>
      </c>
      <c r="E109" s="13" t="s">
        <v>9</v>
      </c>
      <c r="F109" s="13" t="s">
        <v>613</v>
      </c>
      <c r="G109" s="13" t="s">
        <v>155</v>
      </c>
      <c r="H109" s="14" t="s">
        <v>614</v>
      </c>
      <c r="I109" s="14" t="s">
        <v>615</v>
      </c>
      <c r="J109" s="13" t="s">
        <v>162</v>
      </c>
      <c r="K109" s="1">
        <f t="shared" si="27"/>
        <v>11</v>
      </c>
      <c r="L109" s="1">
        <v>24</v>
      </c>
      <c r="M109" s="6">
        <f t="shared" si="25"/>
        <v>13</v>
      </c>
      <c r="N109" s="108">
        <f t="shared" si="26"/>
        <v>1.1818181818181819</v>
      </c>
      <c r="O109" s="6">
        <f t="shared" si="28"/>
        <v>-13</v>
      </c>
      <c r="P109" s="9">
        <v>0.32</v>
      </c>
      <c r="Q109" s="9">
        <f t="shared" si="24"/>
        <v>0.32</v>
      </c>
    </row>
    <row r="110" spans="1:28" x14ac:dyDescent="0.25">
      <c r="A110" s="8">
        <v>94</v>
      </c>
      <c r="B110" s="8">
        <v>2</v>
      </c>
      <c r="C110" s="69" t="s">
        <v>543</v>
      </c>
      <c r="D110" s="13" t="s">
        <v>275</v>
      </c>
      <c r="E110" s="14" t="s">
        <v>9</v>
      </c>
      <c r="F110" s="13" t="s">
        <v>276</v>
      </c>
      <c r="G110" s="13" t="s">
        <v>154</v>
      </c>
      <c r="H110" s="5" t="s">
        <v>277</v>
      </c>
      <c r="I110" s="5" t="s">
        <v>278</v>
      </c>
      <c r="J110" s="14" t="s">
        <v>279</v>
      </c>
      <c r="K110" s="1">
        <f t="shared" si="27"/>
        <v>22</v>
      </c>
      <c r="L110" s="1">
        <v>42</v>
      </c>
      <c r="M110" s="6">
        <f t="shared" si="25"/>
        <v>20</v>
      </c>
      <c r="N110" s="108">
        <f t="shared" si="26"/>
        <v>0.90909090909090906</v>
      </c>
      <c r="O110" s="6">
        <f t="shared" si="28"/>
        <v>-20</v>
      </c>
      <c r="P110" s="9">
        <v>2.86</v>
      </c>
      <c r="Q110" s="9">
        <f t="shared" si="24"/>
        <v>5.72</v>
      </c>
    </row>
    <row r="111" spans="1:28" x14ac:dyDescent="0.25">
      <c r="A111" s="8">
        <v>95</v>
      </c>
      <c r="B111" s="19">
        <v>8</v>
      </c>
      <c r="C111" s="65" t="s">
        <v>544</v>
      </c>
      <c r="D111" s="100" t="s">
        <v>545</v>
      </c>
      <c r="E111" s="100" t="s">
        <v>546</v>
      </c>
      <c r="F111" s="13" t="s">
        <v>555</v>
      </c>
      <c r="G111" s="13" t="s">
        <v>150</v>
      </c>
      <c r="H111" s="5" t="s">
        <v>556</v>
      </c>
      <c r="I111" s="5" t="s">
        <v>557</v>
      </c>
      <c r="J111" s="100" t="s">
        <v>546</v>
      </c>
      <c r="K111" s="1">
        <f t="shared" si="27"/>
        <v>88</v>
      </c>
      <c r="L111" s="1">
        <v>88</v>
      </c>
      <c r="M111" s="6">
        <f t="shared" si="25"/>
        <v>0</v>
      </c>
      <c r="N111" s="108">
        <f t="shared" si="26"/>
        <v>0</v>
      </c>
      <c r="O111" s="6">
        <f t="shared" si="28"/>
        <v>0</v>
      </c>
      <c r="P111" s="9">
        <v>2</v>
      </c>
      <c r="Q111" s="9">
        <f t="shared" si="24"/>
        <v>16</v>
      </c>
    </row>
    <row r="112" spans="1:28" x14ac:dyDescent="0.25">
      <c r="B112" s="19"/>
      <c r="C112" s="100"/>
      <c r="D112" s="100"/>
      <c r="E112" s="100"/>
      <c r="J112" s="100"/>
      <c r="K112" s="1"/>
      <c r="L112" s="1"/>
      <c r="N112" s="6"/>
    </row>
    <row r="113" spans="1:17" x14ac:dyDescent="0.25">
      <c r="A113" s="8">
        <v>96</v>
      </c>
      <c r="B113" s="8">
        <v>1</v>
      </c>
      <c r="C113" s="70" t="s">
        <v>549</v>
      </c>
      <c r="D113" s="13" t="s">
        <v>286</v>
      </c>
      <c r="E113" s="13" t="s">
        <v>9</v>
      </c>
      <c r="F113" s="13" t="s">
        <v>287</v>
      </c>
      <c r="G113" s="13" t="s">
        <v>288</v>
      </c>
      <c r="H113" s="14" t="s">
        <v>289</v>
      </c>
      <c r="I113" s="14" t="s">
        <v>290</v>
      </c>
      <c r="J113" s="13" t="s">
        <v>303</v>
      </c>
      <c r="K113" s="1">
        <f>NUM_BOARDS*B113</f>
        <v>11</v>
      </c>
      <c r="L113" s="1">
        <v>13</v>
      </c>
      <c r="M113" s="6">
        <f>L113-K113</f>
        <v>2</v>
      </c>
      <c r="N113" s="108">
        <f>(M113/K113)</f>
        <v>0.18181818181818182</v>
      </c>
      <c r="O113" s="6">
        <f t="shared" ref="O113:O114" si="29">K113-L113</f>
        <v>-2</v>
      </c>
      <c r="P113" s="9">
        <v>1.1000000000000001</v>
      </c>
      <c r="Q113" s="9">
        <f>B113*P113</f>
        <v>1.1000000000000001</v>
      </c>
    </row>
    <row r="114" spans="1:17" x14ac:dyDescent="0.25">
      <c r="A114" s="8">
        <v>97</v>
      </c>
      <c r="B114" s="8">
        <v>1</v>
      </c>
      <c r="C114" s="32" t="s">
        <v>550</v>
      </c>
      <c r="D114" s="13" t="s">
        <v>299</v>
      </c>
      <c r="E114" s="13" t="s">
        <v>9</v>
      </c>
      <c r="F114" s="13" t="s">
        <v>300</v>
      </c>
      <c r="G114" s="13" t="s">
        <v>288</v>
      </c>
      <c r="H114" s="5" t="s">
        <v>301</v>
      </c>
      <c r="I114" s="5" t="s">
        <v>302</v>
      </c>
      <c r="J114" s="14" t="s">
        <v>304</v>
      </c>
      <c r="K114" s="1">
        <f>NUM_BOARDS*B114</f>
        <v>11</v>
      </c>
      <c r="L114" s="1">
        <v>13</v>
      </c>
      <c r="M114" s="6">
        <f>L114-K114</f>
        <v>2</v>
      </c>
      <c r="N114" s="108">
        <f>(M114/K114)</f>
        <v>0.18181818181818182</v>
      </c>
      <c r="O114" s="6">
        <f t="shared" si="29"/>
        <v>-2</v>
      </c>
      <c r="P114" s="9">
        <v>1.034</v>
      </c>
      <c r="Q114" s="9">
        <f>B114*P114</f>
        <v>1.034</v>
      </c>
    </row>
    <row r="115" spans="1:17" x14ac:dyDescent="0.25">
      <c r="A115" s="8">
        <v>98</v>
      </c>
      <c r="B115" s="19">
        <v>5</v>
      </c>
      <c r="C115" s="61" t="s">
        <v>551</v>
      </c>
      <c r="D115" s="13" t="s">
        <v>171</v>
      </c>
      <c r="E115" s="13" t="s">
        <v>9</v>
      </c>
      <c r="F115" s="13" t="s">
        <v>172</v>
      </c>
      <c r="G115" s="13" t="s">
        <v>173</v>
      </c>
      <c r="H115" s="14" t="s">
        <v>174</v>
      </c>
      <c r="I115" s="14" t="s">
        <v>175</v>
      </c>
      <c r="J115" s="13" t="s">
        <v>176</v>
      </c>
      <c r="K115" s="1">
        <f>NUM_BOARDS*B115</f>
        <v>55</v>
      </c>
      <c r="L115" s="1">
        <v>51</v>
      </c>
      <c r="M115" s="6">
        <f>(L115+L116)-K115</f>
        <v>6</v>
      </c>
      <c r="N115" s="108">
        <f>(M115/K115)</f>
        <v>0.10909090909090909</v>
      </c>
      <c r="O115" s="6">
        <f>K115-(L115+L116)</f>
        <v>-6</v>
      </c>
      <c r="P115" s="9">
        <v>0.79500000000000004</v>
      </c>
      <c r="Q115" s="9">
        <f>B115*P115</f>
        <v>3.9750000000000001</v>
      </c>
    </row>
    <row r="116" spans="1:17" x14ac:dyDescent="0.25">
      <c r="B116" s="19"/>
      <c r="C116" s="100"/>
      <c r="D116" s="13" t="s">
        <v>624</v>
      </c>
      <c r="F116" s="13" t="s">
        <v>625</v>
      </c>
      <c r="H116" s="14" t="s">
        <v>626</v>
      </c>
      <c r="I116" s="14" t="s">
        <v>175</v>
      </c>
      <c r="J116" s="13" t="s">
        <v>176</v>
      </c>
      <c r="K116" s="1"/>
      <c r="L116" s="1">
        <v>10</v>
      </c>
      <c r="N116" s="6"/>
      <c r="O116" s="6"/>
    </row>
    <row r="117" spans="1:17" x14ac:dyDescent="0.25">
      <c r="B117" s="19"/>
      <c r="C117" s="100"/>
      <c r="D117" s="13"/>
      <c r="H117" s="14"/>
      <c r="I117" s="14"/>
      <c r="J117" s="13"/>
      <c r="K117" s="1"/>
      <c r="L117" s="1"/>
      <c r="N117" s="6"/>
      <c r="O117" s="6"/>
    </row>
    <row r="118" spans="1:17" x14ac:dyDescent="0.25">
      <c r="A118" s="13" t="s">
        <v>565</v>
      </c>
      <c r="B118" s="19"/>
      <c r="C118" s="100"/>
      <c r="D118" s="13"/>
      <c r="H118" s="14"/>
      <c r="I118" s="14"/>
      <c r="J118" s="13"/>
      <c r="K118" s="1"/>
      <c r="L118" s="1"/>
      <c r="N118" s="6"/>
      <c r="O118" s="6"/>
    </row>
    <row r="119" spans="1:17" x14ac:dyDescent="0.25">
      <c r="A119" s="13" t="s">
        <v>566</v>
      </c>
      <c r="B119" s="19"/>
      <c r="C119" s="100"/>
      <c r="D119" s="13"/>
      <c r="H119" s="14"/>
      <c r="I119" s="14"/>
      <c r="J119" s="13"/>
      <c r="K119" s="1"/>
      <c r="L119" s="1"/>
      <c r="N119" s="6"/>
      <c r="O119" s="6"/>
    </row>
    <row r="120" spans="1:17" x14ac:dyDescent="0.25">
      <c r="A120" s="8">
        <v>99</v>
      </c>
      <c r="B120" s="8">
        <v>20</v>
      </c>
      <c r="C120" s="67" t="s">
        <v>552</v>
      </c>
      <c r="D120" s="13" t="s">
        <v>28</v>
      </c>
      <c r="E120" s="13" t="s">
        <v>9</v>
      </c>
      <c r="F120" s="13" t="s">
        <v>584</v>
      </c>
      <c r="G120" s="13" t="s">
        <v>3</v>
      </c>
      <c r="H120" s="14" t="s">
        <v>20</v>
      </c>
      <c r="I120" s="5" t="s">
        <v>240</v>
      </c>
      <c r="J120" s="100" t="s">
        <v>228</v>
      </c>
      <c r="K120" s="1">
        <f>NUM_BOARDS*B120</f>
        <v>220</v>
      </c>
      <c r="L120" s="1">
        <v>231</v>
      </c>
      <c r="N120" s="6"/>
      <c r="O120" s="6">
        <f t="shared" ref="O120:O121" si="30">K120-L120</f>
        <v>-11</v>
      </c>
      <c r="P120" s="9">
        <v>2.6179999999999999</v>
      </c>
      <c r="Q120" s="9">
        <f>B120*P120</f>
        <v>52.36</v>
      </c>
    </row>
    <row r="121" spans="1:17" x14ac:dyDescent="0.25">
      <c r="A121" s="8">
        <v>100</v>
      </c>
      <c r="B121" s="8">
        <v>20</v>
      </c>
      <c r="C121" s="100" t="s">
        <v>552</v>
      </c>
      <c r="D121" s="13" t="s">
        <v>29</v>
      </c>
      <c r="E121" s="13" t="s">
        <v>9</v>
      </c>
      <c r="F121" s="13" t="s">
        <v>585</v>
      </c>
      <c r="G121" s="13" t="s">
        <v>3</v>
      </c>
      <c r="H121" s="5" t="s">
        <v>21</v>
      </c>
      <c r="I121" s="5" t="s">
        <v>241</v>
      </c>
      <c r="J121" s="100" t="s">
        <v>229</v>
      </c>
      <c r="K121" s="1">
        <f>NUM_BOARDS*B121</f>
        <v>220</v>
      </c>
      <c r="L121" s="1">
        <v>227</v>
      </c>
      <c r="N121" s="6"/>
      <c r="O121" s="6">
        <f t="shared" si="30"/>
        <v>-7</v>
      </c>
      <c r="P121" s="9">
        <v>9.766</v>
      </c>
      <c r="Q121" s="9">
        <f>B121*P121</f>
        <v>195.32</v>
      </c>
    </row>
    <row r="122" spans="1:17" x14ac:dyDescent="0.25">
      <c r="B122" s="19"/>
      <c r="C122" s="92"/>
      <c r="D122" s="13"/>
      <c r="H122" s="13"/>
      <c r="J122" s="100"/>
      <c r="K122" s="1"/>
      <c r="L122" s="1"/>
      <c r="N122" s="6"/>
      <c r="O122" s="6"/>
    </row>
    <row r="123" spans="1:17" x14ac:dyDescent="0.25">
      <c r="A123" s="8">
        <v>101</v>
      </c>
      <c r="B123" s="19">
        <v>2</v>
      </c>
      <c r="C123" s="100" t="s">
        <v>610</v>
      </c>
      <c r="D123" s="13" t="s">
        <v>606</v>
      </c>
      <c r="E123" s="13" t="s">
        <v>9</v>
      </c>
      <c r="F123" s="13" t="s">
        <v>607</v>
      </c>
      <c r="G123" s="13" t="s">
        <v>64</v>
      </c>
      <c r="H123" s="13" t="s">
        <v>608</v>
      </c>
      <c r="I123" s="5" t="s">
        <v>609</v>
      </c>
      <c r="J123" s="100" t="s">
        <v>86</v>
      </c>
      <c r="K123" s="1">
        <f>NUM_BOARDS*B123</f>
        <v>22</v>
      </c>
      <c r="L123" s="1">
        <v>100</v>
      </c>
      <c r="N123" s="6"/>
      <c r="O123" s="6">
        <f t="shared" ref="O123" si="31">K123-L123</f>
        <v>-78</v>
      </c>
      <c r="Q123" s="9">
        <f>B123*P123</f>
        <v>0</v>
      </c>
    </row>
    <row r="124" spans="1:17" x14ac:dyDescent="0.25">
      <c r="B124" s="19"/>
      <c r="C124" s="100"/>
      <c r="D124" s="13"/>
      <c r="H124" s="13"/>
      <c r="J124" s="100"/>
      <c r="K124" s="1"/>
      <c r="L124" s="1"/>
      <c r="N124" s="6"/>
      <c r="O124" s="6"/>
    </row>
    <row r="125" spans="1:17" x14ac:dyDescent="0.25">
      <c r="B125" s="19"/>
      <c r="C125" s="100"/>
      <c r="D125" s="13"/>
      <c r="H125" s="13"/>
      <c r="J125" s="100"/>
      <c r="K125" s="1"/>
      <c r="L125" s="1"/>
      <c r="N125" s="6"/>
      <c r="O125" s="6"/>
    </row>
    <row r="126" spans="1:17" s="103" customFormat="1" x14ac:dyDescent="0.25">
      <c r="A126" s="101" t="s">
        <v>590</v>
      </c>
      <c r="B126" s="102"/>
      <c r="C126" s="101"/>
      <c r="D126" s="101"/>
      <c r="H126" s="104"/>
      <c r="I126" s="104"/>
      <c r="J126" s="101"/>
      <c r="K126" s="102"/>
      <c r="L126" s="102"/>
      <c r="M126" s="6"/>
      <c r="N126" s="6"/>
      <c r="O126" s="102"/>
      <c r="P126" s="105"/>
      <c r="Q126" s="105"/>
    </row>
    <row r="127" spans="1:17" x14ac:dyDescent="0.25">
      <c r="B127" s="19">
        <v>6</v>
      </c>
      <c r="C127" s="91" t="s">
        <v>440</v>
      </c>
      <c r="D127" s="100" t="s">
        <v>441</v>
      </c>
      <c r="E127" s="100" t="s">
        <v>442</v>
      </c>
      <c r="F127" s="100" t="s">
        <v>443</v>
      </c>
      <c r="N127" s="6"/>
    </row>
    <row r="128" spans="1:17" x14ac:dyDescent="0.25">
      <c r="B128" s="19">
        <v>4</v>
      </c>
      <c r="C128" s="86" t="s">
        <v>448</v>
      </c>
      <c r="D128" s="100" t="s">
        <v>211</v>
      </c>
      <c r="E128" s="100" t="s">
        <v>69</v>
      </c>
      <c r="F128" s="100" t="s">
        <v>69</v>
      </c>
      <c r="G128" s="100" t="s">
        <v>69</v>
      </c>
      <c r="H128" s="100" t="s">
        <v>69</v>
      </c>
      <c r="I128" s="100" t="s">
        <v>106</v>
      </c>
      <c r="J128" s="100" t="s">
        <v>68</v>
      </c>
      <c r="K128" s="1"/>
      <c r="L128" s="1"/>
      <c r="N128" s="6"/>
      <c r="O128" s="6"/>
      <c r="P128" s="9">
        <v>0</v>
      </c>
      <c r="Q128" s="9">
        <f t="shared" ref="Q128:Q141" si="32">B128*P128</f>
        <v>0</v>
      </c>
    </row>
    <row r="129" spans="2:17" x14ac:dyDescent="0.25">
      <c r="B129" s="19">
        <v>8</v>
      </c>
      <c r="C129" s="100" t="s">
        <v>465</v>
      </c>
      <c r="D129" s="100" t="s">
        <v>212</v>
      </c>
      <c r="I129" s="5" t="s">
        <v>96</v>
      </c>
      <c r="J129" s="100" t="s">
        <v>236</v>
      </c>
      <c r="K129" s="1"/>
      <c r="L129" s="1"/>
      <c r="N129" s="6"/>
      <c r="O129" s="6"/>
      <c r="P129" s="9">
        <v>0</v>
      </c>
      <c r="Q129" s="9">
        <f t="shared" si="32"/>
        <v>0</v>
      </c>
    </row>
    <row r="130" spans="2:17" x14ac:dyDescent="0.25">
      <c r="B130" s="19">
        <v>2</v>
      </c>
      <c r="C130" s="33" t="s">
        <v>471</v>
      </c>
      <c r="D130" s="100" t="s">
        <v>472</v>
      </c>
      <c r="I130" s="5" t="s">
        <v>96</v>
      </c>
      <c r="J130" s="100" t="s">
        <v>473</v>
      </c>
      <c r="K130" s="1"/>
      <c r="L130" s="1"/>
      <c r="N130" s="6"/>
      <c r="O130" s="6"/>
      <c r="P130" s="9">
        <v>0</v>
      </c>
      <c r="Q130" s="9">
        <f t="shared" si="32"/>
        <v>0</v>
      </c>
    </row>
    <row r="131" spans="2:17" x14ac:dyDescent="0.25">
      <c r="B131" s="19">
        <v>26</v>
      </c>
      <c r="C131" s="34" t="s">
        <v>479</v>
      </c>
      <c r="D131" s="100" t="s">
        <v>385</v>
      </c>
      <c r="E131" s="100" t="s">
        <v>234</v>
      </c>
      <c r="F131" s="100"/>
      <c r="G131" s="100"/>
      <c r="H131" s="100"/>
      <c r="I131" s="5" t="s">
        <v>96</v>
      </c>
      <c r="J131" s="100"/>
      <c r="K131" s="1"/>
      <c r="L131" s="1"/>
      <c r="N131" s="6"/>
      <c r="P131" s="9">
        <v>0</v>
      </c>
      <c r="Q131" s="9">
        <f t="shared" si="32"/>
        <v>0</v>
      </c>
    </row>
    <row r="132" spans="2:17" x14ac:dyDescent="0.25">
      <c r="B132" s="19">
        <v>23</v>
      </c>
      <c r="C132" s="23" t="s">
        <v>495</v>
      </c>
      <c r="D132" s="20" t="s">
        <v>118</v>
      </c>
      <c r="E132" s="20" t="s">
        <v>9</v>
      </c>
      <c r="F132" s="20"/>
      <c r="G132" s="20"/>
      <c r="H132" s="20"/>
      <c r="I132" s="20" t="s">
        <v>96</v>
      </c>
      <c r="J132" s="20" t="s">
        <v>86</v>
      </c>
      <c r="K132" s="1"/>
      <c r="L132" s="1"/>
      <c r="N132" s="6"/>
      <c r="O132" s="6"/>
      <c r="P132" s="9">
        <v>0</v>
      </c>
      <c r="Q132" s="9">
        <f t="shared" si="32"/>
        <v>0</v>
      </c>
    </row>
    <row r="133" spans="2:17" x14ac:dyDescent="0.25">
      <c r="B133" s="19">
        <v>8</v>
      </c>
      <c r="C133" s="100" t="s">
        <v>591</v>
      </c>
      <c r="D133" s="100" t="s">
        <v>96</v>
      </c>
      <c r="E133" s="100" t="s">
        <v>86</v>
      </c>
      <c r="F133" s="100" t="s">
        <v>87</v>
      </c>
      <c r="G133" s="100" t="s">
        <v>9</v>
      </c>
      <c r="H133" s="100" t="s">
        <v>88</v>
      </c>
      <c r="I133" s="100" t="s">
        <v>64</v>
      </c>
      <c r="J133" s="100" t="s">
        <v>89</v>
      </c>
      <c r="K133" s="1"/>
      <c r="L133" s="1"/>
      <c r="N133" s="6"/>
      <c r="O133" s="6"/>
      <c r="P133" s="9">
        <v>0</v>
      </c>
      <c r="Q133" s="9">
        <f t="shared" si="32"/>
        <v>0</v>
      </c>
    </row>
    <row r="134" spans="2:17" x14ac:dyDescent="0.25">
      <c r="B134" s="19">
        <v>15</v>
      </c>
      <c r="C134" s="100" t="s">
        <v>605</v>
      </c>
      <c r="D134" s="100" t="s">
        <v>96</v>
      </c>
      <c r="E134" s="100" t="s">
        <v>86</v>
      </c>
      <c r="F134" s="100" t="s">
        <v>500</v>
      </c>
      <c r="G134" s="100" t="s">
        <v>9</v>
      </c>
      <c r="H134" s="100" t="s">
        <v>106</v>
      </c>
      <c r="I134" s="100" t="s">
        <v>106</v>
      </c>
      <c r="J134" s="100" t="s">
        <v>106</v>
      </c>
      <c r="K134" s="1"/>
      <c r="L134" s="1"/>
      <c r="N134" s="6"/>
      <c r="O134" s="6"/>
      <c r="P134" s="9">
        <v>0</v>
      </c>
      <c r="Q134" s="9">
        <f t="shared" si="32"/>
        <v>0</v>
      </c>
    </row>
    <row r="135" spans="2:17" x14ac:dyDescent="0.25">
      <c r="B135" s="19">
        <v>2</v>
      </c>
      <c r="C135" s="74" t="s">
        <v>508</v>
      </c>
      <c r="D135" s="100" t="s">
        <v>96</v>
      </c>
      <c r="E135" s="100" t="s">
        <v>101</v>
      </c>
      <c r="F135" s="100" t="s">
        <v>118</v>
      </c>
      <c r="G135" s="100" t="s">
        <v>9</v>
      </c>
      <c r="H135" s="100"/>
      <c r="I135" s="100"/>
      <c r="J135" s="100"/>
      <c r="N135" s="6"/>
      <c r="P135" s="9">
        <v>0</v>
      </c>
      <c r="Q135" s="9">
        <f t="shared" si="32"/>
        <v>0</v>
      </c>
    </row>
    <row r="136" spans="2:17" x14ac:dyDescent="0.25">
      <c r="B136" s="19">
        <v>8</v>
      </c>
      <c r="C136" s="37" t="s">
        <v>601</v>
      </c>
      <c r="D136" s="100" t="s">
        <v>96</v>
      </c>
      <c r="E136" s="100" t="s">
        <v>101</v>
      </c>
      <c r="F136" s="100" t="s">
        <v>509</v>
      </c>
      <c r="G136" s="100" t="s">
        <v>9</v>
      </c>
      <c r="H136" s="100"/>
      <c r="I136" s="100" t="s">
        <v>64</v>
      </c>
      <c r="J136" s="16"/>
      <c r="N136" s="6"/>
      <c r="P136" s="9">
        <v>0</v>
      </c>
      <c r="Q136" s="9">
        <f t="shared" si="32"/>
        <v>0</v>
      </c>
    </row>
    <row r="137" spans="2:17" x14ac:dyDescent="0.25">
      <c r="B137" s="19">
        <v>6</v>
      </c>
      <c r="C137" s="66" t="s">
        <v>511</v>
      </c>
      <c r="D137" s="20" t="s">
        <v>96</v>
      </c>
      <c r="E137" s="20" t="s">
        <v>86</v>
      </c>
      <c r="F137" s="20" t="s">
        <v>179</v>
      </c>
      <c r="G137" s="20" t="s">
        <v>9</v>
      </c>
      <c r="H137" s="20" t="s">
        <v>180</v>
      </c>
      <c r="I137" s="20" t="s">
        <v>64</v>
      </c>
      <c r="J137" s="20" t="s">
        <v>181</v>
      </c>
      <c r="N137" s="6"/>
      <c r="P137" s="9">
        <v>0</v>
      </c>
      <c r="Q137" s="9">
        <f t="shared" si="32"/>
        <v>0</v>
      </c>
    </row>
    <row r="138" spans="2:17" x14ac:dyDescent="0.25">
      <c r="B138" s="8">
        <v>2</v>
      </c>
      <c r="C138" s="15" t="s">
        <v>210</v>
      </c>
      <c r="D138" s="13" t="s">
        <v>515</v>
      </c>
      <c r="E138" s="13" t="s">
        <v>69</v>
      </c>
      <c r="F138" s="13" t="s">
        <v>69</v>
      </c>
      <c r="G138" s="13" t="s">
        <v>69</v>
      </c>
      <c r="H138" s="14" t="s">
        <v>69</v>
      </c>
      <c r="I138" s="14" t="s">
        <v>96</v>
      </c>
      <c r="J138" s="13" t="s">
        <v>125</v>
      </c>
      <c r="K138" s="1"/>
      <c r="L138" s="1"/>
      <c r="N138" s="6"/>
      <c r="O138" s="6"/>
      <c r="P138" s="9">
        <v>0</v>
      </c>
      <c r="Q138" s="9">
        <f t="shared" si="32"/>
        <v>0</v>
      </c>
    </row>
    <row r="139" spans="2:17" x14ac:dyDescent="0.25">
      <c r="B139" s="8">
        <v>3</v>
      </c>
      <c r="C139" s="15" t="s">
        <v>208</v>
      </c>
      <c r="D139" s="13" t="s">
        <v>209</v>
      </c>
      <c r="H139" s="14"/>
      <c r="I139" s="14" t="s">
        <v>96</v>
      </c>
      <c r="J139" s="100" t="s">
        <v>232</v>
      </c>
      <c r="K139" s="1"/>
      <c r="L139" s="1"/>
      <c r="N139" s="6"/>
      <c r="O139" s="6"/>
      <c r="P139" s="9">
        <v>0</v>
      </c>
      <c r="Q139" s="9">
        <f t="shared" si="32"/>
        <v>0</v>
      </c>
    </row>
    <row r="140" spans="2:17" x14ac:dyDescent="0.25">
      <c r="B140" s="8">
        <v>104</v>
      </c>
      <c r="C140" s="100" t="s">
        <v>548</v>
      </c>
      <c r="D140" s="20" t="s">
        <v>207</v>
      </c>
      <c r="H140" s="14"/>
      <c r="I140" s="14" t="s">
        <v>96</v>
      </c>
      <c r="J140" s="20" t="s">
        <v>231</v>
      </c>
      <c r="K140" s="1"/>
      <c r="L140" s="1"/>
      <c r="N140" s="6"/>
      <c r="O140" s="6"/>
      <c r="P140" s="9">
        <v>0</v>
      </c>
      <c r="Q140" s="9">
        <f t="shared" si="32"/>
        <v>0</v>
      </c>
    </row>
    <row r="141" spans="2:17" x14ac:dyDescent="0.25">
      <c r="B141" s="19">
        <v>2</v>
      </c>
      <c r="C141" s="100" t="s">
        <v>535</v>
      </c>
      <c r="D141" s="100" t="s">
        <v>313</v>
      </c>
      <c r="H141" s="14"/>
      <c r="I141" s="14"/>
      <c r="J141" s="100" t="s">
        <v>314</v>
      </c>
      <c r="K141" s="1"/>
      <c r="L141" s="1"/>
      <c r="N141" s="6"/>
      <c r="O141" s="6"/>
      <c r="P141" s="9">
        <v>0</v>
      </c>
      <c r="Q141" s="9">
        <f t="shared" si="32"/>
        <v>0</v>
      </c>
    </row>
    <row r="142" spans="2:17" x14ac:dyDescent="0.25">
      <c r="D142" s="100"/>
      <c r="I142" s="100"/>
      <c r="J142" s="100"/>
      <c r="K142" s="1"/>
      <c r="L142" s="1"/>
      <c r="N142" s="6"/>
      <c r="O142" s="6"/>
    </row>
    <row r="143" spans="2:17" x14ac:dyDescent="0.25">
      <c r="B143" s="8">
        <f>SUM(B8:B142)</f>
        <v>2320</v>
      </c>
      <c r="N143" s="6"/>
    </row>
    <row r="144" spans="2:17" hidden="1" x14ac:dyDescent="0.25">
      <c r="Q144" s="9">
        <f>SUM(Q8:Q143)</f>
        <v>1042.9447400000004</v>
      </c>
    </row>
    <row r="145" spans="14:14" x14ac:dyDescent="0.25">
      <c r="N145" s="6"/>
    </row>
  </sheetData>
  <sortState xmlns:xlrd2="http://schemas.microsoft.com/office/spreadsheetml/2017/richdata2" ref="A6:AC122">
    <sortCondition ref="C6:C122"/>
  </sortState>
  <conditionalFormatting sqref="O142 O127:O140 O120:O125 O6:O115">
    <cfRule type="expression" dxfId="5" priority="89">
      <formula>"r6&lt;q6"</formula>
    </cfRule>
  </conditionalFormatting>
  <conditionalFormatting sqref="O142 O127:O140 O120:O125 O6:O115">
    <cfRule type="cellIs" dxfId="4" priority="88" operator="greaterThan">
      <formula>0</formula>
    </cfRule>
  </conditionalFormatting>
  <conditionalFormatting sqref="O116:O119">
    <cfRule type="expression" dxfId="3" priority="64">
      <formula>"r6&lt;q6"</formula>
    </cfRule>
  </conditionalFormatting>
  <conditionalFormatting sqref="O116:O119">
    <cfRule type="cellIs" dxfId="2" priority="63" operator="greaterThan">
      <formula>0</formula>
    </cfRule>
  </conditionalFormatting>
  <conditionalFormatting sqref="M5:M6 M30:M31 M33:M39 M41:M42 M44:M45 M47 M49:M82 M84 M86:M102 M113:M115 M27 M8:M25 M104:M111 M144 M146:M1048576">
    <cfRule type="cellIs" dxfId="1" priority="2" operator="lessThanOrEqual">
      <formula>0</formula>
    </cfRule>
  </conditionalFormatting>
  <conditionalFormatting sqref="N5:N6 N8:N25 N27 N30:N31 N33:N39 N41:N42 N44:N45 N47 N49:N82 N84 N86:N102 N104:N111 N113:N115 N144 N146:N1048576">
    <cfRule type="cellIs" dxfId="0" priority="1" operator="lessThan">
      <formula>0.05</formula>
    </cfRule>
  </conditionalFormatting>
  <printOptions gridLines="1"/>
  <pageMargins left="0.25" right="0.25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SCHEMATIC PARTS</vt:lpstr>
      <vt:lpstr>NUM_BOARDS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Charlie</cp:lastModifiedBy>
  <cp:lastPrinted>2022-01-28T14:54:52Z</cp:lastPrinted>
  <dcterms:created xsi:type="dcterms:W3CDTF">2015-07-28T15:22:36Z</dcterms:created>
  <dcterms:modified xsi:type="dcterms:W3CDTF">2022-09-26T15:26:01Z</dcterms:modified>
</cp:coreProperties>
</file>