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c1d91db29d0948/Data Sets/"/>
    </mc:Choice>
  </mc:AlternateContent>
  <xr:revisionPtr revIDLastSave="4" documentId="8_{EA6231D1-83C4-4273-A7CB-A8D19A79E19C}" xr6:coauthVersionLast="47" xr6:coauthVersionMax="47" xr10:uidLastSave="{CDB6CCD8-21FE-4F24-9BB0-5E58C38CD60B}"/>
  <bookViews>
    <workbookView xWindow="-108" yWindow="-108" windowWidth="23256" windowHeight="12576" firstSheet="4" activeTab="4" xr2:uid="{06BA6482-EAB9-4E1A-9FDD-B80C7895ADA4}"/>
  </bookViews>
  <sheets>
    <sheet name="Sheet3" sheetId="4" state="hidden" r:id="rId1"/>
    <sheet name="Sheet4" sheetId="5" state="hidden" r:id="rId2"/>
    <sheet name="Sheet5" sheetId="6" state="hidden" r:id="rId3"/>
    <sheet name="Grocery" sheetId="3" state="hidden" r:id="rId4"/>
    <sheet name="Inventory Worksheets" sheetId="1" r:id="rId5"/>
    <sheet name="Subcategory Inventory Value" sheetId="2" r:id="rId6"/>
  </sheets>
  <externalReferences>
    <externalReference r:id="rId7"/>
  </externalReferences>
  <definedNames>
    <definedName name="_xlnm.Print_Titles" localSheetId="4">'Inventory Worksheets'!$1:$1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3" i="1" l="1"/>
  <c r="L463" i="1" l="1"/>
  <c r="L69" i="1"/>
  <c r="L755" i="1"/>
  <c r="L646" i="1"/>
  <c r="L499" i="1"/>
  <c r="O499" i="1" s="1"/>
  <c r="L334" i="1"/>
  <c r="O334" i="1" s="1"/>
  <c r="L188" i="1"/>
  <c r="O188" i="1" s="1"/>
  <c r="L186" i="1"/>
  <c r="O186" i="1" s="1"/>
  <c r="O446" i="1" l="1"/>
  <c r="L111" i="1" l="1"/>
  <c r="O111" i="1" s="1"/>
  <c r="O41" i="1"/>
  <c r="L305" i="1"/>
  <c r="O305" i="1" s="1"/>
  <c r="L473" i="1"/>
  <c r="O473" i="1" s="1"/>
  <c r="L491" i="1"/>
  <c r="O491" i="1" s="1"/>
  <c r="L549" i="1"/>
  <c r="O549" i="1" s="1"/>
  <c r="L79" i="1"/>
  <c r="O79" i="1" s="1"/>
  <c r="L418" i="1"/>
  <c r="O418" i="1" s="1"/>
  <c r="L528" i="1"/>
  <c r="O528" i="1" s="1"/>
  <c r="L498" i="1"/>
  <c r="O498" i="1" s="1"/>
  <c r="L481" i="1"/>
  <c r="O481" i="1" s="1"/>
  <c r="L514" i="1"/>
  <c r="O514" i="1" s="1"/>
  <c r="L476" i="1"/>
  <c r="O476" i="1" s="1"/>
  <c r="L2" i="1" l="1"/>
  <c r="O2" i="1" s="1"/>
  <c r="L538" i="1" l="1"/>
  <c r="O538" i="1" s="1"/>
  <c r="L651" i="1" l="1"/>
  <c r="L642" i="1"/>
  <c r="L644" i="1"/>
  <c r="L641" i="1"/>
  <c r="L643" i="1"/>
  <c r="L39" i="1"/>
  <c r="O39" i="1" s="1"/>
  <c r="L600" i="1"/>
  <c r="O600" i="1" s="1"/>
  <c r="L601" i="1"/>
  <c r="O601" i="1" s="1"/>
  <c r="L753" i="1"/>
  <c r="O753" i="1" s="1"/>
  <c r="L573" i="1"/>
  <c r="O573" i="1" s="1"/>
  <c r="L632" i="1"/>
  <c r="O632" i="1" s="1"/>
  <c r="L358" i="1" l="1"/>
  <c r="O358" i="1" s="1"/>
  <c r="J637" i="1" l="1"/>
  <c r="L633" i="1" l="1"/>
  <c r="O633" i="1" s="1"/>
  <c r="L465" i="1" l="1"/>
  <c r="O465" i="1" s="1"/>
  <c r="L466" i="1"/>
  <c r="O466" i="1" s="1"/>
  <c r="L620" i="1" l="1"/>
  <c r="O620" i="1" s="1"/>
  <c r="L239" i="1"/>
  <c r="O239" i="1" s="1"/>
  <c r="L75" i="1" l="1"/>
  <c r="L513" i="1"/>
  <c r="L534" i="1"/>
  <c r="O534" i="1" s="1"/>
  <c r="L543" i="1"/>
  <c r="O543" i="1" s="1"/>
  <c r="L526" i="1"/>
  <c r="O526" i="1" s="1"/>
  <c r="L662" i="1" l="1"/>
  <c r="O662" i="1" s="1"/>
  <c r="L661" i="1"/>
  <c r="O661" i="1" s="1"/>
  <c r="L340" i="1" l="1"/>
  <c r="O340" i="1" s="1"/>
  <c r="L686" i="1" l="1"/>
  <c r="O686" i="1" s="1"/>
  <c r="L674" i="1"/>
  <c r="O674" i="1" s="1"/>
  <c r="L72" i="1"/>
  <c r="O72" i="1" s="1"/>
  <c r="L282" i="1"/>
  <c r="O282" i="1" s="1"/>
  <c r="L57" i="1"/>
  <c r="O57" i="1" s="1"/>
  <c r="L238" i="1" l="1"/>
  <c r="O238" i="1" s="1"/>
  <c r="L208" i="1"/>
  <c r="O208" i="1" s="1"/>
  <c r="L207" i="1"/>
  <c r="O207" i="1" s="1"/>
  <c r="L220" i="1"/>
  <c r="O220" i="1" s="1"/>
  <c r="L234" i="1"/>
  <c r="O234" i="1" s="1"/>
  <c r="L292" i="1" l="1"/>
  <c r="O292" i="1" s="1"/>
  <c r="L291" i="1"/>
  <c r="O291" i="1" s="1"/>
  <c r="L221" i="1"/>
  <c r="O221" i="1" s="1"/>
  <c r="L615" i="1"/>
  <c r="O615" i="1" s="1"/>
  <c r="J431" i="1"/>
  <c r="L430" i="1"/>
  <c r="O430" i="1" s="1"/>
  <c r="L286" i="1"/>
  <c r="L95" i="1" l="1"/>
  <c r="J738" i="1" l="1"/>
  <c r="J105" i="1"/>
  <c r="J108" i="1"/>
  <c r="L535" i="1" l="1"/>
  <c r="O535" i="1" s="1"/>
  <c r="L259" i="1"/>
  <c r="L34" i="1"/>
  <c r="O34" i="1" s="1"/>
  <c r="N282" i="6" l="1"/>
  <c r="N282" i="3" l="1"/>
  <c r="L118" i="1" l="1"/>
  <c r="O118" i="1" s="1"/>
  <c r="L290" i="1"/>
  <c r="O290" i="1" s="1"/>
  <c r="L65" i="1" l="1"/>
  <c r="L66" i="1"/>
  <c r="L67" i="1"/>
  <c r="L154" i="1"/>
  <c r="L235" i="1"/>
  <c r="L237" i="1"/>
  <c r="L49" i="1"/>
  <c r="L50" i="1"/>
  <c r="L297" i="1"/>
  <c r="L301" i="1"/>
  <c r="L303" i="1"/>
  <c r="L304" i="1"/>
  <c r="L339" i="1"/>
  <c r="L341" i="1"/>
  <c r="L342" i="1"/>
  <c r="L343" i="1"/>
  <c r="L344" i="1"/>
  <c r="L64" i="1"/>
  <c r="L345" i="1"/>
  <c r="L346" i="1"/>
  <c r="L347" i="1"/>
  <c r="L348" i="1"/>
  <c r="L349" i="1"/>
  <c r="L350" i="1"/>
  <c r="L70" i="1"/>
  <c r="L351" i="1"/>
  <c r="L388" i="1"/>
  <c r="L73" i="1"/>
  <c r="L391" i="1"/>
  <c r="L393" i="1"/>
  <c r="L394" i="1"/>
  <c r="L583" i="1"/>
  <c r="L647" i="1"/>
  <c r="L724" i="1"/>
  <c r="L725" i="1"/>
  <c r="L746" i="1"/>
  <c r="L747" i="1"/>
  <c r="L748" i="1"/>
  <c r="L749" i="1"/>
  <c r="L797" i="1"/>
  <c r="L88" i="1"/>
  <c r="L15" i="1"/>
  <c r="L17" i="1"/>
  <c r="L27" i="1"/>
  <c r="L92" i="1"/>
  <c r="L93" i="1"/>
  <c r="L28" i="1"/>
  <c r="L32" i="1"/>
  <c r="L48" i="1"/>
  <c r="L153" i="1"/>
  <c r="L51" i="1"/>
  <c r="L727" i="1"/>
  <c r="L100" i="1"/>
  <c r="L168" i="1"/>
  <c r="L271" i="1"/>
  <c r="L103" i="1"/>
  <c r="L287" i="1"/>
  <c r="L293" i="1"/>
  <c r="L299" i="1"/>
  <c r="L310" i="1"/>
  <c r="L356" i="1"/>
  <c r="L462" i="1"/>
  <c r="L363" i="1"/>
  <c r="L364" i="1"/>
  <c r="L365" i="1"/>
  <c r="L377" i="1"/>
  <c r="L396" i="1"/>
  <c r="L117" i="1"/>
  <c r="L119" i="1"/>
  <c r="L120" i="1"/>
  <c r="L122" i="1"/>
  <c r="L410" i="1"/>
  <c r="L429" i="1"/>
  <c r="L121" i="1"/>
  <c r="L455" i="1"/>
  <c r="L456" i="1"/>
  <c r="L459" i="1"/>
  <c r="L467" i="1"/>
  <c r="L585" i="1"/>
  <c r="L557" i="1"/>
  <c r="L574" i="1"/>
  <c r="L584" i="1"/>
  <c r="L625" i="1"/>
  <c r="L626" i="1"/>
  <c r="L700" i="1"/>
  <c r="L728" i="1"/>
  <c r="L152" i="1"/>
  <c r="L151" i="1"/>
  <c r="L740" i="1"/>
  <c r="L741" i="1"/>
  <c r="L742" i="1"/>
  <c r="L743" i="1"/>
  <c r="L750" i="1"/>
  <c r="L756" i="1"/>
  <c r="L765" i="1"/>
  <c r="L767" i="1"/>
  <c r="L123" i="1"/>
  <c r="L126" i="1"/>
  <c r="L127" i="1"/>
  <c r="L131" i="1"/>
  <c r="L155" i="1"/>
  <c r="L141" i="1"/>
  <c r="L133" i="1"/>
  <c r="L135" i="1"/>
  <c r="L137" i="1"/>
  <c r="L139" i="1"/>
  <c r="L161" i="1"/>
  <c r="L143" i="1"/>
  <c r="L145" i="1"/>
  <c r="L164" i="1"/>
  <c r="L165" i="1"/>
  <c r="L166" i="1"/>
  <c r="L147" i="1"/>
  <c r="L169" i="1"/>
  <c r="L185" i="1"/>
  <c r="L171" i="1"/>
  <c r="L187" i="1"/>
  <c r="L194" i="1"/>
  <c r="L196" i="1"/>
  <c r="L198" i="1"/>
  <c r="L200" i="1"/>
  <c r="L178" i="1"/>
  <c r="L179" i="1"/>
  <c r="L202" i="1"/>
  <c r="L204" i="1"/>
  <c r="L205" i="1"/>
  <c r="L210" i="1"/>
  <c r="L212" i="1"/>
  <c r="L213" i="1"/>
  <c r="L215" i="1"/>
  <c r="L218" i="1"/>
  <c r="L222" i="1"/>
  <c r="L223" i="1"/>
  <c r="L225" i="1"/>
  <c r="L226" i="1"/>
  <c r="L229" i="1"/>
  <c r="L231" i="1"/>
  <c r="L285" i="1"/>
  <c r="L307" i="1"/>
  <c r="L333" i="1"/>
  <c r="L380" i="1"/>
  <c r="L475" i="1"/>
  <c r="L697" i="1"/>
  <c r="L707" i="1"/>
  <c r="L721" i="1"/>
  <c r="L722" i="1"/>
  <c r="L38" i="1"/>
  <c r="L47" i="1"/>
  <c r="L54" i="1"/>
  <c r="L68" i="1"/>
  <c r="L124" i="1"/>
  <c r="L233" i="1"/>
  <c r="L280" i="1"/>
  <c r="L294" i="1"/>
  <c r="L359" i="1"/>
  <c r="L405" i="1"/>
  <c r="L406" i="1"/>
  <c r="L407" i="1"/>
  <c r="L408" i="1"/>
  <c r="L409" i="1"/>
  <c r="L559" i="1"/>
  <c r="L578" i="1"/>
  <c r="L656" i="1"/>
  <c r="L660" i="1"/>
  <c r="L719" i="1"/>
  <c r="L751" i="1"/>
  <c r="L44" i="1"/>
  <c r="L704" i="1"/>
  <c r="L706" i="1"/>
  <c r="L176" i="1"/>
  <c r="L745" i="1"/>
  <c r="L655" i="1"/>
  <c r="L737" i="1"/>
  <c r="L744" i="1"/>
  <c r="L357" i="1"/>
  <c r="L457" i="1"/>
  <c r="L458" i="1"/>
  <c r="L177" i="1"/>
  <c r="L175" i="1"/>
  <c r="L172" i="1"/>
  <c r="L170" i="1"/>
  <c r="L372" i="1"/>
  <c r="L703" i="1"/>
  <c r="L289" i="1"/>
  <c r="L581" i="1"/>
  <c r="L371" i="1"/>
  <c r="L373" i="1"/>
  <c r="L173" i="1"/>
  <c r="L374" i="1"/>
  <c r="L711" i="1"/>
  <c r="L709" i="1"/>
  <c r="L272" i="1"/>
  <c r="L274" i="1"/>
  <c r="L276" i="1"/>
  <c r="L279" i="1"/>
  <c r="L59" i="1"/>
  <c r="L156" i="1"/>
  <c r="L270" i="1"/>
  <c r="L461" i="1"/>
  <c r="L128" i="1"/>
  <c r="L163" i="1"/>
  <c r="L74" i="1"/>
  <c r="L432" i="1"/>
  <c r="L723" i="1"/>
  <c r="L354" i="1"/>
  <c r="L582" i="1"/>
  <c r="L567" i="1"/>
  <c r="L442" i="1"/>
  <c r="L565" i="1"/>
  <c r="L417" i="1"/>
  <c r="L414" i="1"/>
  <c r="L673" i="1"/>
  <c r="L395" i="1"/>
  <c r="L586" i="1"/>
  <c r="L402" i="1"/>
  <c r="L382" i="1"/>
  <c r="L353" i="1"/>
  <c r="L716" i="1"/>
  <c r="L714" i="1"/>
  <c r="L715" i="1"/>
  <c r="L717" i="1"/>
  <c r="L134" i="1"/>
  <c r="L558" i="1"/>
  <c r="L295" i="1"/>
  <c r="L138" i="1"/>
  <c r="L140" i="1"/>
  <c r="L298" i="1"/>
  <c r="L195" i="1"/>
  <c r="L197" i="1"/>
  <c r="L199" i="1"/>
  <c r="L201" i="1"/>
  <c r="L203" i="1"/>
  <c r="L144" i="1"/>
  <c r="L142" i="1"/>
  <c r="L132" i="1"/>
  <c r="L148" i="1"/>
  <c r="L146" i="1"/>
  <c r="L136" i="1"/>
  <c r="L375" i="1"/>
  <c r="L764" i="1"/>
  <c r="L762" i="1"/>
  <c r="L763" i="1"/>
  <c r="L794" i="1"/>
  <c r="L436" i="1"/>
  <c r="L242" i="1"/>
  <c r="L258" i="1"/>
  <c r="L385" i="1"/>
  <c r="L399" i="1"/>
  <c r="L403" i="1"/>
  <c r="L383" i="1"/>
  <c r="L150" i="1"/>
  <c r="L325" i="1"/>
  <c r="L326" i="1"/>
  <c r="L149" i="1"/>
  <c r="L43" i="1"/>
  <c r="L46" i="1"/>
  <c r="L330" i="1"/>
  <c r="L579" i="1"/>
  <c r="L113" i="1"/>
  <c r="L734" i="1"/>
  <c r="L664" i="1"/>
  <c r="L666" i="1"/>
  <c r="L677" i="1"/>
  <c r="L679" i="1"/>
  <c r="L692" i="1"/>
  <c r="L331" i="1"/>
  <c r="L564" i="1"/>
  <c r="L731" i="1"/>
  <c r="L732" i="1"/>
  <c r="L733" i="1"/>
  <c r="L735" i="1"/>
  <c r="L738" i="1"/>
  <c r="L206" i="1"/>
  <c r="L209" i="1"/>
  <c r="L211" i="1"/>
  <c r="L352" i="1"/>
  <c r="L214" i="1"/>
  <c r="L216" i="1"/>
  <c r="L217" i="1"/>
  <c r="L224" i="1"/>
  <c r="L227" i="1"/>
  <c r="L228" i="1"/>
  <c r="L360" i="1"/>
  <c r="L361" i="1"/>
  <c r="L362" i="1"/>
  <c r="L230" i="1"/>
  <c r="L265" i="1"/>
  <c r="L283" i="1"/>
  <c r="L366" i="1"/>
  <c r="L281" i="1"/>
  <c r="L368" i="1"/>
  <c r="L369" i="1"/>
  <c r="L370" i="1"/>
  <c r="L284" i="1"/>
  <c r="L308" i="1"/>
  <c r="L311" i="1"/>
  <c r="L312" i="1"/>
  <c r="L313" i="1"/>
  <c r="L314" i="1"/>
  <c r="L315" i="1"/>
  <c r="L316" i="1"/>
  <c r="L317" i="1"/>
  <c r="L318" i="1"/>
  <c r="L320" i="1"/>
  <c r="L321" i="1"/>
  <c r="L322" i="1"/>
  <c r="L324" i="1"/>
  <c r="L327" i="1"/>
  <c r="L328" i="1"/>
  <c r="L329" i="1"/>
  <c r="L433" i="1"/>
  <c r="L453" i="1"/>
  <c r="L464" i="1"/>
  <c r="L630" i="1"/>
  <c r="L634" i="1"/>
  <c r="L636" i="1"/>
  <c r="L638" i="1"/>
  <c r="L752" i="1"/>
  <c r="L760" i="1"/>
  <c r="L401" i="1"/>
  <c r="L20" i="1"/>
  <c r="L23" i="1"/>
  <c r="L437" i="1"/>
  <c r="L77" i="1"/>
  <c r="L80" i="1"/>
  <c r="L83" i="1"/>
  <c r="L84" i="1"/>
  <c r="L86" i="1"/>
  <c r="L90" i="1"/>
  <c r="L96" i="1"/>
  <c r="L98" i="1"/>
  <c r="L101" i="1"/>
  <c r="L109" i="1"/>
  <c r="L129" i="1"/>
  <c r="L243" i="1"/>
  <c r="L416" i="1"/>
  <c r="L245" i="1"/>
  <c r="L420" i="1"/>
  <c r="L422" i="1"/>
  <c r="L424" i="1"/>
  <c r="L247" i="1"/>
  <c r="L249" i="1"/>
  <c r="L427" i="1"/>
  <c r="L251" i="1"/>
  <c r="L253" i="1"/>
  <c r="L428" i="1"/>
  <c r="L254" i="1"/>
  <c r="L256" i="1"/>
  <c r="L261" i="1"/>
  <c r="L266" i="1"/>
  <c r="L267" i="1"/>
  <c r="L296" i="1"/>
  <c r="L438" i="1"/>
  <c r="L439" i="1"/>
  <c r="L440" i="1"/>
  <c r="L441" i="1"/>
  <c r="L355" i="1"/>
  <c r="L378" i="1"/>
  <c r="L386" i="1"/>
  <c r="L400" i="1"/>
  <c r="L447" i="1"/>
  <c r="L449" i="1"/>
  <c r="L472" i="1"/>
  <c r="L477" i="1"/>
  <c r="L452" i="1"/>
  <c r="L479" i="1"/>
  <c r="L482" i="1"/>
  <c r="L484" i="1"/>
  <c r="L486" i="1"/>
  <c r="L492" i="1"/>
  <c r="L495" i="1"/>
  <c r="L500" i="1"/>
  <c r="L460" i="1"/>
  <c r="L502" i="1"/>
  <c r="L504" i="1"/>
  <c r="L468" i="1"/>
  <c r="L469" i="1"/>
  <c r="L508" i="1"/>
  <c r="L510" i="1"/>
  <c r="L488" i="1"/>
  <c r="L470" i="1"/>
  <c r="L515" i="1"/>
  <c r="L517" i="1"/>
  <c r="L519" i="1"/>
  <c r="L523" i="1"/>
  <c r="L527" i="1"/>
  <c r="L536" i="1"/>
  <c r="L539" i="1"/>
  <c r="L544" i="1"/>
  <c r="L548" i="1"/>
  <c r="L568" i="1"/>
  <c r="L587" i="1"/>
  <c r="L494" i="1"/>
  <c r="L591" i="1"/>
  <c r="L593" i="1"/>
  <c r="L595" i="1"/>
  <c r="L598" i="1"/>
  <c r="L603" i="1"/>
  <c r="L605" i="1"/>
  <c r="L607" i="1"/>
  <c r="L611" i="1"/>
  <c r="L613" i="1"/>
  <c r="L616" i="1"/>
  <c r="L618" i="1"/>
  <c r="L622" i="1"/>
  <c r="L650" i="1"/>
  <c r="L652" i="1"/>
  <c r="L761" i="1"/>
  <c r="L45" i="1"/>
  <c r="L232" i="1"/>
  <c r="L240" i="1"/>
  <c r="L392" i="1"/>
  <c r="L397" i="1"/>
  <c r="L576" i="1"/>
  <c r="L766" i="1"/>
  <c r="L415" i="1"/>
  <c r="L448" i="1"/>
  <c r="L490" i="1"/>
  <c r="L524" i="1"/>
  <c r="L529" i="1"/>
  <c r="L663" i="1"/>
  <c r="L531" i="1"/>
  <c r="L533" i="1"/>
  <c r="L665" i="1"/>
  <c r="L667" i="1"/>
  <c r="L668" i="1"/>
  <c r="L669" i="1"/>
  <c r="L670" i="1"/>
  <c r="L672" i="1"/>
  <c r="L676" i="1"/>
  <c r="L678" i="1"/>
  <c r="L546" i="1"/>
  <c r="L547" i="1"/>
  <c r="L680" i="1"/>
  <c r="L681" i="1"/>
  <c r="L551" i="1"/>
  <c r="L552" i="1"/>
  <c r="L682" i="1"/>
  <c r="L683" i="1"/>
  <c r="L684" i="1"/>
  <c r="L685" i="1"/>
  <c r="L687" i="1"/>
  <c r="L689" i="1"/>
  <c r="L690" i="1"/>
  <c r="L691" i="1"/>
  <c r="L693" i="1"/>
  <c r="L694" i="1"/>
  <c r="L695" i="1"/>
  <c r="L696" i="1"/>
  <c r="L3" i="1"/>
  <c r="L4" i="1"/>
  <c r="L5" i="1"/>
  <c r="L6" i="1"/>
  <c r="L7" i="1"/>
  <c r="L8" i="1"/>
  <c r="L570" i="1"/>
  <c r="L13" i="1"/>
  <c r="L14" i="1"/>
  <c r="L52" i="1"/>
  <c r="L55" i="1"/>
  <c r="L56" i="1"/>
  <c r="L577" i="1"/>
  <c r="L71" i="1"/>
  <c r="L159" i="1"/>
  <c r="L160" i="1"/>
  <c r="L180" i="1"/>
  <c r="L192" i="1"/>
  <c r="L193" i="1"/>
  <c r="L236" i="1"/>
  <c r="L269" i="1"/>
  <c r="L337" i="1"/>
  <c r="L338" i="1"/>
  <c r="L376" i="1"/>
  <c r="L381" i="1"/>
  <c r="L387" i="1"/>
  <c r="L389" i="1"/>
  <c r="L390" i="1"/>
  <c r="L597" i="1"/>
  <c r="L411" i="1"/>
  <c r="L451" i="1"/>
  <c r="L454" i="1"/>
  <c r="L553" i="1"/>
  <c r="L554" i="1"/>
  <c r="L555" i="1"/>
  <c r="L556" i="1"/>
  <c r="L560" i="1"/>
  <c r="L561" i="1"/>
  <c r="L562" i="1"/>
  <c r="L563" i="1"/>
  <c r="L571" i="1"/>
  <c r="L575" i="1"/>
  <c r="L648" i="1"/>
  <c r="L654" i="1"/>
  <c r="L657" i="1"/>
  <c r="L699" i="1"/>
  <c r="L736" i="1"/>
  <c r="L798" i="1"/>
  <c r="O140" i="1" l="1"/>
  <c r="O139" i="1"/>
  <c r="O138" i="1"/>
  <c r="O137" i="1"/>
  <c r="J739" i="1" l="1"/>
  <c r="L739" i="1" l="1"/>
  <c r="O739" i="1" s="1"/>
  <c r="L25" i="1"/>
  <c r="O25" i="1" s="1"/>
  <c r="J309" i="1" l="1"/>
  <c r="L309" i="1" s="1"/>
  <c r="O338" i="1" l="1"/>
  <c r="O180" i="1"/>
  <c r="O192" i="1"/>
  <c r="O454" i="1"/>
  <c r="L260" i="1" l="1"/>
  <c r="O260" i="1" s="1"/>
  <c r="O551" i="1"/>
  <c r="O533" i="1"/>
  <c r="O463" i="1"/>
  <c r="L219" i="1"/>
  <c r="O219" i="1" s="1"/>
  <c r="L509" i="1"/>
  <c r="O510" i="1"/>
  <c r="O622" i="1"/>
  <c r="O616" i="1"/>
  <c r="O605" i="1"/>
  <c r="O568" i="1"/>
  <c r="O242" i="1"/>
  <c r="O603" i="1"/>
  <c r="O519" i="1"/>
  <c r="O517" i="1"/>
  <c r="O527" i="1"/>
  <c r="O646" i="1"/>
  <c r="O523" i="1" l="1"/>
  <c r="O645" i="1"/>
  <c r="O536" i="1"/>
  <c r="O484" i="1"/>
  <c r="O20" i="1"/>
  <c r="O109" i="1" l="1"/>
  <c r="O544" i="1" l="1"/>
  <c r="L273" i="1"/>
  <c r="O273" i="1" s="1"/>
  <c r="O563" i="1" l="1"/>
  <c r="O562" i="1"/>
  <c r="O561" i="1"/>
  <c r="O749" i="1" l="1"/>
  <c r="O747" i="1"/>
  <c r="O64" i="1"/>
  <c r="O754" i="1" l="1"/>
  <c r="L569" i="1"/>
  <c r="O569" i="1" s="1"/>
  <c r="L566" i="1"/>
  <c r="O566" i="1" s="1"/>
  <c r="O682" i="1" l="1"/>
  <c r="O663" i="1"/>
  <c r="O552" i="1"/>
  <c r="O427" i="1"/>
  <c r="O347" i="1" l="1"/>
  <c r="O748" i="1" l="1"/>
  <c r="O746" i="1"/>
  <c r="L112" i="1" l="1"/>
  <c r="O112" i="1" s="1"/>
  <c r="O194" i="1"/>
  <c r="L800" i="1"/>
  <c r="O800" i="1" s="1"/>
  <c r="L241" i="1"/>
  <c r="O241" i="1" s="1"/>
  <c r="O253" i="1"/>
  <c r="L501" i="1"/>
  <c r="O501" i="1" s="1"/>
  <c r="L606" i="1"/>
  <c r="O606" i="1" s="1"/>
  <c r="O665" i="1"/>
  <c r="O678" i="1"/>
  <c r="O666" i="1"/>
  <c r="O750" i="1"/>
  <c r="L58" i="1"/>
  <c r="O58" i="1" s="1"/>
  <c r="O285" i="1"/>
  <c r="O267" i="1"/>
  <c r="O745" i="1"/>
  <c r="O687" i="1"/>
  <c r="L520" i="1"/>
  <c r="O520" i="1" s="1"/>
  <c r="L78" i="1"/>
  <c r="O78" i="1" s="1"/>
  <c r="L81" i="1"/>
  <c r="O81" i="1" s="1"/>
  <c r="O576" i="1"/>
  <c r="O227" i="1"/>
  <c r="O206" i="1"/>
  <c r="L130" i="1"/>
  <c r="O130" i="1" s="1"/>
  <c r="O128" i="1"/>
  <c r="O96" i="1"/>
  <c r="L91" i="1"/>
  <c r="O91" i="1" s="1"/>
  <c r="L85" i="1"/>
  <c r="O85" i="1" s="1"/>
  <c r="L87" i="1"/>
  <c r="O87" i="1" s="1"/>
  <c r="O83" i="1"/>
  <c r="L99" i="1"/>
  <c r="O99" i="1" s="1"/>
  <c r="L102" i="1"/>
  <c r="O102" i="1" s="1"/>
  <c r="O547" i="1"/>
  <c r="O546" i="1"/>
  <c r="O513" i="1"/>
  <c r="L379" i="1"/>
  <c r="O379" i="1" s="1"/>
  <c r="L596" i="1"/>
  <c r="O596" i="1" s="1"/>
  <c r="L594" i="1"/>
  <c r="O594" i="1" s="1"/>
  <c r="O703" i="1"/>
  <c r="O509" i="1"/>
  <c r="O581" i="1"/>
  <c r="O613" i="1"/>
  <c r="O611" i="1"/>
  <c r="O587" i="1"/>
  <c r="O589" i="1"/>
  <c r="O591" i="1"/>
  <c r="L599" i="1"/>
  <c r="O599" i="1" s="1"/>
  <c r="L608" i="1"/>
  <c r="O608" i="1" s="1"/>
  <c r="L619" i="1"/>
  <c r="O619" i="1" s="1"/>
  <c r="O59" i="1"/>
  <c r="L246" i="1"/>
  <c r="O246" i="1" s="1"/>
  <c r="L248" i="1"/>
  <c r="O248" i="1" s="1"/>
  <c r="L250" i="1"/>
  <c r="O250" i="1" s="1"/>
  <c r="L252" i="1"/>
  <c r="O252" i="1" s="1"/>
  <c r="L257" i="1"/>
  <c r="L262" i="1"/>
  <c r="O262" i="1" s="1"/>
  <c r="O90" i="1"/>
  <c r="O77" i="1"/>
  <c r="O80" i="1"/>
  <c r="O95" i="1"/>
  <c r="O711" i="1"/>
  <c r="O709" i="1"/>
  <c r="O216" i="1"/>
  <c r="O214" i="1"/>
  <c r="O296" i="1"/>
  <c r="J332" i="1"/>
  <c r="O210" i="1"/>
  <c r="L190" i="1"/>
  <c r="O190" i="1" s="1"/>
  <c r="O218" i="1"/>
  <c r="L590" i="1"/>
  <c r="O590" i="1" s="1"/>
  <c r="L621" i="1"/>
  <c r="O621" i="1" s="1"/>
  <c r="O386" i="1"/>
  <c r="O415" i="1"/>
  <c r="L489" i="1"/>
  <c r="O489" i="1" s="1"/>
  <c r="O668" i="1"/>
  <c r="O494" i="1"/>
  <c r="O103" i="1"/>
  <c r="J423" i="1"/>
  <c r="O179" i="1"/>
  <c r="L773" i="1"/>
  <c r="O773" i="1" s="1"/>
  <c r="J183" i="1"/>
  <c r="L183" i="1" s="1"/>
  <c r="O183" i="1" s="1"/>
  <c r="O225" i="1"/>
  <c r="J189" i="1"/>
  <c r="O229" i="1"/>
  <c r="O692" i="1"/>
  <c r="O159" i="1"/>
  <c r="O352" i="1"/>
  <c r="O406" i="1"/>
  <c r="O409" i="1"/>
  <c r="O50" i="1"/>
  <c r="O403" i="1"/>
  <c r="L821" i="1"/>
  <c r="O821" i="1" s="1"/>
  <c r="J398" i="1"/>
  <c r="L398" i="1" s="1"/>
  <c r="O398" i="1" s="1"/>
  <c r="L820" i="1"/>
  <c r="O820" i="1" s="1"/>
  <c r="O361" i="1"/>
  <c r="O680" i="1"/>
  <c r="O405" i="1"/>
  <c r="O407" i="1"/>
  <c r="O408" i="1"/>
  <c r="O468" i="1"/>
  <c r="O68" i="1"/>
  <c r="O656" i="1"/>
  <c r="L9" i="1"/>
  <c r="O9" i="1" s="1"/>
  <c r="L799" i="1"/>
  <c r="L182" i="1"/>
  <c r="O182" i="1" s="1"/>
  <c r="L244" i="1"/>
  <c r="O244" i="1" s="1"/>
  <c r="L255" i="1"/>
  <c r="O255" i="1" s="1"/>
  <c r="L624" i="1"/>
  <c r="O624" i="1" s="1"/>
  <c r="L819" i="1"/>
  <c r="O819" i="1" s="1"/>
  <c r="L818" i="1"/>
  <c r="O818" i="1" s="1"/>
  <c r="O555" i="1"/>
  <c r="L817" i="1"/>
  <c r="O817" i="1" s="1"/>
  <c r="L640" i="1"/>
  <c r="O640" i="1" s="1"/>
  <c r="L445" i="1"/>
  <c r="O445" i="1" s="1"/>
  <c r="L816" i="1"/>
  <c r="O816" i="1" s="1"/>
  <c r="L815" i="1"/>
  <c r="O815" i="1" s="1"/>
  <c r="L814" i="1"/>
  <c r="O814" i="1" s="1"/>
  <c r="L813" i="1"/>
  <c r="O813" i="1" s="1"/>
  <c r="L812" i="1"/>
  <c r="O812" i="1" s="1"/>
  <c r="L811" i="1"/>
  <c r="O811" i="1" s="1"/>
  <c r="L810" i="1"/>
  <c r="O810" i="1" s="1"/>
  <c r="L809" i="1"/>
  <c r="O809" i="1" s="1"/>
  <c r="L808" i="1"/>
  <c r="O808" i="1" s="1"/>
  <c r="L807" i="1"/>
  <c r="O807" i="1" s="1"/>
  <c r="L806" i="1"/>
  <c r="O806" i="1" s="1"/>
  <c r="L805" i="1"/>
  <c r="O805" i="1" s="1"/>
  <c r="O45" i="1"/>
  <c r="O232" i="1"/>
  <c r="O240" i="1"/>
  <c r="O392" i="1"/>
  <c r="O397" i="1"/>
  <c r="O766" i="1"/>
  <c r="L804" i="1"/>
  <c r="O804" i="1" s="1"/>
  <c r="L803" i="1"/>
  <c r="O803" i="1" s="1"/>
  <c r="L802" i="1"/>
  <c r="O802" i="1" s="1"/>
  <c r="L801" i="1"/>
  <c r="O801" i="1" s="1"/>
  <c r="O119" i="1"/>
  <c r="O53" i="1"/>
  <c r="J107" i="1"/>
  <c r="J106" i="1" s="1"/>
  <c r="O124" i="1"/>
  <c r="O92" i="1"/>
  <c r="O284" i="1"/>
  <c r="O342" i="1"/>
  <c r="L35" i="1"/>
  <c r="O35" i="1" s="1"/>
  <c r="O424" i="1"/>
  <c r="O153" i="1"/>
  <c r="L33" i="1"/>
  <c r="O33" i="1" s="1"/>
  <c r="O684" i="1"/>
  <c r="O49" i="1"/>
  <c r="O15" i="1"/>
  <c r="O100" i="1"/>
  <c r="O281" i="1"/>
  <c r="O697" i="1"/>
  <c r="O696" i="1"/>
  <c r="O439" i="1"/>
  <c r="O683" i="1"/>
  <c r="O669" i="1"/>
  <c r="O289" i="1"/>
  <c r="L22" i="1"/>
  <c r="O22" i="1" s="1"/>
  <c r="O341" i="1"/>
  <c r="O235" i="1"/>
  <c r="O166" i="1"/>
  <c r="O304" i="1"/>
  <c r="O348" i="1"/>
  <c r="O344" i="1"/>
  <c r="O56" i="1"/>
  <c r="O7" i="1"/>
  <c r="O4" i="1"/>
  <c r="L336" i="1"/>
  <c r="O336" i="1" s="1"/>
  <c r="O70" i="1"/>
  <c r="O88" i="1"/>
  <c r="L94" i="1"/>
  <c r="O94" i="1" s="1"/>
  <c r="O676" i="1"/>
  <c r="L19" i="1"/>
  <c r="O19" i="1" s="1"/>
  <c r="L729" i="1"/>
  <c r="O729" i="1" s="1"/>
  <c r="O735" i="1"/>
  <c r="O298" i="1"/>
  <c r="L628" i="1"/>
  <c r="O628" i="1" s="1"/>
  <c r="L629" i="1"/>
  <c r="O629" i="1" s="1"/>
  <c r="O69" i="1"/>
  <c r="L659" i="1"/>
  <c r="O659" i="1" s="1"/>
  <c r="O164" i="1"/>
  <c r="O416" i="1"/>
  <c r="O441" i="1"/>
  <c r="L512" i="1"/>
  <c r="O512" i="1" s="1"/>
  <c r="O732" i="1"/>
  <c r="O161" i="1"/>
  <c r="L627" i="1"/>
  <c r="O627" i="1" s="1"/>
  <c r="O155" i="1"/>
  <c r="L542" i="1"/>
  <c r="O542" i="1" s="1"/>
  <c r="O798" i="1"/>
  <c r="O797" i="1"/>
  <c r="L796" i="1"/>
  <c r="O796" i="1" s="1"/>
  <c r="L541" i="1"/>
  <c r="O541" i="1" s="1"/>
  <c r="L795" i="1"/>
  <c r="O795" i="1" s="1"/>
  <c r="O794" i="1"/>
  <c r="O147" i="1"/>
  <c r="L771" i="1"/>
  <c r="O771" i="1" s="1"/>
  <c r="O203" i="1"/>
  <c r="L770" i="1"/>
  <c r="O770" i="1" s="1"/>
  <c r="O230" i="1"/>
  <c r="O228" i="1"/>
  <c r="L63" i="1"/>
  <c r="O63" i="1" s="1"/>
  <c r="L769" i="1"/>
  <c r="O769" i="1" s="1"/>
  <c r="L768" i="1"/>
  <c r="O768" i="1" s="1"/>
  <c r="O767" i="1"/>
  <c r="L623" i="1"/>
  <c r="O623" i="1" s="1"/>
  <c r="O695" i="1"/>
  <c r="O283" i="1"/>
  <c r="O150" i="1"/>
  <c r="L759" i="1"/>
  <c r="O759" i="1" s="1"/>
  <c r="O760" i="1"/>
  <c r="O329" i="1"/>
  <c r="L758" i="1"/>
  <c r="O758" i="1" s="1"/>
  <c r="L757" i="1"/>
  <c r="O757" i="1" s="1"/>
  <c r="O756" i="1"/>
  <c r="O752" i="1"/>
  <c r="O638" i="1"/>
  <c r="O751" i="1"/>
  <c r="L793" i="1"/>
  <c r="O793" i="1" s="1"/>
  <c r="L792" i="1"/>
  <c r="O792" i="1" s="1"/>
  <c r="L782" i="1"/>
  <c r="O782" i="1" s="1"/>
  <c r="O743" i="1"/>
  <c r="O742" i="1"/>
  <c r="O741" i="1"/>
  <c r="O740" i="1"/>
  <c r="O737" i="1"/>
  <c r="O736" i="1"/>
  <c r="L730" i="1"/>
  <c r="O730" i="1" s="1"/>
  <c r="L545" i="1"/>
  <c r="O545" i="1" s="1"/>
  <c r="O734" i="1"/>
  <c r="O731" i="1"/>
  <c r="O151" i="1"/>
  <c r="O357" i="1"/>
  <c r="O152" i="1"/>
  <c r="O728" i="1"/>
  <c r="O351" i="1"/>
  <c r="L726" i="1"/>
  <c r="O726" i="1" s="1"/>
  <c r="O725" i="1"/>
  <c r="O724" i="1"/>
  <c r="O719" i="1"/>
  <c r="O618" i="1"/>
  <c r="O145" i="1"/>
  <c r="L718" i="1"/>
  <c r="O718" i="1" s="1"/>
  <c r="O717" i="1"/>
  <c r="L617" i="1"/>
  <c r="O617" i="1" s="1"/>
  <c r="O636" i="1"/>
  <c r="L781" i="1"/>
  <c r="O781" i="1" s="1"/>
  <c r="L713" i="1"/>
  <c r="O713" i="1" s="1"/>
  <c r="L712" i="1"/>
  <c r="O712" i="1" s="1"/>
  <c r="O716" i="1"/>
  <c r="O707" i="1"/>
  <c r="L705" i="1"/>
  <c r="O705" i="1" s="1"/>
  <c r="O328" i="1"/>
  <c r="O706" i="1"/>
  <c r="O700" i="1"/>
  <c r="O699" i="1"/>
  <c r="O694" i="1"/>
  <c r="O571" i="1"/>
  <c r="L698" i="1"/>
  <c r="O698" i="1" s="1"/>
  <c r="O143" i="1"/>
  <c r="O715" i="1"/>
  <c r="L191" i="1"/>
  <c r="O191" i="1" s="1"/>
  <c r="O660" i="1"/>
  <c r="O693" i="1"/>
  <c r="O657" i="1"/>
  <c r="O655" i="1"/>
  <c r="O654" i="1"/>
  <c r="L653" i="1"/>
  <c r="O653" i="1" s="1"/>
  <c r="O651" i="1"/>
  <c r="L614" i="1"/>
  <c r="O614" i="1" s="1"/>
  <c r="L649" i="1"/>
  <c r="O649" i="1" s="1"/>
  <c r="O643" i="1"/>
  <c r="O641" i="1"/>
  <c r="O648" i="1"/>
  <c r="O349" i="1"/>
  <c r="O647" i="1"/>
  <c r="L277" i="1"/>
  <c r="O277" i="1" s="1"/>
  <c r="O626" i="1"/>
  <c r="O625" i="1"/>
  <c r="L701" i="1"/>
  <c r="O701" i="1" s="1"/>
  <c r="O394" i="1"/>
  <c r="O327" i="1"/>
  <c r="O582" i="1"/>
  <c r="O579" i="1"/>
  <c r="L612" i="1"/>
  <c r="O612" i="1" s="1"/>
  <c r="O578" i="1"/>
  <c r="L791" i="1"/>
  <c r="O791" i="1" s="1"/>
  <c r="O556" i="1"/>
  <c r="O577" i="1"/>
  <c r="O691" i="1"/>
  <c r="L550" i="1"/>
  <c r="O550" i="1" s="1"/>
  <c r="O429" i="1"/>
  <c r="O575" i="1"/>
  <c r="L790" i="1"/>
  <c r="O790" i="1" s="1"/>
  <c r="O764" i="1"/>
  <c r="L572" i="1"/>
  <c r="O572" i="1" s="1"/>
  <c r="O570" i="1"/>
  <c r="O567" i="1"/>
  <c r="O564" i="1"/>
  <c r="L610" i="1"/>
  <c r="O610" i="1" s="1"/>
  <c r="O763" i="1"/>
  <c r="O560" i="1"/>
  <c r="O469" i="1"/>
  <c r="O690" i="1"/>
  <c r="L497" i="1"/>
  <c r="O497" i="1" s="1"/>
  <c r="O201" i="1"/>
  <c r="O559" i="1"/>
  <c r="O558" i="1"/>
  <c r="O261" i="1"/>
  <c r="O326" i="1"/>
  <c r="L540" i="1"/>
  <c r="O540" i="1" s="1"/>
  <c r="O557" i="1"/>
  <c r="L609" i="1"/>
  <c r="O609" i="1" s="1"/>
  <c r="O585" i="1"/>
  <c r="O324" i="1"/>
  <c r="O172" i="1"/>
  <c r="O171" i="1"/>
  <c r="O170" i="1"/>
  <c r="O169" i="1"/>
  <c r="O607" i="1"/>
  <c r="O461" i="1"/>
  <c r="O460" i="1"/>
  <c r="O459" i="1"/>
  <c r="O458" i="1"/>
  <c r="O457" i="1"/>
  <c r="O456" i="1"/>
  <c r="O455" i="1"/>
  <c r="O453" i="1"/>
  <c r="L507" i="1"/>
  <c r="O507" i="1" s="1"/>
  <c r="O323" i="1"/>
  <c r="O452" i="1"/>
  <c r="O451" i="1"/>
  <c r="L450" i="1"/>
  <c r="O450" i="1" s="1"/>
  <c r="O448" i="1"/>
  <c r="O121" i="1"/>
  <c r="O442" i="1"/>
  <c r="O226" i="1"/>
  <c r="L435" i="1"/>
  <c r="O435" i="1" s="1"/>
  <c r="O433" i="1"/>
  <c r="O432" i="1"/>
  <c r="L532" i="1"/>
  <c r="O532" i="1" s="1"/>
  <c r="O689" i="1"/>
  <c r="O176" i="1"/>
  <c r="O744" i="1"/>
  <c r="O428" i="1"/>
  <c r="O293" i="1"/>
  <c r="L426" i="1"/>
  <c r="O426" i="1" s="1"/>
  <c r="L425" i="1"/>
  <c r="O425" i="1" s="1"/>
  <c r="O322" i="1"/>
  <c r="L688" i="1"/>
  <c r="O688" i="1" s="1"/>
  <c r="L506" i="1"/>
  <c r="O506" i="1" s="1"/>
  <c r="O337" i="1"/>
  <c r="O531" i="1"/>
  <c r="O422" i="1"/>
  <c r="O524" i="1"/>
  <c r="O529" i="1"/>
  <c r="O420" i="1"/>
  <c r="O417" i="1"/>
  <c r="O411" i="1"/>
  <c r="O410" i="1"/>
  <c r="O321" i="1"/>
  <c r="O122" i="1"/>
  <c r="O365" i="1"/>
  <c r="O399" i="1"/>
  <c r="O402" i="1"/>
  <c r="O401" i="1"/>
  <c r="L522" i="1"/>
  <c r="O522" i="1" s="1"/>
  <c r="O396" i="1"/>
  <c r="O685" i="1"/>
  <c r="O395" i="1"/>
  <c r="O393" i="1"/>
  <c r="O346" i="1"/>
  <c r="O320" i="1"/>
  <c r="O391" i="1"/>
  <c r="O345" i="1"/>
  <c r="O390" i="1"/>
  <c r="O388" i="1"/>
  <c r="O389" i="1"/>
  <c r="L780" i="1"/>
  <c r="O780" i="1" s="1"/>
  <c r="O387" i="1"/>
  <c r="O383" i="1"/>
  <c r="O382" i="1"/>
  <c r="O385" i="1"/>
  <c r="O381" i="1"/>
  <c r="L604" i="1"/>
  <c r="O604" i="1" s="1"/>
  <c r="O733" i="1"/>
  <c r="L184" i="1"/>
  <c r="O184" i="1" s="1"/>
  <c r="L505" i="1"/>
  <c r="O505" i="1" s="1"/>
  <c r="O380" i="1"/>
  <c r="O135" i="1"/>
  <c r="O634" i="1"/>
  <c r="O378" i="1"/>
  <c r="L602" i="1"/>
  <c r="O602" i="1" s="1"/>
  <c r="O377" i="1"/>
  <c r="L783" i="1"/>
  <c r="O783" i="1" s="1"/>
  <c r="O376" i="1"/>
  <c r="O375" i="1"/>
  <c r="L503" i="1"/>
  <c r="O503" i="1" s="1"/>
  <c r="O373" i="1"/>
  <c r="O370" i="1"/>
  <c r="O372" i="1"/>
  <c r="O371" i="1"/>
  <c r="O704" i="1"/>
  <c r="O374" i="1"/>
  <c r="L518" i="1"/>
  <c r="O518" i="1" s="1"/>
  <c r="L521" i="1"/>
  <c r="O521" i="1" s="1"/>
  <c r="O368" i="1"/>
  <c r="L516" i="1"/>
  <c r="O516" i="1" s="1"/>
  <c r="L335" i="1"/>
  <c r="O335" i="1" s="1"/>
  <c r="O366" i="1"/>
  <c r="O364" i="1"/>
  <c r="O363" i="1"/>
  <c r="O362" i="1"/>
  <c r="L789" i="1"/>
  <c r="O789" i="1" s="1"/>
  <c r="L784" i="1"/>
  <c r="O784" i="1" s="1"/>
  <c r="L788" i="1"/>
  <c r="O788" i="1" s="1"/>
  <c r="O360" i="1"/>
  <c r="O359" i="1"/>
  <c r="L779" i="1"/>
  <c r="O779" i="1" s="1"/>
  <c r="O174" i="1"/>
  <c r="O462" i="1"/>
  <c r="O356" i="1"/>
  <c r="O224" i="1"/>
  <c r="O199" i="1"/>
  <c r="O354" i="1"/>
  <c r="O133" i="1"/>
  <c r="O353" i="1"/>
  <c r="L785" i="1"/>
  <c r="O785" i="1" s="1"/>
  <c r="O369" i="1"/>
  <c r="L419" i="1"/>
  <c r="O419" i="1" s="1"/>
  <c r="O325" i="1"/>
  <c r="O330" i="1"/>
  <c r="O331" i="1"/>
  <c r="L537" i="1"/>
  <c r="O537" i="1" s="1"/>
  <c r="L774" i="1"/>
  <c r="O774" i="1" s="1"/>
  <c r="O258" i="1"/>
  <c r="L778" i="1"/>
  <c r="O778" i="1" s="1"/>
  <c r="O308" i="1"/>
  <c r="O721" i="1"/>
  <c r="O307" i="1"/>
  <c r="L306" i="1"/>
  <c r="O306" i="1" s="1"/>
  <c r="O777" i="1"/>
  <c r="O303" i="1"/>
  <c r="O256" i="1"/>
  <c r="L302" i="1"/>
  <c r="O302" i="1" s="1"/>
  <c r="O301" i="1"/>
  <c r="L300" i="1"/>
  <c r="O300" i="1" s="1"/>
  <c r="O299" i="1"/>
  <c r="O297" i="1"/>
  <c r="O681" i="1"/>
  <c r="O295" i="1"/>
  <c r="L496" i="1"/>
  <c r="O496" i="1" s="1"/>
  <c r="O254" i="1"/>
  <c r="O679" i="1"/>
  <c r="O677" i="1"/>
  <c r="O755" i="1"/>
  <c r="O294" i="1"/>
  <c r="L288" i="1"/>
  <c r="O288" i="1" s="1"/>
  <c r="L511" i="1"/>
  <c r="O511" i="1" s="1"/>
  <c r="O287" i="1"/>
  <c r="O280" i="1"/>
  <c r="L278" i="1"/>
  <c r="O278" i="1" s="1"/>
  <c r="O274" i="1"/>
  <c r="O738" i="1"/>
  <c r="L275" i="1"/>
  <c r="O275" i="1" s="1"/>
  <c r="O765" i="1"/>
  <c r="O554" i="1"/>
  <c r="O553" i="1"/>
  <c r="O343" i="1"/>
  <c r="O270" i="1"/>
  <c r="O269" i="1"/>
  <c r="L675" i="1"/>
  <c r="O675" i="1" s="1"/>
  <c r="O237" i="1"/>
  <c r="L776" i="1"/>
  <c r="O776" i="1" s="1"/>
  <c r="O714" i="1"/>
  <c r="L268" i="1"/>
  <c r="O268" i="1" s="1"/>
  <c r="O266" i="1"/>
  <c r="O265" i="1"/>
  <c r="O223" i="1"/>
  <c r="L263" i="1"/>
  <c r="O263" i="1" s="1"/>
  <c r="O312" i="1"/>
  <c r="O154" i="1"/>
  <c r="O67" i="1"/>
  <c r="O236" i="1"/>
  <c r="O233" i="1"/>
  <c r="O565" i="1"/>
  <c r="O193" i="1"/>
  <c r="O178" i="1"/>
  <c r="O168" i="1"/>
  <c r="L787" i="1"/>
  <c r="O787" i="1" s="1"/>
  <c r="O177" i="1"/>
  <c r="O175" i="1"/>
  <c r="L493" i="1"/>
  <c r="O493" i="1" s="1"/>
  <c r="O222" i="1"/>
  <c r="L89" i="1"/>
  <c r="O89" i="1" s="1"/>
  <c r="O165" i="1"/>
  <c r="L162" i="1"/>
  <c r="O162" i="1" s="1"/>
  <c r="O163" i="1"/>
  <c r="O673" i="1"/>
  <c r="O318" i="1"/>
  <c r="O160" i="1"/>
  <c r="O158" i="1"/>
  <c r="O157" i="1"/>
  <c r="O156" i="1"/>
  <c r="O727" i="1"/>
  <c r="O66" i="1"/>
  <c r="O339" i="1"/>
  <c r="O317" i="1"/>
  <c r="O316" i="1"/>
  <c r="O672" i="1"/>
  <c r="O129" i="1"/>
  <c r="O127" i="1"/>
  <c r="O315" i="1"/>
  <c r="O126" i="1"/>
  <c r="L125" i="1"/>
  <c r="O125" i="1" s="1"/>
  <c r="O490" i="1"/>
  <c r="O598" i="1"/>
  <c r="O123" i="1"/>
  <c r="O173" i="1"/>
  <c r="O574" i="1"/>
  <c r="O251" i="1"/>
  <c r="O120" i="1"/>
  <c r="L671" i="1"/>
  <c r="O671" i="1" s="1"/>
  <c r="O117" i="1"/>
  <c r="O197" i="1"/>
  <c r="O314" i="1"/>
  <c r="O313" i="1"/>
  <c r="O217" i="1"/>
  <c r="O215" i="1"/>
  <c r="L115" i="1"/>
  <c r="O115" i="1" s="1"/>
  <c r="L114" i="1"/>
  <c r="O114" i="1" s="1"/>
  <c r="L116" i="1"/>
  <c r="O116" i="1" s="1"/>
  <c r="O113" i="1"/>
  <c r="O670" i="1"/>
  <c r="O597" i="1"/>
  <c r="L110" i="1"/>
  <c r="O110" i="1" s="1"/>
  <c r="L108" i="1"/>
  <c r="O108" i="1" s="1"/>
  <c r="L105" i="1"/>
  <c r="O105" i="1" s="1"/>
  <c r="L37" i="1"/>
  <c r="O37" i="1" s="1"/>
  <c r="O286" i="1"/>
  <c r="O213" i="1"/>
  <c r="L104" i="1"/>
  <c r="O104" i="1" s="1"/>
  <c r="O101" i="1"/>
  <c r="O98" i="1"/>
  <c r="O86" i="1"/>
  <c r="O93" i="1"/>
  <c r="L76" i="1"/>
  <c r="O76" i="1" s="1"/>
  <c r="L97" i="1"/>
  <c r="O97" i="1" s="1"/>
  <c r="O84" i="1"/>
  <c r="L82" i="1"/>
  <c r="O82" i="1" s="1"/>
  <c r="O249" i="1"/>
  <c r="L487" i="1"/>
  <c r="O487" i="1" s="1"/>
  <c r="L485" i="1"/>
  <c r="O485" i="1" s="1"/>
  <c r="O211" i="1"/>
  <c r="L483" i="1"/>
  <c r="O483" i="1" s="1"/>
  <c r="O209" i="1"/>
  <c r="O195" i="1"/>
  <c r="O414" i="1"/>
  <c r="O74" i="1"/>
  <c r="O73" i="1"/>
  <c r="O630" i="1"/>
  <c r="O149" i="1"/>
  <c r="O319" i="1"/>
  <c r="O586" i="1"/>
  <c r="O141" i="1"/>
  <c r="O247" i="1"/>
  <c r="L480" i="1"/>
  <c r="O480" i="1" s="1"/>
  <c r="L478" i="1"/>
  <c r="O478" i="1" s="1"/>
  <c r="O311" i="1"/>
  <c r="L181" i="1"/>
  <c r="O181" i="1" s="1"/>
  <c r="O71" i="1"/>
  <c r="O42" i="1"/>
  <c r="L40" i="1"/>
  <c r="O40" i="1" s="1"/>
  <c r="L62" i="1"/>
  <c r="O62" i="1" s="1"/>
  <c r="L61" i="1"/>
  <c r="O61" i="1" s="1"/>
  <c r="L60" i="1"/>
  <c r="O60" i="1" s="1"/>
  <c r="O595" i="1"/>
  <c r="O65" i="1"/>
  <c r="L772" i="1"/>
  <c r="O772" i="1" s="1"/>
  <c r="L786" i="1"/>
  <c r="O786" i="1" s="1"/>
  <c r="O350" i="1"/>
  <c r="L775" i="1"/>
  <c r="O775" i="1" s="1"/>
  <c r="O205" i="1"/>
  <c r="O204" i="1"/>
  <c r="O583" i="1"/>
  <c r="O55" i="1"/>
  <c r="O54" i="1"/>
  <c r="O52" i="1"/>
  <c r="O185" i="1"/>
  <c r="O51" i="1"/>
  <c r="O187" i="1"/>
  <c r="O245" i="1"/>
  <c r="O48" i="1"/>
  <c r="O47" i="1"/>
  <c r="O46" i="1"/>
  <c r="O664" i="1"/>
  <c r="L720" i="1"/>
  <c r="O720" i="1" s="1"/>
  <c r="O44" i="1"/>
  <c r="O440" i="1"/>
  <c r="O438" i="1"/>
  <c r="O43" i="1"/>
  <c r="L36" i="1"/>
  <c r="O36" i="1" s="1"/>
  <c r="O38" i="1"/>
  <c r="O593" i="1"/>
  <c r="O475" i="1"/>
  <c r="O436" i="1"/>
  <c r="O243" i="1"/>
  <c r="O32" i="1"/>
  <c r="L592" i="1"/>
  <c r="O592" i="1" s="1"/>
  <c r="O467" i="1"/>
  <c r="L31" i="1"/>
  <c r="O31" i="1" s="1"/>
  <c r="L30" i="1"/>
  <c r="O30" i="1" s="1"/>
  <c r="L29" i="1"/>
  <c r="O29" i="1" s="1"/>
  <c r="O310" i="1"/>
  <c r="O584" i="1"/>
  <c r="O271" i="1"/>
  <c r="O28" i="1"/>
  <c r="O27" i="1"/>
  <c r="L26" i="1"/>
  <c r="O26" i="1" s="1"/>
  <c r="L24" i="1"/>
  <c r="O24" i="1" s="1"/>
  <c r="L21" i="1"/>
  <c r="O21" i="1" s="1"/>
  <c r="L474" i="1"/>
  <c r="O474" i="1" s="1"/>
  <c r="L588" i="1"/>
  <c r="O588" i="1" s="1"/>
  <c r="L18" i="1"/>
  <c r="O18" i="1" s="1"/>
  <c r="L471" i="1"/>
  <c r="O471" i="1" s="1"/>
  <c r="O17" i="1"/>
  <c r="O333" i="1"/>
  <c r="O762" i="1"/>
  <c r="L16" i="1"/>
  <c r="O16" i="1" s="1"/>
  <c r="O14" i="1"/>
  <c r="O13" i="1"/>
  <c r="O464" i="1"/>
  <c r="L12" i="1"/>
  <c r="O12" i="1" s="1"/>
  <c r="L11" i="1"/>
  <c r="O11" i="1" s="1"/>
  <c r="L10" i="1"/>
  <c r="O10" i="1" s="1"/>
  <c r="O8" i="1"/>
  <c r="O6" i="1"/>
  <c r="O5" i="1"/>
  <c r="O3" i="1"/>
  <c r="O131" i="1"/>
  <c r="L167" i="1"/>
  <c r="O167" i="1" s="1"/>
  <c r="O722" i="1"/>
  <c r="O723" i="1"/>
  <c r="O257" i="1" l="1"/>
  <c r="J421" i="1"/>
  <c r="L423" i="1"/>
  <c r="O423" i="1" s="1"/>
  <c r="L367" i="1"/>
  <c r="O367" i="1" s="1"/>
  <c r="L702" i="1"/>
  <c r="O702" i="1" s="1"/>
  <c r="L189" i="1"/>
  <c r="O189" i="1" s="1"/>
  <c r="L658" i="1"/>
  <c r="O658" i="1" s="1"/>
  <c r="L332" i="1"/>
  <c r="O332" i="1" s="1"/>
  <c r="L106" i="1"/>
  <c r="O106" i="1" s="1"/>
  <c r="L107" i="1"/>
  <c r="O107" i="1" s="1"/>
  <c r="L404" i="1"/>
  <c r="O404" i="1" s="1"/>
  <c r="L431" i="1"/>
  <c r="O431" i="1" s="1"/>
  <c r="O437" i="1"/>
  <c r="O212" i="1"/>
  <c r="O667" i="1"/>
  <c r="O231" i="1"/>
  <c r="O196" i="1"/>
  <c r="L631" i="1"/>
  <c r="O631" i="1" s="1"/>
  <c r="L434" i="1"/>
  <c r="O434" i="1" s="1"/>
  <c r="L525" i="1"/>
  <c r="O525" i="1" s="1"/>
  <c r="L530" i="1"/>
  <c r="O530" i="1" s="1"/>
  <c r="O799" i="1"/>
  <c r="O413" i="1"/>
  <c r="O309" i="1"/>
  <c r="O412" i="1"/>
  <c r="L421" i="1" l="1"/>
  <c r="O421" i="1" s="1"/>
  <c r="O259" i="1"/>
  <c r="O355" i="1"/>
  <c r="O644" i="1"/>
  <c r="O23" i="1"/>
  <c r="L384" i="1"/>
  <c r="O384" i="1" s="1"/>
  <c r="O132" i="1"/>
  <c r="O400" i="1"/>
  <c r="O142" i="1"/>
  <c r="L635" i="1"/>
  <c r="O635" i="1" s="1"/>
  <c r="O198" i="1"/>
  <c r="O200" i="1" l="1"/>
  <c r="O202" i="1"/>
  <c r="L637" i="1"/>
  <c r="O637" i="1" s="1"/>
  <c r="O134" i="1"/>
  <c r="J443" i="1" l="1"/>
  <c r="L639" i="1"/>
  <c r="O639" i="1" s="1"/>
  <c r="O642" i="1"/>
  <c r="O447" i="1"/>
  <c r="O136" i="1"/>
  <c r="L443" i="1" l="1"/>
  <c r="O443" i="1" s="1"/>
  <c r="J444" i="1"/>
  <c r="L444" i="1" s="1"/>
  <c r="O444" i="1" s="1"/>
  <c r="O449" i="1"/>
  <c r="O144" i="1"/>
  <c r="O472" i="1" l="1"/>
  <c r="O146" i="1"/>
  <c r="O148" i="1"/>
  <c r="O477" i="1" l="1"/>
  <c r="O479" i="1" l="1"/>
  <c r="O482" i="1"/>
  <c r="O548" i="1"/>
  <c r="L580" i="1" l="1"/>
  <c r="O580" i="1" s="1"/>
  <c r="L710" i="1" l="1"/>
  <c r="O710" i="1" s="1"/>
  <c r="L708" i="1"/>
  <c r="O708" i="1" s="1"/>
  <c r="O272" i="1"/>
  <c r="O279" i="1"/>
  <c r="O486" i="1"/>
  <c r="O515" i="1"/>
  <c r="O539" i="1"/>
  <c r="O470" i="1"/>
  <c r="O488" i="1"/>
  <c r="O508" i="1" l="1"/>
  <c r="O276" i="1"/>
  <c r="J264" i="1" l="1"/>
  <c r="O504" i="1"/>
  <c r="L264" i="1" l="1"/>
  <c r="O264" i="1" s="1"/>
  <c r="O502" i="1"/>
  <c r="O500" i="1" l="1"/>
  <c r="O495" i="1" l="1"/>
  <c r="O492" i="1"/>
  <c r="O761" i="1"/>
  <c r="O650" i="1" l="1"/>
  <c r="O652" i="1"/>
</calcChain>
</file>

<file path=xl/sharedStrings.xml><?xml version="1.0" encoding="utf-8"?>
<sst xmlns="http://schemas.openxmlformats.org/spreadsheetml/2006/main" count="13075" uniqueCount="1525">
  <si>
    <t>Inventory Item</t>
  </si>
  <si>
    <t>Active</t>
  </si>
  <si>
    <t>Location </t>
  </si>
  <si>
    <t>Vendor</t>
  </si>
  <si>
    <t>Sub Cat</t>
  </si>
  <si>
    <t>Cat</t>
  </si>
  <si>
    <t>WK # 1 Order By</t>
  </si>
  <si>
    <t xml:space="preserve"> </t>
  </si>
  <si>
    <t>WK# 1 CS/PUR Unit Price</t>
  </si>
  <si>
    <t>IUM to PUM Ratio</t>
  </si>
  <si>
    <t>WK# 1 IUM Price</t>
  </si>
  <si>
    <t>Week 1 Count</t>
  </si>
  <si>
    <t>WK# 1 COUNT BY</t>
  </si>
  <si>
    <t>WK# 1 INV Value</t>
  </si>
  <si>
    <t>Comments</t>
  </si>
  <si>
    <t>Location Position</t>
  </si>
  <si>
    <t>Oil, Fry Oil High Oleic</t>
  </si>
  <si>
    <t>y</t>
  </si>
  <si>
    <t>Prep Area</t>
  </si>
  <si>
    <t>Sysco</t>
  </si>
  <si>
    <t>50002 · FRY OIL</t>
  </si>
  <si>
    <t>FOOD</t>
  </si>
  <si>
    <t>Case</t>
  </si>
  <si>
    <t>35lb</t>
  </si>
  <si>
    <t>Jug</t>
  </si>
  <si>
    <t>Oil, Bulk - Fryers</t>
  </si>
  <si>
    <t>Oil</t>
  </si>
  <si>
    <t>RTI</t>
  </si>
  <si>
    <t>Each</t>
  </si>
  <si>
    <t>Each = 87.5#</t>
  </si>
  <si>
    <t>Vat</t>
  </si>
  <si>
    <t>Oil, Bulk</t>
  </si>
  <si>
    <t>lb</t>
  </si>
  <si>
    <t>Lb</t>
  </si>
  <si>
    <t>Shrimp, Kisses</t>
  </si>
  <si>
    <t>Walk in Cooler</t>
  </si>
  <si>
    <t>Spot</t>
  </si>
  <si>
    <t>50003 · SEAFOOD</t>
  </si>
  <si>
    <t>Full Shallow (28portions = 14Lbs</t>
  </si>
  <si>
    <t>WC340</t>
  </si>
  <si>
    <t>Shrimp, Coconut</t>
  </si>
  <si>
    <t>120 ea = 7.5 lbs</t>
  </si>
  <si>
    <t>WC325</t>
  </si>
  <si>
    <t>Seafood, Shrimp, 41/50 - Boiled</t>
  </si>
  <si>
    <t>Bay Area</t>
  </si>
  <si>
    <t>10/5lbs</t>
  </si>
  <si>
    <t>WC175</t>
  </si>
  <si>
    <t>Seafood, Shrimp, 41/50</t>
  </si>
  <si>
    <t>WC315</t>
  </si>
  <si>
    <t>Seafood, Shrimp, 31/35</t>
  </si>
  <si>
    <t>WC320</t>
  </si>
  <si>
    <t>Seafood, Oyster, 1/2 Shell Sack</t>
  </si>
  <si>
    <t>100ct/Sack</t>
  </si>
  <si>
    <t>case</t>
  </si>
  <si>
    <t>WC355</t>
  </si>
  <si>
    <t>Seafood, Fish, Tuna 6oz</t>
  </si>
  <si>
    <t>10 lb/cs</t>
  </si>
  <si>
    <t>WC345</t>
  </si>
  <si>
    <t>Seafood, Fish, Swai 5-7</t>
  </si>
  <si>
    <t>15 lb/cs</t>
  </si>
  <si>
    <t>WC330</t>
  </si>
  <si>
    <t>Seafood, Fish, Mahi Mahi 6oz. Filets</t>
  </si>
  <si>
    <t>WC350</t>
  </si>
  <si>
    <t>Seafood, Calamari U5</t>
  </si>
  <si>
    <t>WC335</t>
  </si>
  <si>
    <t>Shrimp Cocktail</t>
  </si>
  <si>
    <t>n</t>
  </si>
  <si>
    <t>Recipe</t>
  </si>
  <si>
    <t>1 gal/recipe</t>
  </si>
  <si>
    <t>Seafood Stuffing</t>
  </si>
  <si>
    <t>Seafood Ettoufee</t>
  </si>
  <si>
    <t>Gallon</t>
  </si>
  <si>
    <t>gal</t>
  </si>
  <si>
    <t>Line</t>
  </si>
  <si>
    <t>Oysters, Gallon</t>
  </si>
  <si>
    <t>ea</t>
  </si>
  <si>
    <t>Freezer</t>
  </si>
  <si>
    <t>Fish, Snapper</t>
  </si>
  <si>
    <t>La Seafood</t>
  </si>
  <si>
    <t>10lb box</t>
  </si>
  <si>
    <t>Crawfish, Tails</t>
  </si>
  <si>
    <t>30#/cs</t>
  </si>
  <si>
    <t>Crawfish, Live</t>
  </si>
  <si>
    <t>Texiana</t>
  </si>
  <si>
    <t>Crab Meat</t>
  </si>
  <si>
    <t>6/1#</t>
  </si>
  <si>
    <t>Burger, Specialty Patty</t>
  </si>
  <si>
    <t>current CS/PUR Unit Price</t>
  </si>
  <si>
    <t>current IUM Price</t>
  </si>
  <si>
    <t>WK COUNT BY</t>
  </si>
  <si>
    <t>WK INV Value</t>
  </si>
  <si>
    <t>Honey</t>
  </si>
  <si>
    <t>Bakers Table</t>
  </si>
  <si>
    <t>50001 · GROCERY</t>
  </si>
  <si>
    <t>6/5 lb jar</t>
  </si>
  <si>
    <t>BT105</t>
  </si>
  <si>
    <t>Baking Powder</t>
  </si>
  <si>
    <t>10lb</t>
  </si>
  <si>
    <t>BT110</t>
  </si>
  <si>
    <t>Baking Soda</t>
  </si>
  <si>
    <t>cs/12bx</t>
  </si>
  <si>
    <t>Box</t>
  </si>
  <si>
    <t>BT111</t>
  </si>
  <si>
    <t xml:space="preserve">Spice, Cinnamon </t>
  </si>
  <si>
    <t>Maceo</t>
  </si>
  <si>
    <t>Tub</t>
  </si>
  <si>
    <t>6#</t>
  </si>
  <si>
    <t>BT115</t>
  </si>
  <si>
    <t>Gaufrette Pirouline Creme D</t>
  </si>
  <si>
    <t>6/14oz</t>
  </si>
  <si>
    <t>Can</t>
  </si>
  <si>
    <t>BT116</t>
  </si>
  <si>
    <t>Vanilla Extract Pure</t>
  </si>
  <si>
    <t>16oz/Btl</t>
  </si>
  <si>
    <t>BT120</t>
  </si>
  <si>
    <t>Pan Coating Aerosol</t>
  </si>
  <si>
    <t>6/14 oz Cans</t>
  </si>
  <si>
    <t>BT125</t>
  </si>
  <si>
    <t xml:space="preserve">Garlic Spray </t>
  </si>
  <si>
    <t>BT130</t>
  </si>
  <si>
    <t>Yeast</t>
  </si>
  <si>
    <t>20 1lb Box</t>
  </si>
  <si>
    <t>BT131</t>
  </si>
  <si>
    <t>Almonds Sliced</t>
  </si>
  <si>
    <t>1/4lb</t>
  </si>
  <si>
    <t>BT140</t>
  </si>
  <si>
    <t>Sugar, Powdered</t>
  </si>
  <si>
    <t>12/2lb Box</t>
  </si>
  <si>
    <t>BT145</t>
  </si>
  <si>
    <t>Salt, Granulated</t>
  </si>
  <si>
    <t>Bag</t>
  </si>
  <si>
    <t>25# Bag</t>
  </si>
  <si>
    <t>BT150</t>
  </si>
  <si>
    <t>Chocolate, Belgium Block</t>
  </si>
  <si>
    <t>11#</t>
  </si>
  <si>
    <t>BT155</t>
  </si>
  <si>
    <t>Sugar, Granulated</t>
  </si>
  <si>
    <t>50 lb bag</t>
  </si>
  <si>
    <t>BT160</t>
  </si>
  <si>
    <t>White Chocolate Chips</t>
  </si>
  <si>
    <t>25#</t>
  </si>
  <si>
    <t>BT165</t>
  </si>
  <si>
    <t xml:space="preserve">Pecan Pieces </t>
  </si>
  <si>
    <t>1/5lb</t>
  </si>
  <si>
    <t>BT175</t>
  </si>
  <si>
    <t>Crackers Crumb Graham</t>
  </si>
  <si>
    <t>10#</t>
  </si>
  <si>
    <t>BT180</t>
  </si>
  <si>
    <t>Chocolate Chips</t>
  </si>
  <si>
    <t>BT185</t>
  </si>
  <si>
    <t>Dry Milk</t>
  </si>
  <si>
    <t>50#</t>
  </si>
  <si>
    <t>BT190</t>
  </si>
  <si>
    <t>Sugar, Brown</t>
  </si>
  <si>
    <t>30lb</t>
  </si>
  <si>
    <t>BT195</t>
  </si>
  <si>
    <t>Heath Bar Candies</t>
  </si>
  <si>
    <t>2/5Lb</t>
  </si>
  <si>
    <t>BT200</t>
  </si>
  <si>
    <t>Flour, GM44</t>
  </si>
  <si>
    <t>53.5#</t>
  </si>
  <si>
    <t>BT210</t>
  </si>
  <si>
    <t>Flour, Higluten</t>
  </si>
  <si>
    <t>50# Bag</t>
  </si>
  <si>
    <t>BT211</t>
  </si>
  <si>
    <t>Flour, Whole Wheat</t>
  </si>
  <si>
    <t>BT215</t>
  </si>
  <si>
    <t>Panko Bread Crumbs</t>
  </si>
  <si>
    <t>1/25#</t>
  </si>
  <si>
    <t>BT220</t>
  </si>
  <si>
    <t>Cinnamon Toast Crunch Cereal</t>
  </si>
  <si>
    <t>4/45oz</t>
  </si>
  <si>
    <t>BT226</t>
  </si>
  <si>
    <t>Flour, House Seasoned</t>
  </si>
  <si>
    <t>BT230</t>
  </si>
  <si>
    <t>Bread, Hamburger Buns</t>
  </si>
  <si>
    <t>Dozen</t>
  </si>
  <si>
    <t>BT235</t>
  </si>
  <si>
    <t>Bread, Kids Hamburger Buns</t>
  </si>
  <si>
    <t>BT240</t>
  </si>
  <si>
    <t>Bread, Poboy Buns</t>
  </si>
  <si>
    <t>BT245</t>
  </si>
  <si>
    <t>Bread, Wheat Buns</t>
  </si>
  <si>
    <t>BT250</t>
  </si>
  <si>
    <t>Oreo Crumbles</t>
  </si>
  <si>
    <t>cs</t>
  </si>
  <si>
    <t>4/2.5#</t>
  </si>
  <si>
    <t>Hershey's Syrup</t>
  </si>
  <si>
    <t>Condiment, A-1</t>
  </si>
  <si>
    <t>Counter</t>
  </si>
  <si>
    <t xml:space="preserve">24/ 5 oz </t>
  </si>
  <si>
    <t xml:space="preserve">Condiment, Cajun Chef, 6oz Btl </t>
  </si>
  <si>
    <t xml:space="preserve">24/6oz </t>
  </si>
  <si>
    <t>Condiment, Ketchup, Squeeze Btl</t>
  </si>
  <si>
    <t>Cs - 30</t>
  </si>
  <si>
    <t>Condiment, Malt Vinegar</t>
  </si>
  <si>
    <t>12/12oz</t>
  </si>
  <si>
    <t>Condiment, Mayo, Squeeze Btl</t>
  </si>
  <si>
    <t>Condiment, Mustard, Squeeze Btl</t>
  </si>
  <si>
    <t>Condiment, Sriracha Sauce</t>
  </si>
  <si>
    <t>12/17oz bottles</t>
  </si>
  <si>
    <t xml:space="preserve">Condiment, Tabasco </t>
  </si>
  <si>
    <t>12/5 oz</t>
  </si>
  <si>
    <t>Condiment, Worchestershire 5oz</t>
  </si>
  <si>
    <t xml:space="preserve">24/5 oz </t>
  </si>
  <si>
    <t>Dessert Sauce, Caramel</t>
  </si>
  <si>
    <t>12/case</t>
  </si>
  <si>
    <t>Dessert Sauce, Chocolate</t>
  </si>
  <si>
    <t>Dessert Sauce, Key Lime</t>
  </si>
  <si>
    <t>12ea</t>
  </si>
  <si>
    <t>Dessert Sauce, Raspberry</t>
  </si>
  <si>
    <t>Dessert Sauce, White Chocolate</t>
  </si>
  <si>
    <t>Dessert, Bread Pudding</t>
  </si>
  <si>
    <t>15/half Sheet</t>
  </si>
  <si>
    <t>Slice</t>
  </si>
  <si>
    <t>Dessert, Brownie</t>
  </si>
  <si>
    <t>sheet=12ea</t>
  </si>
  <si>
    <t>Dessert, Carmel Cheesecake - Slice</t>
  </si>
  <si>
    <t>Dessert, Carrot Cake - Slice</t>
  </si>
  <si>
    <t>Dessert, Cheesecake Square</t>
  </si>
  <si>
    <t>4 half sheets/15ea</t>
  </si>
  <si>
    <t>Dessert, Chocolate Dip Pecan Pie</t>
  </si>
  <si>
    <t>6/Pie</t>
  </si>
  <si>
    <t>Dessert, Chocolate Eruption - Slice</t>
  </si>
  <si>
    <t>Dessert, Cream Puff</t>
  </si>
  <si>
    <t>__?/sheet/recipe</t>
  </si>
  <si>
    <t>Dessert, Eclairs</t>
  </si>
  <si>
    <t>Dessert, Keylime Pie - Slice</t>
  </si>
  <si>
    <t>Dessert, Pecan Square</t>
  </si>
  <si>
    <t>12sq/Sheet</t>
  </si>
  <si>
    <t>Dessert, White and Dark Mouse - Slice</t>
  </si>
  <si>
    <t>Fruit, Cherries</t>
  </si>
  <si>
    <t>1 gallon</t>
  </si>
  <si>
    <t xml:space="preserve">Malted Milk </t>
  </si>
  <si>
    <t>6/2.5lb</t>
  </si>
  <si>
    <t>Sprinkles</t>
  </si>
  <si>
    <t>Sugar Bags</t>
  </si>
  <si>
    <t>3lb/bag</t>
  </si>
  <si>
    <t>Tortilla, Chip Raw Triang.</t>
  </si>
  <si>
    <t>Dry Storage</t>
  </si>
  <si>
    <t>LaRanchera</t>
  </si>
  <si>
    <t>Flour, All Purpose 44</t>
  </si>
  <si>
    <t>Flour, Harvest King Unbleached</t>
  </si>
  <si>
    <t>Cornmeal, Yellow</t>
  </si>
  <si>
    <t>50lb Bag</t>
  </si>
  <si>
    <t>Fig Paste</t>
  </si>
  <si>
    <t>12/800gram</t>
  </si>
  <si>
    <t>Plum Sauce</t>
  </si>
  <si>
    <t>6/5lb Cans</t>
  </si>
  <si>
    <t>Crackers</t>
  </si>
  <si>
    <t>30/cs</t>
  </si>
  <si>
    <t>Candies</t>
  </si>
  <si>
    <t>Pasta Shells</t>
  </si>
  <si>
    <t xml:space="preserve">2/10lbs </t>
  </si>
  <si>
    <t>Ketchup, Vol Pack</t>
  </si>
  <si>
    <t>3 Gal/cs</t>
  </si>
  <si>
    <t>Salt, Kosher</t>
  </si>
  <si>
    <t>12/3 # box</t>
  </si>
  <si>
    <t>Relish, Sweet</t>
  </si>
  <si>
    <t>4/1 Gallon</t>
  </si>
  <si>
    <t>Pepperoncini Peppers, Gallon</t>
  </si>
  <si>
    <t>Relish, Dill</t>
  </si>
  <si>
    <t>4/1 gal</t>
  </si>
  <si>
    <t>Olive Oil Pomace</t>
  </si>
  <si>
    <t>Oil, Canola Salad Gallon</t>
  </si>
  <si>
    <t>3/1gal</t>
  </si>
  <si>
    <t>Spice, Crab Boil</t>
  </si>
  <si>
    <t>Molasses</t>
  </si>
  <si>
    <t>4/cs</t>
  </si>
  <si>
    <t>Cajun Chef, Gallon</t>
  </si>
  <si>
    <t>4/1gallon</t>
  </si>
  <si>
    <t>Mustard, Packets</t>
  </si>
  <si>
    <t>1000 packets</t>
  </si>
  <si>
    <t>Mayonaise, 2oz Packets</t>
  </si>
  <si>
    <t>Cs 200 packets</t>
  </si>
  <si>
    <t>Ketchup, Packets</t>
  </si>
  <si>
    <t>1000-9g</t>
  </si>
  <si>
    <t xml:space="preserve">Sweetener, Sugar Packets </t>
  </si>
  <si>
    <t>3000 ct</t>
  </si>
  <si>
    <t xml:space="preserve">Sweetener, Equal </t>
  </si>
  <si>
    <t>1000 ct</t>
  </si>
  <si>
    <t>Sweetener, Splenda</t>
  </si>
  <si>
    <t>2000 ct</t>
  </si>
  <si>
    <t>Sweetener, Sweet N Low</t>
  </si>
  <si>
    <t>Ranch Dressing Mix</t>
  </si>
  <si>
    <t>18/cs</t>
  </si>
  <si>
    <t>Dessert Sauce, Kiwi Lime</t>
  </si>
  <si>
    <t>Liquid Smoke</t>
  </si>
  <si>
    <t>4/1 gallon</t>
  </si>
  <si>
    <t>Vinegar, Rice Wine</t>
  </si>
  <si>
    <t>Vinegar, Apple Cider</t>
  </si>
  <si>
    <t>Vinegar, Red Wine</t>
  </si>
  <si>
    <t>Worchestershire, Gallon</t>
  </si>
  <si>
    <t xml:space="preserve">Dressing, Balsamic </t>
  </si>
  <si>
    <t>2/1 gallon</t>
  </si>
  <si>
    <t>Dressing, Italian Dressing</t>
  </si>
  <si>
    <t xml:space="preserve">4/1 gallon </t>
  </si>
  <si>
    <t>Mayonaise, Pouch - Heinz</t>
  </si>
  <si>
    <t>2/1.5 gallon</t>
  </si>
  <si>
    <t>Mustard Pouch - Heinz</t>
  </si>
  <si>
    <t>2 /1.5gal.</t>
  </si>
  <si>
    <t>Mustard, Spicy, Gallon</t>
  </si>
  <si>
    <t>Mayonaise, Heavy Duty Gallon</t>
  </si>
  <si>
    <t>Cones, Waffle Cone</t>
  </si>
  <si>
    <t>9/22ct Sleeves</t>
  </si>
  <si>
    <t>Sleeve</t>
  </si>
  <si>
    <t>Cones, Cake Cone</t>
  </si>
  <si>
    <t>6/100 ct</t>
  </si>
  <si>
    <t>Beer Batter</t>
  </si>
  <si>
    <t>6/5lb Bag</t>
  </si>
  <si>
    <t>Black Pepper Grinder (Table)</t>
  </si>
  <si>
    <t>36cs</t>
  </si>
  <si>
    <t>Salt Grinder (Table)</t>
  </si>
  <si>
    <t>6/1cs</t>
  </si>
  <si>
    <t>Chipotle Puree, Canned</t>
  </si>
  <si>
    <t>12/7oz can</t>
  </si>
  <si>
    <t>Tomatoes, Paste</t>
  </si>
  <si>
    <t>24/12oz</t>
  </si>
  <si>
    <t>Spice, Black Pepper</t>
  </si>
  <si>
    <t>25# bag</t>
  </si>
  <si>
    <t>Spice, Blackening Spice</t>
  </si>
  <si>
    <t>Spice, Granulated Garlic</t>
  </si>
  <si>
    <t>Spice, Granulated Onion</t>
  </si>
  <si>
    <t>Spice, Seasoned Salt</t>
  </si>
  <si>
    <t>7-3.5 #bag /recipe EA</t>
  </si>
  <si>
    <t>Jalapenos, Sliced Canned</t>
  </si>
  <si>
    <t>6 Cans/Cs</t>
  </si>
  <si>
    <t>Refried Beans, Canned</t>
  </si>
  <si>
    <t>6/#10</t>
  </si>
  <si>
    <t>Tomatoes, Crushed, Canned</t>
  </si>
  <si>
    <t>6/10lb</t>
  </si>
  <si>
    <t>Tomatoes, Fire Roasted, Canned</t>
  </si>
  <si>
    <t>6/10#</t>
  </si>
  <si>
    <t>Tomatoes, Marinara Can</t>
  </si>
  <si>
    <t>Tomatoes, Sauce, Can</t>
  </si>
  <si>
    <t>Tortilla, Flour Taco</t>
  </si>
  <si>
    <t>6/50ct</t>
  </si>
  <si>
    <t>Tortilla, Mini Corn Taco</t>
  </si>
  <si>
    <t>24/60ct</t>
  </si>
  <si>
    <t>White Pepper</t>
  </si>
  <si>
    <t>5#</t>
  </si>
  <si>
    <t>Tomato Puree, Can</t>
  </si>
  <si>
    <t>Teriyaki Sauce</t>
  </si>
  <si>
    <t>Spice, Fajita Seasoning</t>
  </si>
  <si>
    <t>1/32oz</t>
  </si>
  <si>
    <t xml:space="preserve">Rotel </t>
  </si>
  <si>
    <t>12/28oz</t>
  </si>
  <si>
    <t>Pumpkin, Canned</t>
  </si>
  <si>
    <t>Pancake Syrup</t>
  </si>
  <si>
    <t>Crawfish Seasoning</t>
  </si>
  <si>
    <t>Mustard, Brown Spicy</t>
  </si>
  <si>
    <t>24/12 oz case</t>
  </si>
  <si>
    <t>Flour, Baker</t>
  </si>
  <si>
    <t>Super Cookies Dough</t>
  </si>
  <si>
    <t>$1.28 ea/60cs</t>
  </si>
  <si>
    <t>Cinnomon Rolls</t>
  </si>
  <si>
    <t>CS</t>
  </si>
  <si>
    <t>Potatoes Augratin</t>
  </si>
  <si>
    <t>Vegetable Patty</t>
  </si>
  <si>
    <t>48 / Cs</t>
  </si>
  <si>
    <t>Pita Bread</t>
  </si>
  <si>
    <t>12/10ct</t>
  </si>
  <si>
    <t>Pecan Pie Filling</t>
  </si>
  <si>
    <t>Quality Bakery</t>
  </si>
  <si>
    <t>Bucket</t>
  </si>
  <si>
    <t>1/22#</t>
  </si>
  <si>
    <t>Egg Roll Wrappers</t>
  </si>
  <si>
    <t>12/16 oz</t>
  </si>
  <si>
    <t>Dessert, White and Dark Mouse</t>
  </si>
  <si>
    <t>4/10 Slices</t>
  </si>
  <si>
    <t>Cake</t>
  </si>
  <si>
    <t>Dessert, Keylime Pie</t>
  </si>
  <si>
    <t>4/12 Slices</t>
  </si>
  <si>
    <t>Dessert, Chocolate Eruption</t>
  </si>
  <si>
    <t>2/12 Slices</t>
  </si>
  <si>
    <t>Dessert, Carrot Cake</t>
  </si>
  <si>
    <t>2/10 Slices</t>
  </si>
  <si>
    <t>Kernal Corn</t>
  </si>
  <si>
    <t>12/2.5#</t>
  </si>
  <si>
    <t>Dessert, Carmel Cheesecake</t>
  </si>
  <si>
    <t>Frozen BlueBerries</t>
  </si>
  <si>
    <t>Sauce, Wasabi Sauce</t>
  </si>
  <si>
    <t>Gal = 9lb</t>
  </si>
  <si>
    <t>Sauce, Tartar Sauce</t>
  </si>
  <si>
    <t>The spot</t>
  </si>
  <si>
    <t>Sauce, Sweet Chili Thai</t>
  </si>
  <si>
    <t>Sauce, Southwest Shrimp Cocktail</t>
  </si>
  <si>
    <t>Sauce, Salsa Chipotle</t>
  </si>
  <si>
    <t>Sauce, Plum Sauce - Prepared</t>
  </si>
  <si>
    <t>Sauce, Nacho Cream</t>
  </si>
  <si>
    <t>Sauce, Marinara Prepared</t>
  </si>
  <si>
    <t>Sauce, Cocktail Sauce</t>
  </si>
  <si>
    <t>Sauce, Buffalo Prepared</t>
  </si>
  <si>
    <t>Sauce, Bar B Que Prepared</t>
  </si>
  <si>
    <t>Sauce, Baja</t>
  </si>
  <si>
    <t>Sauce, Bacon Jam</t>
  </si>
  <si>
    <t>Gal = 10.5lb</t>
  </si>
  <si>
    <t>Sauce, Avocado Lime Cream</t>
  </si>
  <si>
    <t>Pickles, Dill Sliced</t>
  </si>
  <si>
    <t>5 Gallon/bkt</t>
  </si>
  <si>
    <t>Pepperoncini Peppers, Gallon - Prepped</t>
  </si>
  <si>
    <t>Mac and Cheese Prepared</t>
  </si>
  <si>
    <t>Jalapenos, Sliced Canned - Prepped</t>
  </si>
  <si>
    <t xml:space="preserve">y </t>
  </si>
  <si>
    <t>lbs</t>
  </si>
  <si>
    <t>cs = 24#</t>
  </si>
  <si>
    <t xml:space="preserve">Dressing, Ranch </t>
  </si>
  <si>
    <t>2 gal/recipe</t>
  </si>
  <si>
    <t>Dressing, Honey Mustard</t>
  </si>
  <si>
    <t>1 gallon  = 9lbs</t>
  </si>
  <si>
    <t>Dressing, Greek Dressing</t>
  </si>
  <si>
    <t>Dressing, Cucumber Vinaigrette</t>
  </si>
  <si>
    <t>.5 gal/recipe</t>
  </si>
  <si>
    <t>Dressing, Citrus Honey</t>
  </si>
  <si>
    <t>Dressing, Champagne Vinaigrette</t>
  </si>
  <si>
    <t>Dressing, Caesar</t>
  </si>
  <si>
    <t>3 gal/Recipe</t>
  </si>
  <si>
    <t xml:space="preserve">Dressing, Blue Cheese Dressing </t>
  </si>
  <si>
    <t>1/3 Pan = 10 #</t>
  </si>
  <si>
    <t>Spice, Oregano Ground</t>
  </si>
  <si>
    <t>16 oz</t>
  </si>
  <si>
    <t>Spice, Mustard Dry</t>
  </si>
  <si>
    <t xml:space="preserve">Spice, Comino Ground </t>
  </si>
  <si>
    <t>4.5#</t>
  </si>
  <si>
    <t>Spice, Xanthan Gum</t>
  </si>
  <si>
    <t>Spice, Wasabi Powder</t>
  </si>
  <si>
    <t>2lb/bg</t>
  </si>
  <si>
    <t>Spice, Steak Seasoning</t>
  </si>
  <si>
    <t>Spice, Smoked Chili Rub (Lawry's)</t>
  </si>
  <si>
    <t>1/25oz</t>
  </si>
  <si>
    <t>Spice, Rosemary Ground</t>
  </si>
  <si>
    <t>10oz</t>
  </si>
  <si>
    <t>Spice, Red Pepper Crushed</t>
  </si>
  <si>
    <t>Spice, Paprika</t>
  </si>
  <si>
    <t>Spice, Oregano Cut and Sifted</t>
  </si>
  <si>
    <t>Spice, Montreal Seasoning</t>
  </si>
  <si>
    <t>29oz</t>
  </si>
  <si>
    <t>Spice, Lemon Pepper</t>
  </si>
  <si>
    <t>Spice, Italian Blend</t>
  </si>
  <si>
    <t>Spice, Gumbo Filé</t>
  </si>
  <si>
    <t>Spice, Ground Thyme</t>
  </si>
  <si>
    <t>3#</t>
  </si>
  <si>
    <t>Spice, Fish Sauce</t>
  </si>
  <si>
    <t>Spice, Chili Powder</t>
  </si>
  <si>
    <t>Spice, Celery Ground</t>
  </si>
  <si>
    <t>4#</t>
  </si>
  <si>
    <t>Spice, Cayenne Pepper</t>
  </si>
  <si>
    <t xml:space="preserve">5# </t>
  </si>
  <si>
    <t>Spice, Bay Leaf</t>
  </si>
  <si>
    <t>6oz</t>
  </si>
  <si>
    <t>WC100</t>
  </si>
  <si>
    <t>Kalamata Olives</t>
  </si>
  <si>
    <t>2 Kilograms</t>
  </si>
  <si>
    <t>WC105</t>
  </si>
  <si>
    <t>Juice, Lime</t>
  </si>
  <si>
    <t>Houston Avocado</t>
  </si>
  <si>
    <t>Quart</t>
  </si>
  <si>
    <t>Qt</t>
  </si>
  <si>
    <t>WC110</t>
  </si>
  <si>
    <t>Juice, Lemon</t>
  </si>
  <si>
    <t>WC115</t>
  </si>
  <si>
    <t>Chocolate Chip Cookie Dough</t>
  </si>
  <si>
    <t>____LB/recipe</t>
  </si>
  <si>
    <t>WC145</t>
  </si>
  <si>
    <t>WC150</t>
  </si>
  <si>
    <t>Dessert, Chocolate Ganache</t>
  </si>
  <si>
    <t>6.5 lbs</t>
  </si>
  <si>
    <t>WC155</t>
  </si>
  <si>
    <t>Coconut Shredded</t>
  </si>
  <si>
    <t>10#/Bag</t>
  </si>
  <si>
    <t>WC165</t>
  </si>
  <si>
    <t>Horseradish</t>
  </si>
  <si>
    <t>WC170</t>
  </si>
  <si>
    <t>WC180</t>
  </si>
  <si>
    <t>WC185</t>
  </si>
  <si>
    <t>WC190</t>
  </si>
  <si>
    <t>WC195</t>
  </si>
  <si>
    <t>WC200</t>
  </si>
  <si>
    <t>WC225</t>
  </si>
  <si>
    <t>Pasta Shells - Cooked</t>
  </si>
  <si>
    <t>WC230</t>
  </si>
  <si>
    <t>Base, Beef Base</t>
  </si>
  <si>
    <t>1/1#CAN</t>
  </si>
  <si>
    <t>WC390</t>
  </si>
  <si>
    <t>Base, Chicken Base</t>
  </si>
  <si>
    <t>6/1#CANS</t>
  </si>
  <si>
    <t>WC395</t>
  </si>
  <si>
    <t>Anchovies</t>
  </si>
  <si>
    <t>13 oz Can</t>
  </si>
  <si>
    <t>WC400</t>
  </si>
  <si>
    <t xml:space="preserve">Base, Beef </t>
  </si>
  <si>
    <t>Seafood Base</t>
  </si>
  <si>
    <t>Reumalaude Sauce</t>
  </si>
  <si>
    <t xml:space="preserve">n </t>
  </si>
  <si>
    <t>Half gal/recipe</t>
  </si>
  <si>
    <t>Plum Preped</t>
  </si>
  <si>
    <t>gallon</t>
  </si>
  <si>
    <t>Jalapenos - Stuffed</t>
  </si>
  <si>
    <t>120ea/recipe</t>
  </si>
  <si>
    <t>Dressing, Apple Cider Vinaigrette</t>
  </si>
  <si>
    <t>Walk in Sauces</t>
  </si>
  <si>
    <t>WS099</t>
  </si>
  <si>
    <t>WS100</t>
  </si>
  <si>
    <t>WS104</t>
  </si>
  <si>
    <t>WS105</t>
  </si>
  <si>
    <t>WS110</t>
  </si>
  <si>
    <t>WS115</t>
  </si>
  <si>
    <t>WS120</t>
  </si>
  <si>
    <t>WS130</t>
  </si>
  <si>
    <t>WS135</t>
  </si>
  <si>
    <t>WS140</t>
  </si>
  <si>
    <t>WS144</t>
  </si>
  <si>
    <t>WS145</t>
  </si>
  <si>
    <t>WS150</t>
  </si>
  <si>
    <t>WS155</t>
  </si>
  <si>
    <t>WS160</t>
  </si>
  <si>
    <t>WS165</t>
  </si>
  <si>
    <t>Sauce, Tinga Sauce</t>
  </si>
  <si>
    <t>WS170</t>
  </si>
  <si>
    <t>WS175</t>
  </si>
  <si>
    <t>WS180</t>
  </si>
  <si>
    <t>WS185</t>
  </si>
  <si>
    <t>WS190</t>
  </si>
  <si>
    <t>WS195</t>
  </si>
  <si>
    <t>Sauce, Mac and Cheese</t>
  </si>
  <si>
    <t>WS200</t>
  </si>
  <si>
    <t>Sauce, Refried Bean Prepared</t>
  </si>
  <si>
    <t>WS205</t>
  </si>
  <si>
    <t>WS210</t>
  </si>
  <si>
    <t>WS220</t>
  </si>
  <si>
    <t>WS225</t>
  </si>
  <si>
    <t>Week 10</t>
  </si>
  <si>
    <t>Order Unit</t>
  </si>
  <si>
    <t>Pack/Size</t>
  </si>
  <si>
    <t>6/5 lb</t>
  </si>
  <si>
    <t>24/16oz</t>
  </si>
  <si>
    <t>6lb</t>
  </si>
  <si>
    <t>16oz</t>
  </si>
  <si>
    <t>6/16oz</t>
  </si>
  <si>
    <t>20/1lb</t>
  </si>
  <si>
    <t>12/2lb</t>
  </si>
  <si>
    <t>1/25lb</t>
  </si>
  <si>
    <t>1/11lb</t>
  </si>
  <si>
    <t>1/50lb</t>
  </si>
  <si>
    <t>1/30lbs</t>
  </si>
  <si>
    <t>1/10lb</t>
  </si>
  <si>
    <t>LB</t>
  </si>
  <si>
    <t>50lb</t>
  </si>
  <si>
    <t>Bread Crumb Panko</t>
  </si>
  <si>
    <t>Pan Liner brown</t>
  </si>
  <si>
    <t>50201 · PAPER/PLASTIC</t>
  </si>
  <si>
    <t>SUPPLIES</t>
  </si>
  <si>
    <t>1000ct</t>
  </si>
  <si>
    <t>BT225</t>
  </si>
  <si>
    <t>53.5lb</t>
  </si>
  <si>
    <t>1/12ea</t>
  </si>
  <si>
    <t>Dessert, Cinnamon Roll</t>
  </si>
  <si>
    <t>Y</t>
  </si>
  <si>
    <t>90/4.5oz</t>
  </si>
  <si>
    <t>Bud Light</t>
  </si>
  <si>
    <t>Beer Cooler</t>
  </si>
  <si>
    <t>DelPappa</t>
  </si>
  <si>
    <t>50010 · BOTTLED BEER</t>
  </si>
  <si>
    <t>LBW</t>
  </si>
  <si>
    <t>Btl</t>
  </si>
  <si>
    <t>Bud Light Lime</t>
  </si>
  <si>
    <t>Budweiser</t>
  </si>
  <si>
    <t>Coors Light</t>
  </si>
  <si>
    <t>Faust</t>
  </si>
  <si>
    <t>Dome Fauxm</t>
  </si>
  <si>
    <t>Del Pappa</t>
  </si>
  <si>
    <t>each</t>
  </si>
  <si>
    <t>Dos XX   Lager</t>
  </si>
  <si>
    <t>Guiness</t>
  </si>
  <si>
    <t>Heineken</t>
  </si>
  <si>
    <t>Hopadillo</t>
  </si>
  <si>
    <t>Hopston</t>
  </si>
  <si>
    <t>Keg, Bud Light</t>
  </si>
  <si>
    <t>50011 · DRAFT BEER</t>
  </si>
  <si>
    <t>Keg</t>
  </si>
  <si>
    <t>1/2 Barrel</t>
  </si>
  <si>
    <t>Keg, Causeway Kolsch</t>
  </si>
  <si>
    <t>Galveston Island Brewery</t>
  </si>
  <si>
    <t>Keg, Citra Mellow</t>
  </si>
  <si>
    <t xml:space="preserve">Keg, Crawford Bock </t>
  </si>
  <si>
    <t xml:space="preserve">Keg, Dos XX </t>
  </si>
  <si>
    <t>FAUST</t>
  </si>
  <si>
    <t>Keg, Love Street</t>
  </si>
  <si>
    <t xml:space="preserve">Keg, Michelob Ultra </t>
  </si>
  <si>
    <t>Keg, Miller Lite</t>
  </si>
  <si>
    <t>Keg, Peanut Butter Porter</t>
  </si>
  <si>
    <t>Keg, SA Art Car 1/2 barrel</t>
  </si>
  <si>
    <t>Keg, Shiner Bock Draft</t>
  </si>
  <si>
    <t>Keg, Spot Bohemian Lager</t>
  </si>
  <si>
    <t xml:space="preserve"> Stesti</t>
  </si>
  <si>
    <t>Keg, Tiki Wheat</t>
  </si>
  <si>
    <t>GIB</t>
  </si>
  <si>
    <t>Michelob Ultra</t>
  </si>
  <si>
    <t>Miller Lite</t>
  </si>
  <si>
    <t>Modelo</t>
  </si>
  <si>
    <t>Modelo Negro</t>
  </si>
  <si>
    <t>San Pelligrino Water</t>
  </si>
  <si>
    <t>50008 · BEVERAGE</t>
  </si>
  <si>
    <t>24 cs</t>
  </si>
  <si>
    <t>Shiner Bock</t>
  </si>
  <si>
    <t>Tecate Can</t>
  </si>
  <si>
    <t>Tecate Light Can</t>
  </si>
  <si>
    <t>Truly Lime</t>
  </si>
  <si>
    <t>Truly Pineapple</t>
  </si>
  <si>
    <t>Truly Rose</t>
  </si>
  <si>
    <t>Truly Wild Berry</t>
  </si>
  <si>
    <t>Ziegen Bock</t>
  </si>
  <si>
    <t>Apex Pot &amp; Pan Solid Dispenser</t>
  </si>
  <si>
    <t>Chemical Room</t>
  </si>
  <si>
    <t>50202 · CLEANING</t>
  </si>
  <si>
    <t>Apron bib Dishwasher</t>
  </si>
  <si>
    <t>1/100ct</t>
  </si>
  <si>
    <t>Bag Plastic 10X14</t>
  </si>
  <si>
    <t>Edon</t>
  </si>
  <si>
    <t>1/250ct</t>
  </si>
  <si>
    <t>Bag Plastic 10x8x24 (Tuff Guard)</t>
  </si>
  <si>
    <t>250CS</t>
  </si>
  <si>
    <t>Bag Plastic Sunday</t>
  </si>
  <si>
    <t>cs=2000</t>
  </si>
  <si>
    <t>Bag Plastic Thursday</t>
  </si>
  <si>
    <t>Bag Plastic Tuesday</t>
  </si>
  <si>
    <t>Bakery Sheets</t>
  </si>
  <si>
    <t>Bleach</t>
  </si>
  <si>
    <t>6/96oz Bottles</t>
  </si>
  <si>
    <t>Boil Out Fryer Cleaner</t>
  </si>
  <si>
    <t>1/24pks</t>
  </si>
  <si>
    <t>Cleaner, Peroxide Oasis</t>
  </si>
  <si>
    <t>1/2.5 gal</t>
  </si>
  <si>
    <t>Clearner Floor Neutral Oasis-100</t>
  </si>
  <si>
    <t>Coasters (Spot)</t>
  </si>
  <si>
    <t>Watkins</t>
  </si>
  <si>
    <t>20/250ct</t>
  </si>
  <si>
    <t>Container Foam Hinged 6" x 6"</t>
  </si>
  <si>
    <t>cs  6 x 6</t>
  </si>
  <si>
    <t>Container Foam Hinged 9" x 9"</t>
  </si>
  <si>
    <t>cs 9 X 9150/CT</t>
  </si>
  <si>
    <t>Container Plastic Hinge Black/Clear 9.5" x 10"</t>
  </si>
  <si>
    <t>Cups, 20 oz. Styrofoam</t>
  </si>
  <si>
    <t>20/25ct</t>
  </si>
  <si>
    <t>Cups, Kid Spot</t>
  </si>
  <si>
    <t>250/cs</t>
  </si>
  <si>
    <t>Flip Top Bags</t>
  </si>
  <si>
    <t>Fry On Filter Powder</t>
  </si>
  <si>
    <t>60/cs</t>
  </si>
  <si>
    <t>Glass Cleaner</t>
  </si>
  <si>
    <t>5 Gallon</t>
  </si>
  <si>
    <t>Hair nets</t>
  </si>
  <si>
    <t>144ct/box</t>
  </si>
  <si>
    <t>Ice Bags</t>
  </si>
  <si>
    <t>Keystone Degreaser</t>
  </si>
  <si>
    <t>4gal/cs</t>
  </si>
  <si>
    <t>Koala Liners</t>
  </si>
  <si>
    <t>12/cs</t>
  </si>
  <si>
    <t>Latex Gloves Large</t>
  </si>
  <si>
    <t>10/100 CT</t>
  </si>
  <si>
    <t>Latex Gloves Medium</t>
  </si>
  <si>
    <t>10/100ct</t>
  </si>
  <si>
    <t>Latex Gloves XL</t>
  </si>
  <si>
    <t>Lysol Wipes</t>
  </si>
  <si>
    <t>Mop Head</t>
  </si>
  <si>
    <t>2/cs</t>
  </si>
  <si>
    <t>Nylon Scouring Pads</t>
  </si>
  <si>
    <t>1/20ct</t>
  </si>
  <si>
    <t>Paper Towel Roll, White</t>
  </si>
  <si>
    <t>12/250 ct</t>
  </si>
  <si>
    <t>Paper, Patty 5.5" x 5.5"</t>
  </si>
  <si>
    <t>1/1000ct</t>
  </si>
  <si>
    <t>Plastic Bottle Triggers</t>
  </si>
  <si>
    <t>1/9   3/4???</t>
  </si>
  <si>
    <t>Plastic Bottles</t>
  </si>
  <si>
    <t>Plastic Wrap</t>
  </si>
  <si>
    <t>18X2000</t>
  </si>
  <si>
    <t>Polish Satin Shine Aerosol</t>
  </si>
  <si>
    <t>6/16oz can</t>
  </si>
  <si>
    <t>Portion Bags</t>
  </si>
  <si>
    <t>Rack Cover Bun 52x80</t>
  </si>
  <si>
    <t>cs/50ct</t>
  </si>
  <si>
    <t>Rinse Aide</t>
  </si>
  <si>
    <t>1/2.5lb</t>
  </si>
  <si>
    <t>Sandwhich Bags(Mac and cheese)</t>
  </si>
  <si>
    <t>Sanitizer, Oasis 146 Multi Quatt</t>
  </si>
  <si>
    <t>Scotch Brite Grill Cln Packets</t>
  </si>
  <si>
    <t>40/cs</t>
  </si>
  <si>
    <t>Scouring Pads</t>
  </si>
  <si>
    <t>20/cs</t>
  </si>
  <si>
    <t>Sternos</t>
  </si>
  <si>
    <t>Tissue Toilet Coreless 2-Play White</t>
  </si>
  <si>
    <t>18/1500ct</t>
  </si>
  <si>
    <t>To Go Bag</t>
  </si>
  <si>
    <t xml:space="preserve">Touchless Hand Sanitizer </t>
  </si>
  <si>
    <t>Touchless Hand Soap Enmotion</t>
  </si>
  <si>
    <t>Touchless Towels - Enmotion</t>
  </si>
  <si>
    <t>cs-6 rolls</t>
  </si>
  <si>
    <t>Trash Liner 40-45 Gal</t>
  </si>
  <si>
    <t>cs38 X 58</t>
  </si>
  <si>
    <t>T-Shirt Bags</t>
  </si>
  <si>
    <t>Urinal Screen</t>
  </si>
  <si>
    <t>10box/10ct</t>
  </si>
  <si>
    <t>Use First Stickers</t>
  </si>
  <si>
    <t>Roll</t>
  </si>
  <si>
    <t>1/500</t>
  </si>
  <si>
    <t>Walk and Wash</t>
  </si>
  <si>
    <t>Wax Paper Spot Logo</t>
  </si>
  <si>
    <t>1/2000ct</t>
  </si>
  <si>
    <t>Coffee, Decafinated Folgers</t>
  </si>
  <si>
    <t>80/ .9oz Bags</t>
  </si>
  <si>
    <t>B100</t>
  </si>
  <si>
    <t>Coffee, Regular Folgers</t>
  </si>
  <si>
    <t>160/.9</t>
  </si>
  <si>
    <t>B105</t>
  </si>
  <si>
    <t>Dairy, Milk, Chocolate, Horizon Box</t>
  </si>
  <si>
    <t>50007 · DAIRY</t>
  </si>
  <si>
    <t>18 ea</t>
  </si>
  <si>
    <t>B110</t>
  </si>
  <si>
    <t>Dairy, Milk, White, Horizon Box</t>
  </si>
  <si>
    <t>B115</t>
  </si>
  <si>
    <t>Juice, Apple Juice Box</t>
  </si>
  <si>
    <t>B120</t>
  </si>
  <si>
    <t>B125</t>
  </si>
  <si>
    <t>Dessert, Whipped Topping Bag - Each</t>
  </si>
  <si>
    <t>B130</t>
  </si>
  <si>
    <t>Dairy, Milk, Whole</t>
  </si>
  <si>
    <t>Oak Farms</t>
  </si>
  <si>
    <t>4/1gal</t>
  </si>
  <si>
    <t>B135</t>
  </si>
  <si>
    <t>B140</t>
  </si>
  <si>
    <t>1/6lb</t>
  </si>
  <si>
    <t>B145</t>
  </si>
  <si>
    <t>Produce, Bananas</t>
  </si>
  <si>
    <t>50006 · PRODUCE</t>
  </si>
  <si>
    <t>B150</t>
  </si>
  <si>
    <t>Straws, Colossal Unwrapped</t>
  </si>
  <si>
    <t>cs/slv</t>
  </si>
  <si>
    <t>B155</t>
  </si>
  <si>
    <t>Tea, Hot Tea</t>
  </si>
  <si>
    <t>10box/28ct</t>
  </si>
  <si>
    <t>B160</t>
  </si>
  <si>
    <t>Hot Chocolate</t>
  </si>
  <si>
    <t>sysco</t>
  </si>
  <si>
    <t>50 pks</t>
  </si>
  <si>
    <t>B165</t>
  </si>
  <si>
    <t>B170</t>
  </si>
  <si>
    <t>B175</t>
  </si>
  <si>
    <t>B180</t>
  </si>
  <si>
    <t>B185</t>
  </si>
  <si>
    <t>B190</t>
  </si>
  <si>
    <t>B195</t>
  </si>
  <si>
    <t>B200</t>
  </si>
  <si>
    <t>B205</t>
  </si>
  <si>
    <t>B210</t>
  </si>
  <si>
    <t>B215</t>
  </si>
  <si>
    <t>B220</t>
  </si>
  <si>
    <t>B225</t>
  </si>
  <si>
    <t>B230</t>
  </si>
  <si>
    <t>B235</t>
  </si>
  <si>
    <t>B240</t>
  </si>
  <si>
    <t>B245</t>
  </si>
  <si>
    <t>B250</t>
  </si>
  <si>
    <t>E100</t>
  </si>
  <si>
    <t>E105</t>
  </si>
  <si>
    <t>E110</t>
  </si>
  <si>
    <t>E115</t>
  </si>
  <si>
    <t>E120</t>
  </si>
  <si>
    <t xml:space="preserve">Condiment, Sauce Hot Louisiana, Cajun Chef </t>
  </si>
  <si>
    <t>E125</t>
  </si>
  <si>
    <t>E130</t>
  </si>
  <si>
    <t>E135</t>
  </si>
  <si>
    <t>E140</t>
  </si>
  <si>
    <t>E150</t>
  </si>
  <si>
    <t>Tea, Ice Tea</t>
  </si>
  <si>
    <t>1cs/32bags</t>
  </si>
  <si>
    <t>E155</t>
  </si>
  <si>
    <t>10oz Soup bowl</t>
  </si>
  <si>
    <t>Dish Rack</t>
  </si>
  <si>
    <t>50203 · KITCHEN</t>
  </si>
  <si>
    <t>Baskets</t>
  </si>
  <si>
    <t>48/cs</t>
  </si>
  <si>
    <t>Black Trays</t>
  </si>
  <si>
    <t>Bouillon Cups</t>
  </si>
  <si>
    <t>36/cs</t>
  </si>
  <si>
    <t>Appetizer Plates</t>
  </si>
  <si>
    <t>Burger Trays</t>
  </si>
  <si>
    <t>Cocktail Forks</t>
  </si>
  <si>
    <t>12/10ct box</t>
  </si>
  <si>
    <t>Dinner Plate</t>
  </si>
  <si>
    <t>Forks</t>
  </si>
  <si>
    <t>Glass Dessert Dish</t>
  </si>
  <si>
    <t>Knives</t>
  </si>
  <si>
    <t>24/cs</t>
  </si>
  <si>
    <t>NEW bouillion cups</t>
  </si>
  <si>
    <t>NEW coffee cups</t>
  </si>
  <si>
    <t>NEW fruit bowls</t>
  </si>
  <si>
    <t>NEW rarebits</t>
  </si>
  <si>
    <t>NEW share plates</t>
  </si>
  <si>
    <t>Rarebits (Oval Dish)</t>
  </si>
  <si>
    <t>Salad Bowls</t>
  </si>
  <si>
    <t>Small App Silver Trays</t>
  </si>
  <si>
    <t>Soup Spoons</t>
  </si>
  <si>
    <t>Tea Spoons</t>
  </si>
  <si>
    <t>Tumblers</t>
  </si>
  <si>
    <t>Bev Napkins</t>
  </si>
  <si>
    <t>500cs</t>
  </si>
  <si>
    <t>Straws, Neon - Cell-o</t>
  </si>
  <si>
    <t>cs/10</t>
  </si>
  <si>
    <t>Straws, Wrapped</t>
  </si>
  <si>
    <t>12/500</t>
  </si>
  <si>
    <t>Cups, Paper Souffle 1.25 oz</t>
  </si>
  <si>
    <t>10/250ct</t>
  </si>
  <si>
    <t>Tray Paper Pulp Food 3#</t>
  </si>
  <si>
    <t>2/250ct</t>
  </si>
  <si>
    <t>Skewer, Bamboo 10 in</t>
  </si>
  <si>
    <t>10/100 ea</t>
  </si>
  <si>
    <t>Tray Food Paper 1#</t>
  </si>
  <si>
    <t>4/250 ct</t>
  </si>
  <si>
    <t>Kit Cutlery</t>
  </si>
  <si>
    <t>250ct. Cs</t>
  </si>
  <si>
    <t>Plastic Spoons</t>
  </si>
  <si>
    <t>Cups, Water Paper (Cone Cup)</t>
  </si>
  <si>
    <t>25/200ct</t>
  </si>
  <si>
    <t>Cups, Paper Container w/lid 16oz.</t>
  </si>
  <si>
    <t>10/25ct</t>
  </si>
  <si>
    <t>Cups, Black Plastic 4 oz. Sysco</t>
  </si>
  <si>
    <t>15/200ct</t>
  </si>
  <si>
    <t>Cups, Black Plastic 2 oz. Sysco</t>
  </si>
  <si>
    <t>12/200</t>
  </si>
  <si>
    <t>Lids, 20 oz.</t>
  </si>
  <si>
    <t>Gatorade</t>
  </si>
  <si>
    <t>32ea</t>
  </si>
  <si>
    <t>Lids, 2 oz. Sysco</t>
  </si>
  <si>
    <t>24/100 ct</t>
  </si>
  <si>
    <t>Lids, 4 oz. Sysco</t>
  </si>
  <si>
    <t>20/120ct</t>
  </si>
  <si>
    <t>Cups, Clear 16oz.</t>
  </si>
  <si>
    <t>20/50ct</t>
  </si>
  <si>
    <t>Lids, Cup Dome 16oz.</t>
  </si>
  <si>
    <t>12/75ct</t>
  </si>
  <si>
    <t>Cups, Black Plastic 2 oz. Edon</t>
  </si>
  <si>
    <t>24/100ct</t>
  </si>
  <si>
    <t>Cups, Black Plastic 4 oz. Edon</t>
  </si>
  <si>
    <t>Cups, White 5oz. - Don #1106160</t>
  </si>
  <si>
    <t>Cups, White 8oz. - Don #1038379</t>
  </si>
  <si>
    <t>Crackers Saltine</t>
  </si>
  <si>
    <t>500/2ct</t>
  </si>
  <si>
    <t>Candy Hard Assorted Rods</t>
  </si>
  <si>
    <t>1/20lb</t>
  </si>
  <si>
    <t>Pasta Shells Medium ITA</t>
  </si>
  <si>
    <t>12/3 lb box</t>
  </si>
  <si>
    <t>Rice Long Grain</t>
  </si>
  <si>
    <t>Food</t>
  </si>
  <si>
    <t>Sauce Hot Louisiana, Cajun Chef Gallon</t>
  </si>
  <si>
    <t>Butter-It Alternative</t>
  </si>
  <si>
    <t>Label Roll</t>
  </si>
  <si>
    <t>4x2</t>
  </si>
  <si>
    <t>Lids 3-4oz Edon</t>
  </si>
  <si>
    <t>25-1000ct.</t>
  </si>
  <si>
    <t>500/.2oz</t>
  </si>
  <si>
    <t>200/ 7/16oz</t>
  </si>
  <si>
    <t>2000/ 1/10oz</t>
  </si>
  <si>
    <t>2000/ 1gram</t>
  </si>
  <si>
    <t>1/3000ct</t>
  </si>
  <si>
    <t>30/16oz</t>
  </si>
  <si>
    <t>Paper Food Tray Edon</t>
  </si>
  <si>
    <t>cs 4/250 ct</t>
  </si>
  <si>
    <t>Plastic Forks</t>
  </si>
  <si>
    <t xml:space="preserve">24/ 5oz </t>
  </si>
  <si>
    <t xml:space="preserve">24/5oz </t>
  </si>
  <si>
    <t>12/5oz</t>
  </si>
  <si>
    <t>Sauce, Soy Sauce</t>
  </si>
  <si>
    <t>1/1gal</t>
  </si>
  <si>
    <t>Sauce, Teryaki Sauce</t>
  </si>
  <si>
    <t>Kitchen Bouquet</t>
  </si>
  <si>
    <t>Pepper Banana Mild Rings</t>
  </si>
  <si>
    <t>Giardiniera Vegetables</t>
  </si>
  <si>
    <t>CAse</t>
  </si>
  <si>
    <t>Sticker, Save a Days</t>
  </si>
  <si>
    <t>9/22ct</t>
  </si>
  <si>
    <t>Straws, Neon - Old</t>
  </si>
  <si>
    <t>500/cs</t>
  </si>
  <si>
    <t>box</t>
  </si>
  <si>
    <t>6/5lb</t>
  </si>
  <si>
    <t xml:space="preserve">25lb </t>
  </si>
  <si>
    <t>Spice, Blackening Seafood Season</t>
  </si>
  <si>
    <t>25lb</t>
  </si>
  <si>
    <t>Tea, Bigelow Hot Tea</t>
  </si>
  <si>
    <t>6/28ct</t>
  </si>
  <si>
    <t>Spice, Crawfish Seasoning</t>
  </si>
  <si>
    <t>7-3.5 lbbag /recipe EA</t>
  </si>
  <si>
    <t>6/lb10</t>
  </si>
  <si>
    <t>FF100</t>
  </si>
  <si>
    <t>FF105</t>
  </si>
  <si>
    <t>Fries, Seasoned Waffle</t>
  </si>
  <si>
    <t>6/4.5lb=27lb.</t>
  </si>
  <si>
    <t>FF110</t>
  </si>
  <si>
    <t>Alligator Meat</t>
  </si>
  <si>
    <t>50004 · MEAT</t>
  </si>
  <si>
    <t>3/12#</t>
  </si>
  <si>
    <t>FF115</t>
  </si>
  <si>
    <t>food</t>
  </si>
  <si>
    <t>Corn on the Cob</t>
  </si>
  <si>
    <t>96ea</t>
  </si>
  <si>
    <t>Dessert, Whipped Topping Bag</t>
  </si>
  <si>
    <t xml:space="preserve">12/16oz </t>
  </si>
  <si>
    <t>FF120</t>
  </si>
  <si>
    <t>Dessert, Cake Lemon Layer Bistro</t>
  </si>
  <si>
    <t>24/2.6oz</t>
  </si>
  <si>
    <t>Dessert, Cake Tiramisu Bistro</t>
  </si>
  <si>
    <t>1/22lb</t>
  </si>
  <si>
    <t>FF125</t>
  </si>
  <si>
    <t>4/12ct</t>
  </si>
  <si>
    <t>FF130</t>
  </si>
  <si>
    <t>FF135</t>
  </si>
  <si>
    <t>FF140</t>
  </si>
  <si>
    <t>FF145</t>
  </si>
  <si>
    <t>FF150</t>
  </si>
  <si>
    <t>FF155</t>
  </si>
  <si>
    <t>FF160</t>
  </si>
  <si>
    <t>FF165</t>
  </si>
  <si>
    <t>FF170</t>
  </si>
  <si>
    <t>FF175</t>
  </si>
  <si>
    <t>FF180</t>
  </si>
  <si>
    <t>FF185</t>
  </si>
  <si>
    <t>FF190</t>
  </si>
  <si>
    <t>FF195</t>
  </si>
  <si>
    <t>Hotdog 8/1</t>
  </si>
  <si>
    <t>4/5lb</t>
  </si>
  <si>
    <t>FF200</t>
  </si>
  <si>
    <t>Turkey, Breast Tenders</t>
  </si>
  <si>
    <t>50005 · POULTRY</t>
  </si>
  <si>
    <t>40 lbs</t>
  </si>
  <si>
    <t>FF205</t>
  </si>
  <si>
    <t>Fries, Sweet Potato</t>
  </si>
  <si>
    <t>6/5lbs</t>
  </si>
  <si>
    <t>FF210</t>
  </si>
  <si>
    <t>Fries, Crinkle Cut 3/8"</t>
  </si>
  <si>
    <t>FF215</t>
  </si>
  <si>
    <t>12/16oz</t>
  </si>
  <si>
    <t>FF220</t>
  </si>
  <si>
    <t xml:space="preserve">Pork, Sausage, Andouille </t>
  </si>
  <si>
    <t>20 lbs</t>
  </si>
  <si>
    <t>FF225</t>
  </si>
  <si>
    <t>Pork, Sausage, Crab Boil</t>
  </si>
  <si>
    <t>40/4 oz</t>
  </si>
  <si>
    <t>FF230</t>
  </si>
  <si>
    <t>Bread Bun Folded Bao</t>
  </si>
  <si>
    <t>N</t>
  </si>
  <si>
    <t>20/10 ct</t>
  </si>
  <si>
    <t>90/4.5 oz</t>
  </si>
  <si>
    <t>Dinner Roll Cluster Hawaiian Square</t>
  </si>
  <si>
    <t>12/12 CT</t>
  </si>
  <si>
    <t>Dough Puff Pastry Sheet 10" X 15"</t>
  </si>
  <si>
    <t>20/12 oz</t>
  </si>
  <si>
    <t>FF235</t>
  </si>
  <si>
    <t>Fries, Potato Tater Barrel</t>
  </si>
  <si>
    <t>Ice Cream, Butter Pecan</t>
  </si>
  <si>
    <t>Hey Mikeys</t>
  </si>
  <si>
    <t>3 gal</t>
  </si>
  <si>
    <t>Ice Cream, Cake Batter</t>
  </si>
  <si>
    <t>Ice Cream, Chocolate</t>
  </si>
  <si>
    <t>Ice Cream, Chocolate Peanut Butter</t>
  </si>
  <si>
    <t>Ice Cream, Coffee</t>
  </si>
  <si>
    <t>Ice Cream, pumkin cheese cake</t>
  </si>
  <si>
    <t xml:space="preserve">3gal </t>
  </si>
  <si>
    <t>Ice Cream, Rainbow Sherbert</t>
  </si>
  <si>
    <t>Ice Cream, Cookie Dough</t>
  </si>
  <si>
    <t>3 Gal</t>
  </si>
  <si>
    <t>Ice Cream, Cookie Monster</t>
  </si>
  <si>
    <t>Ice Cream, Cotton Candy</t>
  </si>
  <si>
    <t>Ice Cream, Mardi Gras/King Cake</t>
  </si>
  <si>
    <t>Ice Cream, Mint Chip</t>
  </si>
  <si>
    <t xml:space="preserve">Ice Cream, Nutella </t>
  </si>
  <si>
    <t>Ice Cream, Oreo Ice</t>
  </si>
  <si>
    <t>Sausage, Boudain Links</t>
  </si>
  <si>
    <t>10#/cs</t>
  </si>
  <si>
    <t>Ice Cream, Peach Cherry</t>
  </si>
  <si>
    <t>Ice Cream, Pralines and Cream</t>
  </si>
  <si>
    <t>Ice Cream, Salted Caramel</t>
  </si>
  <si>
    <t xml:space="preserve">Ice Cream, Strawberry </t>
  </si>
  <si>
    <t xml:space="preserve">Ice Cream, Vanilla </t>
  </si>
  <si>
    <t>C100</t>
  </si>
  <si>
    <t>C105</t>
  </si>
  <si>
    <t>C110</t>
  </si>
  <si>
    <t>Produce, Garlic, Peeled</t>
  </si>
  <si>
    <t>Jar</t>
  </si>
  <si>
    <t>5# jar</t>
  </si>
  <si>
    <t>C115</t>
  </si>
  <si>
    <t>Produce, Fruit, Limes 200ct</t>
  </si>
  <si>
    <t>200 ct = 40lb</t>
  </si>
  <si>
    <t>C120</t>
  </si>
  <si>
    <t>Produce, Fruit, Lemons Fancy 165ct</t>
  </si>
  <si>
    <t>165ct = 40lb</t>
  </si>
  <si>
    <t>C125</t>
  </si>
  <si>
    <t>Beef Ground Patty 8oz</t>
  </si>
  <si>
    <t>20/8oz</t>
  </si>
  <si>
    <t>C130</t>
  </si>
  <si>
    <t>Chicken, Wings</t>
  </si>
  <si>
    <t>4/10lb</t>
  </si>
  <si>
    <t>C135</t>
  </si>
  <si>
    <t>F100</t>
  </si>
  <si>
    <t>F105</t>
  </si>
  <si>
    <t>F110</t>
  </si>
  <si>
    <t>Pepper Banana Mild Rings - Prepped</t>
  </si>
  <si>
    <t>24lbs</t>
  </si>
  <si>
    <t>F115</t>
  </si>
  <si>
    <t>F120</t>
  </si>
  <si>
    <t>1/5gal</t>
  </si>
  <si>
    <t>F125</t>
  </si>
  <si>
    <t>Produce, Lettuce, Green Leaf</t>
  </si>
  <si>
    <t>1/24 HEADS = 25#</t>
  </si>
  <si>
    <t>F130</t>
  </si>
  <si>
    <t>Produce, Onion, Colossal Yellow</t>
  </si>
  <si>
    <t>50lbs</t>
  </si>
  <si>
    <t>F131</t>
  </si>
  <si>
    <t>Produce, Tomatoes, 5x6</t>
  </si>
  <si>
    <t>18lbs</t>
  </si>
  <si>
    <t>F135</t>
  </si>
  <si>
    <t>F140</t>
  </si>
  <si>
    <t>F145</t>
  </si>
  <si>
    <t>cs = 24lb</t>
  </si>
  <si>
    <t>F150</t>
  </si>
  <si>
    <t>Produce, Celery</t>
  </si>
  <si>
    <t>Stalk</t>
  </si>
  <si>
    <t>S105</t>
  </si>
  <si>
    <t>Produce, Carrots, Whole</t>
  </si>
  <si>
    <t>1 lb</t>
  </si>
  <si>
    <t>S106</t>
  </si>
  <si>
    <t>Produce, Fruit, Strawberry Fresh</t>
  </si>
  <si>
    <t>4pt</t>
  </si>
  <si>
    <t>S110</t>
  </si>
  <si>
    <t>Produce, Fruit, Mangos</t>
  </si>
  <si>
    <t>BX = 10 CT</t>
  </si>
  <si>
    <t>S115</t>
  </si>
  <si>
    <t>Produce, Cabbage, Red Shredded</t>
  </si>
  <si>
    <t>4/5lb Bags</t>
  </si>
  <si>
    <t>S120</t>
  </si>
  <si>
    <t>Produce, Avocado Whole</t>
  </si>
  <si>
    <t>S125</t>
  </si>
  <si>
    <t>Cheese, Feta Bucket</t>
  </si>
  <si>
    <t>1/27lb</t>
  </si>
  <si>
    <t>S130</t>
  </si>
  <si>
    <t>Produce, Onion, Medium Red</t>
  </si>
  <si>
    <t>25lbs</t>
  </si>
  <si>
    <t>S135</t>
  </si>
  <si>
    <t>Produce, Cucumbers</t>
  </si>
  <si>
    <t>40lbs</t>
  </si>
  <si>
    <t>S140</t>
  </si>
  <si>
    <t>Produce, Tomatoes, Roma #1</t>
  </si>
  <si>
    <t>S145</t>
  </si>
  <si>
    <t>Produce, Fruit, Grapes - Prepped</t>
  </si>
  <si>
    <t>19lb/cs</t>
  </si>
  <si>
    <t>S150</t>
  </si>
  <si>
    <t>S155</t>
  </si>
  <si>
    <t>S160</t>
  </si>
  <si>
    <t>Olives, Kalamata</t>
  </si>
  <si>
    <t>Lbs</t>
  </si>
  <si>
    <t>S165</t>
  </si>
  <si>
    <t>Cheese, Blue Crumble</t>
  </si>
  <si>
    <t>S170</t>
  </si>
  <si>
    <t>Cheese, Parmesan Wheel - Prepped</t>
  </si>
  <si>
    <t>S175</t>
  </si>
  <si>
    <t>Produce, Carrots, Shredded</t>
  </si>
  <si>
    <t>5lbs</t>
  </si>
  <si>
    <t>S180</t>
  </si>
  <si>
    <t>Cheese, Cheddar Block - Prepped</t>
  </si>
  <si>
    <t>1/42lb</t>
  </si>
  <si>
    <t>S185</t>
  </si>
  <si>
    <t>Eggs</t>
  </si>
  <si>
    <t>1/15dz</t>
  </si>
  <si>
    <t>S190</t>
  </si>
  <si>
    <t>S195</t>
  </si>
  <si>
    <t>S200</t>
  </si>
  <si>
    <t>S205</t>
  </si>
  <si>
    <t>S210</t>
  </si>
  <si>
    <t>S215</t>
  </si>
  <si>
    <t>1/3 Pan = 10 lb</t>
  </si>
  <si>
    <t>S216</t>
  </si>
  <si>
    <t>S220</t>
  </si>
  <si>
    <t>spot</t>
  </si>
  <si>
    <t>S225</t>
  </si>
  <si>
    <t>S230</t>
  </si>
  <si>
    <t>S235</t>
  </si>
  <si>
    <t>Produce, Lettuce, Romaine Chopped</t>
  </si>
  <si>
    <t>Produce, Arugala</t>
  </si>
  <si>
    <t>T095</t>
  </si>
  <si>
    <t>T100</t>
  </si>
  <si>
    <t>Produce, Cilantro</t>
  </si>
  <si>
    <t>12ct</t>
  </si>
  <si>
    <t>T105</t>
  </si>
  <si>
    <t>T110</t>
  </si>
  <si>
    <t>T115</t>
  </si>
  <si>
    <t>T120</t>
  </si>
  <si>
    <t>T125</t>
  </si>
  <si>
    <t>Produce, Radish</t>
  </si>
  <si>
    <t>T130</t>
  </si>
  <si>
    <t>Cole Slaw, Prepared</t>
  </si>
  <si>
    <t xml:space="preserve"> 5/5# Bags/Recipe</t>
  </si>
  <si>
    <t>T140</t>
  </si>
  <si>
    <t>T145</t>
  </si>
  <si>
    <t>Produce, Cabbage, Green Shredded</t>
  </si>
  <si>
    <t>T150</t>
  </si>
  <si>
    <t>Produce, Cucumber Salad</t>
  </si>
  <si>
    <t>T155</t>
  </si>
  <si>
    <t>Produce, Pepper, Jalapenos</t>
  </si>
  <si>
    <t>17.5#</t>
  </si>
  <si>
    <t>T160</t>
  </si>
  <si>
    <t>T165</t>
  </si>
  <si>
    <t>T170</t>
  </si>
  <si>
    <t>Produce, Lettuce, Iceberg Shredded</t>
  </si>
  <si>
    <t>T175</t>
  </si>
  <si>
    <t>Guacamole</t>
  </si>
  <si>
    <t>Recipe = 2.5#</t>
  </si>
  <si>
    <t>T180</t>
  </si>
  <si>
    <t>T185</t>
  </si>
  <si>
    <t>T190</t>
  </si>
  <si>
    <t>Pico De Gallo</t>
  </si>
  <si>
    <t>2gal/recipe</t>
  </si>
  <si>
    <t>T195</t>
  </si>
  <si>
    <t>T200</t>
  </si>
  <si>
    <t>T205</t>
  </si>
  <si>
    <t>Chicken, Tinga - Prepped</t>
  </si>
  <si>
    <t>4qts = 10Lbs</t>
  </si>
  <si>
    <t>T210</t>
  </si>
  <si>
    <t>Bacon, Hormel Sliced - Burgers (18/22)</t>
  </si>
  <si>
    <t>15lb</t>
  </si>
  <si>
    <t>Bacon, Pieces (Pre Cooked)</t>
  </si>
  <si>
    <t>2/5lb</t>
  </si>
  <si>
    <t>Cheese, American, Slice</t>
  </si>
  <si>
    <t>4/5lb, 120 slices</t>
  </si>
  <si>
    <t>Cheese, Cheddar Chipotle Loaf</t>
  </si>
  <si>
    <t>Cheese, Cheddar Slice</t>
  </si>
  <si>
    <t>8/1.5lb .75oz/slice</t>
  </si>
  <si>
    <t>Cheese, Pepper Jack, Slice</t>
  </si>
  <si>
    <t>8/1.5lb</t>
  </si>
  <si>
    <t>Cheese, Swiss Slice</t>
  </si>
  <si>
    <t>Egg Wash</t>
  </si>
  <si>
    <t>4.5gal/recipe</t>
  </si>
  <si>
    <t>Turkey, Patties</t>
  </si>
  <si>
    <t>40ea = 20#</t>
  </si>
  <si>
    <t>Diet Pepsi</t>
  </si>
  <si>
    <t>Pepsi Rack</t>
  </si>
  <si>
    <t>Pepsi</t>
  </si>
  <si>
    <t>BIB</t>
  </si>
  <si>
    <t>Dr Pepper</t>
  </si>
  <si>
    <t>Lemonade</t>
  </si>
  <si>
    <t>Big Red</t>
  </si>
  <si>
    <t>Mist Twist</t>
  </si>
  <si>
    <t>Mountain Dew</t>
  </si>
  <si>
    <t>Pepsi Zero</t>
  </si>
  <si>
    <t>Rootbeer</t>
  </si>
  <si>
    <t>Sobe Life</t>
  </si>
  <si>
    <t>3 Gallon</t>
  </si>
  <si>
    <t>Water, Life Sports</t>
  </si>
  <si>
    <t>Pina Colada Mix</t>
  </si>
  <si>
    <t>mpact</t>
  </si>
  <si>
    <t>6btl/cs</t>
  </si>
  <si>
    <t>Potatoes, Red</t>
  </si>
  <si>
    <t>Produce, Coconut</t>
  </si>
  <si>
    <t>30 CT</t>
  </si>
  <si>
    <t>50lb bag</t>
  </si>
  <si>
    <t>25lb bag</t>
  </si>
  <si>
    <t xml:space="preserve">5lb </t>
  </si>
  <si>
    <t>4lb</t>
  </si>
  <si>
    <t>3lb</t>
  </si>
  <si>
    <r>
      <t>Spice, Gumbo Fil</t>
    </r>
    <r>
      <rPr>
        <sz val="14"/>
        <color theme="1"/>
        <rFont val="Calibri"/>
        <family val="2"/>
      </rPr>
      <t>é</t>
    </r>
  </si>
  <si>
    <t>4.5lb</t>
  </si>
  <si>
    <t>Abita Turbo</t>
  </si>
  <si>
    <t>Tiki Bar</t>
  </si>
  <si>
    <t>AE Blood Orange</t>
  </si>
  <si>
    <t>AE Hopped Cider</t>
  </si>
  <si>
    <t>AE Original</t>
  </si>
  <si>
    <t>AE Pineapple Cans</t>
  </si>
  <si>
    <t>AE Texas Honey</t>
  </si>
  <si>
    <t>Amstel Light</t>
  </si>
  <si>
    <t>Andy Gator</t>
  </si>
  <si>
    <t>Angry Orchard</t>
  </si>
  <si>
    <t>AustinLager</t>
  </si>
  <si>
    <t>Blood Belt</t>
  </si>
  <si>
    <t>Bombshell Blonde</t>
  </si>
  <si>
    <t>BP Even Keel</t>
  </si>
  <si>
    <t>BP Scuplpin cans</t>
  </si>
  <si>
    <t>Buried Hatchet Stout</t>
  </si>
  <si>
    <t>Can Tiki Wheat</t>
  </si>
  <si>
    <t>Chupahopra</t>
  </si>
  <si>
    <t>Citra Mellow</t>
  </si>
  <si>
    <t xml:space="preserve">Corona </t>
  </si>
  <si>
    <t>Corona Light</t>
  </si>
  <si>
    <t>Corona Premier</t>
  </si>
  <si>
    <t>del papa</t>
  </si>
  <si>
    <t>Coronita</t>
  </si>
  <si>
    <t>Crawford</t>
  </si>
  <si>
    <t>Czexan Wheat</t>
  </si>
  <si>
    <t>Dej Buh Stesti</t>
  </si>
  <si>
    <t>Dark Lager</t>
  </si>
  <si>
    <t>Del Sol</t>
  </si>
  <si>
    <t>Dos XX   Amber</t>
  </si>
  <si>
    <t>Fat Tire</t>
  </si>
  <si>
    <t>Juice, Orange</t>
  </si>
  <si>
    <t>Specs</t>
  </si>
  <si>
    <t>Kazbeck CzAle</t>
  </si>
  <si>
    <t>Kolsh</t>
  </si>
  <si>
    <t xml:space="preserve">  </t>
  </si>
  <si>
    <t>24/14</t>
  </si>
  <si>
    <t>Lemon Ginger Radler</t>
  </si>
  <si>
    <t>Lone Star</t>
  </si>
  <si>
    <t>Matches</t>
  </si>
  <si>
    <t>2500(50x50)</t>
  </si>
  <si>
    <t>MGD 64</t>
  </si>
  <si>
    <t>Michelob Ultra Cactus</t>
  </si>
  <si>
    <t>Miller High Life</t>
  </si>
  <si>
    <t>Odoul's</t>
  </si>
  <si>
    <t>Pilsner Urquel</t>
  </si>
  <si>
    <t>Pivo Pils</t>
  </si>
  <si>
    <t>Puree, Finest Call Rasberry</t>
  </si>
  <si>
    <t>Puree, Finest Call Strawberry</t>
  </si>
  <si>
    <t>Puree, RR Mango</t>
  </si>
  <si>
    <t>Puree, RR Peach</t>
  </si>
  <si>
    <t>Red Stripe</t>
  </si>
  <si>
    <t>Refresca Coconut</t>
  </si>
  <si>
    <t>Refresca Guava</t>
  </si>
  <si>
    <t>Refresca Passion</t>
  </si>
  <si>
    <t>Revolver</t>
  </si>
  <si>
    <t>Rodeo Clown</t>
  </si>
  <si>
    <t>Shiner Light Blonde</t>
  </si>
  <si>
    <t>Sierra Nevada</t>
  </si>
  <si>
    <t>Smirnoff</t>
  </si>
  <si>
    <t>Sol 32oz</t>
  </si>
  <si>
    <t>St. Arnold Art Car</t>
  </si>
  <si>
    <t>Stella Artois</t>
  </si>
  <si>
    <t>Sympathy for the Lager</t>
  </si>
  <si>
    <t>Tooth Picks (Umbrellas)</t>
  </si>
  <si>
    <t>1/144ct</t>
  </si>
  <si>
    <t>Weekend Warrior</t>
  </si>
  <si>
    <t>Weisse Versa</t>
  </si>
  <si>
    <t>Zing Zang Bloody Mary Mix</t>
  </si>
  <si>
    <t xml:space="preserve">Bacon, Hormel Pecan </t>
  </si>
  <si>
    <t>6/3#</t>
  </si>
  <si>
    <t xml:space="preserve">Bacon, Jalapeno </t>
  </si>
  <si>
    <t>15lbs</t>
  </si>
  <si>
    <t>Bacon, Turkey Bacon, Jennie-O</t>
  </si>
  <si>
    <t>10LBS</t>
  </si>
  <si>
    <t>Creamer, Half and Half</t>
  </si>
  <si>
    <t>400C</t>
  </si>
  <si>
    <t>WC120</t>
  </si>
  <si>
    <t>Cheese, Parmesan Wheel</t>
  </si>
  <si>
    <t>WC125</t>
  </si>
  <si>
    <t>Beef Brisket</t>
  </si>
  <si>
    <t>Cheese, Cheddar Block</t>
  </si>
  <si>
    <t>WC130</t>
  </si>
  <si>
    <t xml:space="preserve">Dairy, Margarine Solid </t>
  </si>
  <si>
    <t>30 1lb/cs</t>
  </si>
  <si>
    <t>WC135</t>
  </si>
  <si>
    <t>Blue berries</t>
  </si>
  <si>
    <t>Boudin  Patty</t>
  </si>
  <si>
    <t>Brisket</t>
  </si>
  <si>
    <t>11lb Avg</t>
  </si>
  <si>
    <t>WC430</t>
  </si>
  <si>
    <t>Dairy, Butter (European Blend)</t>
  </si>
  <si>
    <t>36/1lb</t>
  </si>
  <si>
    <t>WC140</t>
  </si>
  <si>
    <t>Burgers, Mini 2oz Pattties</t>
  </si>
  <si>
    <t>Cheese Mozzarella Ciliegene Fresh</t>
  </si>
  <si>
    <t>2/3lb</t>
  </si>
  <si>
    <t>Walk in cooler</t>
  </si>
  <si>
    <t>Cheese, Cream Cheese</t>
  </si>
  <si>
    <t>6/3lb</t>
  </si>
  <si>
    <t>WC160</t>
  </si>
  <si>
    <t>10lb/Bag</t>
  </si>
  <si>
    <t xml:space="preserve">Cheese, Chipotle Cheddar </t>
  </si>
  <si>
    <t xml:space="preserve">Cheese, Havarti </t>
  </si>
  <si>
    <t>Cheese, Monteray Jack</t>
  </si>
  <si>
    <t>WC205</t>
  </si>
  <si>
    <t>Cheese, Smoked Cheddar</t>
  </si>
  <si>
    <t>Chicken, Cooked, Prepped</t>
  </si>
  <si>
    <t>WC210</t>
  </si>
  <si>
    <t>Cheese, White American</t>
  </si>
  <si>
    <t>4/5LB (160 slice/loaf)</t>
  </si>
  <si>
    <t>WC215</t>
  </si>
  <si>
    <t>Vegetable Blend</t>
  </si>
  <si>
    <t>bg/hotel pan</t>
  </si>
  <si>
    <t>WC220</t>
  </si>
  <si>
    <t>Chicken, Necks&amp; Backs</t>
  </si>
  <si>
    <t>Martin</t>
  </si>
  <si>
    <t>40#</t>
  </si>
  <si>
    <t>WC235</t>
  </si>
  <si>
    <t>WC240</t>
  </si>
  <si>
    <t xml:space="preserve">Cheese, Pepper Jack Loaf </t>
  </si>
  <si>
    <t>WC245</t>
  </si>
  <si>
    <t>Bacon, Wright Sliced - Kisses (22/26)</t>
  </si>
  <si>
    <t>1/15lb</t>
  </si>
  <si>
    <t>WC250</t>
  </si>
  <si>
    <t>Beef Ground Patty 4 oz</t>
  </si>
  <si>
    <t>40/4oz</t>
  </si>
  <si>
    <t>WC255</t>
  </si>
  <si>
    <t>WC260</t>
  </si>
  <si>
    <t>WC265</t>
  </si>
  <si>
    <t>WC270</t>
  </si>
  <si>
    <t>WC275</t>
  </si>
  <si>
    <t>WC280</t>
  </si>
  <si>
    <t>WC285</t>
  </si>
  <si>
    <t>WC290</t>
  </si>
  <si>
    <t>WC295</t>
  </si>
  <si>
    <t>Cheese, Mozzarella Loaf</t>
  </si>
  <si>
    <t>8/6lb</t>
  </si>
  <si>
    <t>WC300</t>
  </si>
  <si>
    <t>Cheese, White Xtra Melt</t>
  </si>
  <si>
    <t>WC305</t>
  </si>
  <si>
    <t>Cheese, American Loaf</t>
  </si>
  <si>
    <t>WC310</t>
  </si>
  <si>
    <t>Grill Bricks</t>
  </si>
  <si>
    <t>12ct/cs</t>
  </si>
  <si>
    <t>Gumbo, Chicken And Sausage</t>
  </si>
  <si>
    <t>Lettuce, Iceberg  heads</t>
  </si>
  <si>
    <t>1/24heads</t>
  </si>
  <si>
    <t xml:space="preserve">Lettuce, Kale </t>
  </si>
  <si>
    <t>2/2.5lb</t>
  </si>
  <si>
    <t>Mushrooms, Sliced 2 lb bags</t>
  </si>
  <si>
    <t>2# bg</t>
  </si>
  <si>
    <t>Okra</t>
  </si>
  <si>
    <t>Onion, Green</t>
  </si>
  <si>
    <t>Bunch</t>
  </si>
  <si>
    <t>Onion, Jumbo Red - Rings</t>
  </si>
  <si>
    <t>Hotel Pan</t>
  </si>
  <si>
    <t>Onion, Jumbo Red - Sliced</t>
  </si>
  <si>
    <t xml:space="preserve"> 2 LB/Bag</t>
  </si>
  <si>
    <t>Onion, Jumbo Yellow - Rings 1/16</t>
  </si>
  <si>
    <t>Lexan</t>
  </si>
  <si>
    <t>WC360</t>
  </si>
  <si>
    <t>Pepper, Green Bell</t>
  </si>
  <si>
    <t>25lb/cs</t>
  </si>
  <si>
    <t>Pepper, Poblano</t>
  </si>
  <si>
    <t>Pepper, Red bell</t>
  </si>
  <si>
    <t>Pepper, Yellow</t>
  </si>
  <si>
    <t>WC361</t>
  </si>
  <si>
    <t>Plum Prepped</t>
  </si>
  <si>
    <t>Dairy, Sour Cream</t>
  </si>
  <si>
    <t>WC365</t>
  </si>
  <si>
    <t>Yogurt</t>
  </si>
  <si>
    <t>6/32oz</t>
  </si>
  <si>
    <t>WC370</t>
  </si>
  <si>
    <t>Produce, Fruit, Blueberries</t>
  </si>
  <si>
    <t>ha</t>
  </si>
  <si>
    <t>WC375</t>
  </si>
  <si>
    <t>WC380</t>
  </si>
  <si>
    <t>Ribeye</t>
  </si>
  <si>
    <t>WC385</t>
  </si>
  <si>
    <t>1/13oz</t>
  </si>
  <si>
    <t>WC405</t>
  </si>
  <si>
    <t>Chicken, Breast - 6oz</t>
  </si>
  <si>
    <t>WC410</t>
  </si>
  <si>
    <t>Chicken, Random</t>
  </si>
  <si>
    <t>40lbs cs</t>
  </si>
  <si>
    <t>WC415</t>
  </si>
  <si>
    <t>Dairy, Butter Milk</t>
  </si>
  <si>
    <t>1/2 gal</t>
  </si>
  <si>
    <t>WC420</t>
  </si>
  <si>
    <t>Dairy, Heavy Whipping Cream</t>
  </si>
  <si>
    <t>12Qt/cs</t>
  </si>
  <si>
    <t>WC425</t>
  </si>
  <si>
    <t>WC435</t>
  </si>
  <si>
    <t>WC440</t>
  </si>
  <si>
    <t>Dough Turnover Empanada Discos</t>
  </si>
  <si>
    <t>16/11.6oz</t>
  </si>
  <si>
    <t>Soup, Broccoli</t>
  </si>
  <si>
    <t>Soup, French Onion</t>
  </si>
  <si>
    <t>8.36 Quarts</t>
  </si>
  <si>
    <t>Tomatoes, 5x6 - Sliced</t>
  </si>
  <si>
    <t>60ct/18lb cs</t>
  </si>
  <si>
    <t>Pork, Butt Boneless .25" 6-9# Each</t>
  </si>
  <si>
    <t>Seafood, Crab Meat Claw Pstrzd Asia</t>
  </si>
  <si>
    <t>12/1lb</t>
  </si>
  <si>
    <t>Seafood, Crawfish</t>
  </si>
  <si>
    <t>Boyd's</t>
  </si>
  <si>
    <t>Walk in Produce</t>
  </si>
  <si>
    <t>WP095</t>
  </si>
  <si>
    <t>WP100</t>
  </si>
  <si>
    <t>Produce, Lettuce, Romaine Hearts 36/48</t>
  </si>
  <si>
    <t>HC = 20lbs</t>
  </si>
  <si>
    <t>WP105</t>
  </si>
  <si>
    <t>WP106</t>
  </si>
  <si>
    <t>WP110</t>
  </si>
  <si>
    <t>Produce, Fruit, Pineapple - Whole</t>
  </si>
  <si>
    <t>7 count</t>
  </si>
  <si>
    <t>WP115</t>
  </si>
  <si>
    <t>Produce, Fruit, Grapes Green</t>
  </si>
  <si>
    <t>WP120</t>
  </si>
  <si>
    <t>Produce, Fruit, Grapes Red</t>
  </si>
  <si>
    <t>WP121</t>
  </si>
  <si>
    <t>Produce, Parsley</t>
  </si>
  <si>
    <t>Bundle</t>
  </si>
  <si>
    <t>WP130</t>
  </si>
  <si>
    <t>Produce, Ginger, Fresh</t>
  </si>
  <si>
    <t>WP135</t>
  </si>
  <si>
    <t>WP140</t>
  </si>
  <si>
    <t>WP145</t>
  </si>
  <si>
    <t>Produce, Squash, Yellow</t>
  </si>
  <si>
    <t>1lb</t>
  </si>
  <si>
    <t>WP150</t>
  </si>
  <si>
    <t>Produce, Squash, Zucchini</t>
  </si>
  <si>
    <t>WP155</t>
  </si>
  <si>
    <t>WP160</t>
  </si>
  <si>
    <t>WP165</t>
  </si>
  <si>
    <t>WP170</t>
  </si>
  <si>
    <t>WP175</t>
  </si>
  <si>
    <t>WP180</t>
  </si>
  <si>
    <t>Produce, Mushrooms, Sliced</t>
  </si>
  <si>
    <t>10lbs</t>
  </si>
  <si>
    <t>WP185</t>
  </si>
  <si>
    <t>WP186</t>
  </si>
  <si>
    <t>Produce, Herb, Basil</t>
  </si>
  <si>
    <t>30ea</t>
  </si>
  <si>
    <t>WP189</t>
  </si>
  <si>
    <t>Produce, Fruit, Oranges</t>
  </si>
  <si>
    <t>12ct = 5#</t>
  </si>
  <si>
    <t>WP190</t>
  </si>
  <si>
    <t>WP195</t>
  </si>
  <si>
    <t>WP200</t>
  </si>
  <si>
    <t>WP205</t>
  </si>
  <si>
    <t>WP210</t>
  </si>
  <si>
    <t>WP215</t>
  </si>
  <si>
    <t>WP220</t>
  </si>
  <si>
    <t>WP225</t>
  </si>
  <si>
    <t>Produce, Onion, Yellow Strings</t>
  </si>
  <si>
    <t>WP230</t>
  </si>
  <si>
    <t>Produce, Pepper, Anaheim</t>
  </si>
  <si>
    <t>18#</t>
  </si>
  <si>
    <t>WP209</t>
  </si>
  <si>
    <t>Produce, Pepper, Bell Green</t>
  </si>
  <si>
    <t>HC/12.5lbs</t>
  </si>
  <si>
    <t>Produce, Pepper, Bell Red</t>
  </si>
  <si>
    <t>WP240</t>
  </si>
  <si>
    <t>WP235</t>
  </si>
  <si>
    <t>Produce, Broccoli Crowns</t>
  </si>
  <si>
    <t>Produce, Canteloupe</t>
  </si>
  <si>
    <t>Produce, Fruit, Kiwi</t>
  </si>
  <si>
    <t>Produce, Honeydew Melon</t>
  </si>
  <si>
    <t>Produce, Onion, Green Onion</t>
  </si>
  <si>
    <t>Ea</t>
  </si>
  <si>
    <t>1ea</t>
  </si>
  <si>
    <t>Produce, Potatoes, Red Potatoes</t>
  </si>
  <si>
    <t>1/40lb</t>
  </si>
  <si>
    <t>Produce, Tomatoes, Cherry Red</t>
  </si>
  <si>
    <t>1ct</t>
  </si>
  <si>
    <t>Produce, Tomatoes, Cherry Yellow</t>
  </si>
  <si>
    <t>Produce, Tomatillo</t>
  </si>
  <si>
    <t>Produce, Watermelon</t>
  </si>
  <si>
    <t>Sauce, Chili</t>
  </si>
  <si>
    <t>WS215</t>
  </si>
  <si>
    <t>WS166</t>
  </si>
  <si>
    <t>Sauce, Queso</t>
  </si>
  <si>
    <t>WS230</t>
  </si>
  <si>
    <t xml:space="preserve">Sauce, Etouffee </t>
  </si>
  <si>
    <t>Sauce, Gumbo</t>
  </si>
  <si>
    <t>Wine-Batches , Hurricane</t>
  </si>
  <si>
    <t>Wine Rack</t>
  </si>
  <si>
    <t>Republic</t>
  </si>
  <si>
    <t>50012 · WINE</t>
  </si>
  <si>
    <t>5 Gallon/Bucket</t>
  </si>
  <si>
    <t>Wine-Batches, Ever Clear Btl</t>
  </si>
  <si>
    <t>5gallon</t>
  </si>
  <si>
    <t>Wine-Batches, Islander Rita</t>
  </si>
  <si>
    <t>Wine-Batches, Pina Colada</t>
  </si>
  <si>
    <t>bucket</t>
  </si>
  <si>
    <t>Wine-Red, Coppola Cabernet</t>
  </si>
  <si>
    <t>12/750ml</t>
  </si>
  <si>
    <t>Wine-Red, Estancia Cabernet</t>
  </si>
  <si>
    <t>Wine-Red, Irony Pinot Noir</t>
  </si>
  <si>
    <t>Wine-Red, Kenwood Yulopa Merlot</t>
  </si>
  <si>
    <t>Wine-Red, Meiomi Pinot Noir</t>
  </si>
  <si>
    <t>12/750 ml</t>
  </si>
  <si>
    <t>Wine-Red, Sutter Home Merlot</t>
  </si>
  <si>
    <t>Wine-Red, Trinity Cabernet</t>
  </si>
  <si>
    <t>Wine-Sparkling, Korbel Brut 750ML</t>
  </si>
  <si>
    <t>Wine-Sparkling, Korbel Brut Split</t>
  </si>
  <si>
    <t>24/187 ml</t>
  </si>
  <si>
    <t>Wine-Sparkling, Rey De Copas</t>
  </si>
  <si>
    <t>Wine-White, Bollini Pinot Grigio</t>
  </si>
  <si>
    <t>Wine-White, Cupcake Moscato</t>
  </si>
  <si>
    <t>Wine-White, Kim SauvBlanc</t>
  </si>
  <si>
    <t>Wine-White, La Crème Chardonay</t>
  </si>
  <si>
    <t>Wine-White, Robert Mondovi Chardonay</t>
  </si>
  <si>
    <t>Wine-White, Ruffino Pinot Grigio</t>
  </si>
  <si>
    <t>Wine-White, Trinity Chardonay</t>
  </si>
  <si>
    <t>12/750</t>
  </si>
  <si>
    <t>Wine-White, Trinity Pinot Grigio</t>
  </si>
  <si>
    <t>Row Labels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</si>
  <si>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</si>
  <si>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</si>
  <si>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</si>
  <si>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</si>
  <si>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</si>
  <si>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</si>
  <si>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</si>
  <si>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</si>
  <si>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</si>
  <si>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Week 52</t>
  </si>
  <si>
    <t>Week 51</t>
  </si>
  <si>
    <t>Week 50</t>
  </si>
  <si>
    <t>Week 49</t>
  </si>
  <si>
    <t>Week 48</t>
  </si>
  <si>
    <t>Week 47</t>
  </si>
  <si>
    <t>Week 46</t>
  </si>
  <si>
    <t>Week 45</t>
  </si>
  <si>
    <t>Week 44</t>
  </si>
  <si>
    <t>Week 43</t>
  </si>
  <si>
    <t>Week 42</t>
  </si>
  <si>
    <t>Week 41</t>
  </si>
  <si>
    <t>Week 40</t>
  </si>
  <si>
    <t>Week 39</t>
  </si>
  <si>
    <t>Week 38</t>
  </si>
  <si>
    <t>Week 36</t>
  </si>
  <si>
    <t>Week 35</t>
  </si>
  <si>
    <t>Grand Total</t>
  </si>
  <si>
    <t>Oct EOM</t>
  </si>
  <si>
    <t>Nov EOM</t>
  </si>
  <si>
    <t>Dec EOM</t>
  </si>
  <si>
    <t>Jan EOM</t>
  </si>
  <si>
    <t>FEB EOM</t>
  </si>
  <si>
    <t>I need to add</t>
  </si>
  <si>
    <t xml:space="preserve">46 Corrona </t>
  </si>
  <si>
    <t>Sceltzers</t>
  </si>
  <si>
    <t>Week 11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</si>
</sst>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.00"/>
    <numFmt numFmtId="166" formatCode="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4"/>
      <name val="Calibri"/>
      <family val="2"/>
      <scheme val="minor"/>
    </font>
    <font>
      <sz val="14"/>
      <color theme="1"/>
      <name val="Calibri"/>
      <family val="2"/>
    </font>
    <font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7" fillId="0" borderId="0" xfId="0" applyFont="1"/>
    <xf numFmtId="0" fontId="9" fillId="0" borderId="0" xfId="0" applyFont="1"/>
    <xf numFmtId="0" fontId="0" fillId="2" borderId="0" xfId="0" applyFill="1" applyAlignment="1">
      <alignment vertical="top" wrapText="1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4" fontId="9" fillId="0" borderId="6" xfId="0" applyNumberFormat="1" applyFont="1" applyBorder="1" applyAlignment="1">
      <alignment vertical="center"/>
    </xf>
    <xf numFmtId="165" fontId="11" fillId="0" borderId="6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0" fillId="0" borderId="0" xfId="0" applyNumberFormat="1"/>
    <xf numFmtId="2" fontId="9" fillId="0" borderId="9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ill="1" applyBorder="1"/>
    <xf numFmtId="0" fontId="6" fillId="0" borderId="6" xfId="0" applyFont="1" applyFill="1" applyBorder="1" applyAlignment="1">
      <alignment horizontal="center" vertical="center"/>
    </xf>
    <xf numFmtId="165" fontId="7" fillId="0" borderId="6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165" fontId="8" fillId="0" borderId="6" xfId="0" applyNumberFormat="1" applyFont="1" applyFill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 vertical="center"/>
    </xf>
    <xf numFmtId="4" fontId="9" fillId="0" borderId="6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horizontal="left" vertical="center"/>
    </xf>
    <xf numFmtId="16" fontId="6" fillId="0" borderId="6" xfId="0" quotePrefix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4" fontId="6" fillId="0" borderId="6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65" fontId="7" fillId="0" borderId="6" xfId="1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2" fontId="14" fillId="0" borderId="6" xfId="0" applyNumberFormat="1" applyFont="1" applyFill="1" applyBorder="1" applyAlignment="1">
      <alignment horizontal="center" vertical="center"/>
    </xf>
    <xf numFmtId="0" fontId="14" fillId="0" borderId="0" xfId="0" applyFont="1"/>
    <xf numFmtId="0" fontId="6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14" fontId="6" fillId="0" borderId="7" xfId="0" applyNumberFormat="1" applyFont="1" applyFill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165" fontId="8" fillId="0" borderId="12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2" fontId="14" fillId="0" borderId="3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16" fillId="0" borderId="6" xfId="0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14" fontId="17" fillId="0" borderId="7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65" fontId="17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65" fontId="17" fillId="0" borderId="6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9" xfId="0" pivotButton="1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21" xfId="0" applyBorder="1" applyAlignment="1">
      <alignment horizontal="left" indent="1"/>
    </xf>
    <xf numFmtId="2" fontId="17" fillId="0" borderId="6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17" fontId="6" fillId="0" borderId="6" xfId="0" applyNumberFormat="1" applyFont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9" fillId="0" borderId="9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165" fontId="7" fillId="0" borderId="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4" fontId="9" fillId="0" borderId="3" xfId="0" applyNumberFormat="1" applyFont="1" applyBorder="1" applyAlignment="1">
      <alignment vertical="center"/>
    </xf>
    <xf numFmtId="4" fontId="9" fillId="0" borderId="0" xfId="0" applyNumberFormat="1" applyFont="1" applyBorder="1" applyAlignment="1">
      <alignment vertical="center"/>
    </xf>
    <xf numFmtId="16" fontId="6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4" fontId="9" fillId="0" borderId="4" xfId="0" applyNumberFormat="1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21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/>
    <xf numFmtId="0" fontId="22" fillId="0" borderId="2" xfId="0" applyFont="1" applyBorder="1"/>
    <xf numFmtId="165" fontId="7" fillId="0" borderId="6" xfId="0" applyNumberFormat="1" applyFont="1" applyBorder="1" applyAlignment="1">
      <alignment horizontal="center" vertical="center" wrapText="1"/>
    </xf>
    <xf numFmtId="165" fontId="7" fillId="0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horizontal="center" vertical="center"/>
    </xf>
    <xf numFmtId="165" fontId="7" fillId="6" borderId="6" xfId="0" applyNumberFormat="1" applyFont="1" applyFill="1" applyBorder="1" applyAlignment="1">
      <alignment horizontal="center" vertical="center"/>
    </xf>
    <xf numFmtId="2" fontId="6" fillId="6" borderId="6" xfId="0" applyNumberFormat="1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2" fontId="14" fillId="6" borderId="6" xfId="0" applyNumberFormat="1" applyFont="1" applyFill="1" applyBorder="1" applyAlignment="1">
      <alignment horizontal="center" vertical="center"/>
    </xf>
    <xf numFmtId="4" fontId="9" fillId="6" borderId="6" xfId="0" applyNumberFormat="1" applyFont="1" applyFill="1" applyBorder="1" applyAlignment="1">
      <alignment vertical="center"/>
    </xf>
    <xf numFmtId="0" fontId="19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5" fontId="7" fillId="4" borderId="6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165" fontId="8" fillId="4" borderId="6" xfId="0" applyNumberFormat="1" applyFont="1" applyFill="1" applyBorder="1" applyAlignment="1">
      <alignment horizontal="center" vertical="center"/>
    </xf>
    <xf numFmtId="2" fontId="14" fillId="4" borderId="6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4" fontId="9" fillId="4" borderId="6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166" fontId="0" fillId="2" borderId="22" xfId="0" applyNumberFormat="1" applyFill="1" applyBorder="1" applyAlignment="1">
      <alignment horizontal="center"/>
    </xf>
    <xf numFmtId="166" fontId="12" fillId="5" borderId="26" xfId="0" applyNumberFormat="1" applyFont="1" applyFill="1" applyBorder="1" applyAlignment="1">
      <alignment horizontal="center"/>
    </xf>
    <xf numFmtId="166" fontId="12" fillId="5" borderId="25" xfId="0" applyNumberFormat="1" applyFont="1" applyFill="1" applyBorder="1" applyAlignment="1">
      <alignment horizontal="center"/>
    </xf>
    <xf numFmtId="166" fontId="12" fillId="5" borderId="24" xfId="0" applyNumberFormat="1" applyFont="1" applyFill="1" applyBorder="1" applyAlignment="1">
      <alignment horizontal="center"/>
    </xf>
    <xf numFmtId="166" fontId="12" fillId="4" borderId="25" xfId="0" applyNumberFormat="1" applyFont="1" applyFill="1" applyBorder="1" applyAlignment="1">
      <alignment horizontal="center"/>
    </xf>
    <xf numFmtId="166" fontId="12" fillId="4" borderId="26" xfId="0" applyNumberFormat="1" applyFont="1" applyFill="1" applyBorder="1" applyAlignment="1">
      <alignment horizontal="center"/>
    </xf>
    <xf numFmtId="166" fontId="12" fillId="4" borderId="26" xfId="0" applyNumberFormat="1" applyFont="1" applyFill="1" applyBorder="1" applyAlignment="1">
      <alignment horizontal="center" vertical="center" wrapText="1"/>
    </xf>
    <xf numFmtId="166" fontId="12" fillId="4" borderId="25" xfId="0" applyNumberFormat="1" applyFont="1" applyFill="1" applyBorder="1" applyAlignment="1">
      <alignment horizontal="center" vertical="center" wrapText="1"/>
    </xf>
    <xf numFmtId="166" fontId="12" fillId="4" borderId="27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5" borderId="17" xfId="0" applyNumberFormat="1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166" fontId="0" fillId="4" borderId="17" xfId="0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 vertical="center" wrapText="1"/>
    </xf>
    <xf numFmtId="166" fontId="0" fillId="4" borderId="17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/>
    </xf>
    <xf numFmtId="166" fontId="12" fillId="5" borderId="19" xfId="0" applyNumberFormat="1" applyFont="1" applyFill="1" applyBorder="1" applyAlignment="1">
      <alignment horizontal="center"/>
    </xf>
    <xf numFmtId="166" fontId="12" fillId="5" borderId="22" xfId="0" applyNumberFormat="1" applyFont="1" applyFill="1" applyBorder="1" applyAlignment="1">
      <alignment horizontal="center"/>
    </xf>
    <xf numFmtId="166" fontId="12" fillId="5" borderId="32" xfId="0" applyNumberFormat="1" applyFont="1" applyFill="1" applyBorder="1" applyAlignment="1">
      <alignment horizontal="center"/>
    </xf>
    <xf numFmtId="166" fontId="12" fillId="4" borderId="22" xfId="0" applyNumberFormat="1" applyFont="1" applyFill="1" applyBorder="1" applyAlignment="1">
      <alignment horizontal="center"/>
    </xf>
    <xf numFmtId="166" fontId="12" fillId="4" borderId="23" xfId="0" applyNumberFormat="1" applyFont="1" applyFill="1" applyBorder="1" applyAlignment="1">
      <alignment horizontal="center"/>
    </xf>
    <xf numFmtId="166" fontId="12" fillId="4" borderId="23" xfId="0" applyNumberFormat="1" applyFont="1" applyFill="1" applyBorder="1" applyAlignment="1">
      <alignment horizontal="center" vertical="center" wrapText="1"/>
    </xf>
    <xf numFmtId="166" fontId="12" fillId="4" borderId="22" xfId="0" applyNumberFormat="1" applyFont="1" applyFill="1" applyBorder="1" applyAlignment="1">
      <alignment horizontal="center" vertical="center" wrapText="1"/>
    </xf>
    <xf numFmtId="166" fontId="0" fillId="0" borderId="19" xfId="0" applyNumberFormat="1" applyBorder="1" applyAlignment="1">
      <alignment horizontal="center"/>
    </xf>
    <xf numFmtId="166" fontId="12" fillId="3" borderId="19" xfId="0" applyNumberFormat="1" applyFont="1" applyFill="1" applyBorder="1" applyAlignment="1">
      <alignment horizontal="center"/>
    </xf>
    <xf numFmtId="166" fontId="12" fillId="3" borderId="22" xfId="0" applyNumberFormat="1" applyFont="1" applyFill="1" applyBorder="1" applyAlignment="1">
      <alignment horizontal="center"/>
    </xf>
    <xf numFmtId="166" fontId="12" fillId="3" borderId="23" xfId="0" applyNumberFormat="1" applyFont="1" applyFill="1" applyBorder="1" applyAlignment="1">
      <alignment horizontal="center"/>
    </xf>
    <xf numFmtId="166" fontId="12" fillId="5" borderId="27" xfId="0" applyNumberFormat="1" applyFont="1" applyFill="1" applyBorder="1" applyAlignment="1">
      <alignment horizontal="center"/>
    </xf>
    <xf numFmtId="166" fontId="12" fillId="5" borderId="28" xfId="0" applyNumberFormat="1" applyFont="1" applyFill="1" applyBorder="1" applyAlignment="1">
      <alignment horizontal="center"/>
    </xf>
    <xf numFmtId="166" fontId="12" fillId="5" borderId="31" xfId="0" applyNumberFormat="1" applyFont="1" applyFill="1" applyBorder="1" applyAlignment="1">
      <alignment horizontal="center"/>
    </xf>
    <xf numFmtId="166" fontId="0" fillId="5" borderId="29" xfId="0" applyNumberFormat="1" applyFill="1" applyBorder="1" applyAlignment="1">
      <alignment horizontal="center"/>
    </xf>
    <xf numFmtId="166" fontId="12" fillId="5" borderId="30" xfId="0" applyNumberFormat="1" applyFont="1" applyFill="1" applyBorder="1" applyAlignment="1">
      <alignment horizontal="center"/>
    </xf>
    <xf numFmtId="166" fontId="12" fillId="3" borderId="30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3" fillId="6" borderId="6" xfId="0" applyFont="1" applyFill="1" applyBorder="1" applyAlignment="1">
      <alignment horizontal="center" vertical="center" shrinkToFit="1"/>
    </xf>
    <xf numFmtId="0" fontId="3" fillId="4" borderId="6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0" fillId="7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/>
    </xf>
    <xf numFmtId="2" fontId="14" fillId="2" borderId="6" xfId="0" applyNumberFormat="1" applyFont="1" applyFill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4" fontId="9" fillId="2" borderId="6" xfId="0" applyNumberFormat="1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165" fontId="6" fillId="0" borderId="13" xfId="0" applyNumberFormat="1" applyFont="1" applyBorder="1" applyAlignment="1">
      <alignment horizontal="center" vertical="center"/>
    </xf>
    <xf numFmtId="14" fontId="17" fillId="0" borderId="14" xfId="0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7" fillId="0" borderId="9" xfId="0" applyNumberFormat="1" applyFont="1" applyFill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 vertical="center"/>
    </xf>
    <xf numFmtId="2" fontId="9" fillId="6" borderId="9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numFmt numFmtId="166" formatCode="&quot;$&quot;#,##0"/>
    </dxf>
    <dxf>
      <numFmt numFmtId="4" formatCode="#,##0.00"/>
    </dxf>
    <dxf>
      <border>
        <right style="medium">
          <color indexed="64"/>
        </right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none"/>
      </fill>
    </dxf>
    <dxf>
      <fill>
        <patternFill>
          <bgColor rgb="FFFFFF0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FFFFF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0"/>
        </left>
      </border>
    </dxf>
    <dxf>
      <fill>
        <patternFill patternType="none">
          <fgColor indexed="64"/>
          <bgColor auto="1"/>
        </patternFill>
      </fill>
    </dxf>
    <dxf>
      <font>
        <b/>
        <i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ss\Desktop\INVENTORY%20LOG%20SPOT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Category Totals by Period"/>
      <sheetName val="Inventory Calc"/>
    </sheetNames>
    <sheetDataSet>
      <sheetData sheetId="0" refreshError="1"/>
      <sheetData sheetId="1"/>
      <sheetData sheetId="2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04AAF4BA-74DC-403F-BF9A-D83C19466456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Line"/>
          </x:filters>
        </filter>
      </columnFilter>
      <sortRules>
        <sortRule colId="0" id="{CB41ACB1-3731-4FD4-A508-4DE6277EC9B3}">
          <sortCondition ref="B1:B821"/>
        </sortRule>
      </sortRules>
    </nsvFilter>
  </namedSheetView>
  <namedSheetView name="View2" id="{C8BD6D58-851F-4771-91A4-41325CE1E228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Bakers Table"/>
            <x:filter val="Counter"/>
            <x:filter val="Dry Storage"/>
            <x:filter val="Freezer"/>
            <x:filter val="Line"/>
            <x:filter val="Oil"/>
            <x:filter val="Prep Area"/>
            <x:filter val="Walk in Cooler"/>
            <x:filter val="Walk in Produce"/>
            <x:filter val="Walk in Sauces"/>
          </x:filters>
        </filter>
      </columnFilter>
      <sortRules>
        <sortRule colId="2" id="{9691B228-466F-4B7A-B0BD-DFE7EAE1FD78}">
          <sortCondition ref="D1:D821"/>
        </sortRule>
      </sortRules>
    </nsvFilter>
  </namedSheetView>
  <namedSheetView name="View3" id="{956BDE5D-3EC2-4017-8066-7B545E0BC86C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sortRules>
        <sortRule colId="0" id="{CB41ACB1-3731-4FD4-A508-4DE6277EC9B3}">
          <sortCondition ref="B1:B821"/>
        </sortRule>
      </sortRules>
    </nsvFilter>
  </namedSheetView>
  <namedSheetView name="View4" id="{63C7818D-2C94-4741-8C38-4073AE7A1314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Bakers Table"/>
            <x:filter val="Counter"/>
            <x:filter val="Dry Storage"/>
            <x:filter val="Freezer"/>
            <x:filter val="Line"/>
            <x:filter val="Oil"/>
            <x:filter val="Prep Area"/>
            <x:filter val="Walk in Cooler"/>
            <x:filter val="Walk in Produce"/>
            <x:filter val="Walk in Sauces"/>
          </x:filters>
        </filter>
      </columnFilter>
      <sortRules>
        <sortRule colId="0" id="{CB41ACB1-3731-4FD4-A508-4DE6277EC9B3}">
          <sortCondition ref="B1:B821"/>
        </sortRule>
      </sortRules>
    </nsvFilter>
  </namedSheetView>
  <namedSheetView name="View5" id="{A12DD1EF-8A72-4755-B6FB-7A842B179347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Walk in Produce"/>
            <x:filter val="Walk in Sauces"/>
          </x:filters>
        </filter>
      </columnFilter>
      <sortRules>
        <sortRule colId="15" id="{768A94DF-F7E2-4E0F-B559-8FD6DBA5480F}">
          <sortCondition ref="Q1:Q821"/>
        </sortRule>
      </sortRules>
    </nsvFilter>
  </namedSheetView>
  <namedSheetView name="View6" id="{249318E1-02CE-4B59-8D01-3DF380CED053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4" id="{6EF33E79-511D-4099-8070-06269106EBFD}">
        <filter colId="4">
          <x:filters>
            <x:filter val="50001 · GROCERY"/>
          </x:filters>
        </filter>
      </columnFilter>
      <sortRules>
        <sortRule colId="15" id="{768A94DF-F7E2-4E0F-B559-8FD6DBA5480F}">
          <sortCondition ref="Q1:Q821"/>
        </sortRule>
      </sortRules>
    </nsvFilter>
  </namedSheetView>
  <namedSheetView name="View7" id="{49C7B1F8-4E35-411D-A3A2-FC44C83EF93E}">
    <nsvFilter filterId="{517DACF0-DD4B-4A1E-A768-A2ABE1A7F7FC}" ref="B1:Q821" tableId="3">
      <columnFilter colId="1" id="{24E730F9-1CA7-48E9-B182-E86693E61ABA}">
        <filter colId="1">
          <x:filters>
            <x:filter val="y"/>
          </x:filters>
        </filter>
      </columnFilter>
      <columnFilter colId="2" id="{9691B228-466F-4B7A-B0BD-DFE7EAE1FD78}">
        <filter colId="2">
          <x:filters>
            <x:filter val="Counter"/>
          </x:filters>
        </filter>
      </columnFilter>
      <sortRules>
        <sortRule colId="15" id="{768A94DF-F7E2-4E0F-B559-8FD6DBA5480F}">
          <sortCondition ref="Q1:Q821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FALCON" refreshedDate="43899.624390625002" createdVersion="6" refreshedVersion="6" minRefreshableVersion="3" recordCount="820" xr:uid="{2266C20C-92EF-42C7-9C6D-1AF96BA1AEE7}">
  <cacheSource type="worksheet">
    <worksheetSource name="Table3"/>
  </cacheSource>
  <cacheFields count="16">
    <cacheField name="Inventory Item" numFmtId="0">
      <sharedItems containsBlank="1"/>
    </cacheField>
    <cacheField name="Active" numFmtId="0">
      <sharedItems containsBlank="1"/>
    </cacheField>
    <cacheField name="Location " numFmtId="0">
      <sharedItems containsBlank="1"/>
    </cacheField>
    <cacheField name="Vendor" numFmtId="0">
      <sharedItems containsBlank="1"/>
    </cacheField>
    <cacheField name="Sub Cat" numFmtId="0">
      <sharedItems containsBlank="1" count="18">
        <s v="50001 · GROCERY"/>
        <s v="50201 · PAPER/PLASTIC"/>
        <s v="50010 · BOTTLED BEER"/>
        <s v="50011 · DRAFT BEER"/>
        <s v="50008 · BEVERAGE"/>
        <s v="50202 · CLEANING"/>
        <s v="50007 · DAIRY"/>
        <s v="50006 · PRODUCE"/>
        <s v="50203 · KITCHEN"/>
        <s v="50003 · SEAFOOD"/>
        <s v="50004 · MEAT"/>
        <s v="50005 · POULTRY"/>
        <s v="50002 · FRY OIL"/>
        <s v="  "/>
        <s v="50012 · WINE"/>
        <m/>
        <s v="50007 · PRODUCE" u="1"/>
        <s v="50001 - GROCERY" u="1"/>
      </sharedItems>
    </cacheField>
    <cacheField name="Cat" numFmtId="0">
      <sharedItems containsBlank="1" count="5">
        <s v="FOOD"/>
        <s v="SUPPLIES"/>
        <s v="LBW"/>
        <m/>
        <s v="LBS" u="1"/>
      </sharedItems>
    </cacheField>
    <cacheField name="Order Unit" numFmtId="0">
      <sharedItems containsBlank="1"/>
    </cacheField>
    <cacheField name="Pack/Size" numFmtId="0">
      <sharedItems containsBlank="1" containsMixedTypes="1" containsNumber="1" minValue="1" maxValue="48"/>
    </cacheField>
    <cacheField name="current CS/PUR Unit Price" numFmtId="0">
      <sharedItems containsString="0" containsBlank="1" containsNumber="1" minValue="0.15" maxValue="378"/>
    </cacheField>
    <cacheField name="IUM to PUM Ratio" numFmtId="0">
      <sharedItems containsString="0" containsBlank="1" containsNumber="1" minValue="0.5" maxValue="180"/>
    </cacheField>
    <cacheField name="current IUM Price" numFmtId="165">
      <sharedItems containsMixedTypes="1" containsNumber="1" minValue="9.088888888888888E-2" maxValue="378"/>
    </cacheField>
    <cacheField name="Week 10 Count" numFmtId="2">
      <sharedItems containsString="0" containsBlank="1" containsNumber="1" minValue="0" maxValue="995"/>
    </cacheField>
    <cacheField name="WK COUNT BY" numFmtId="2">
      <sharedItems containsBlank="1" containsMixedTypes="1" containsNumber="1" containsInteger="1" minValue="0" maxValue="0"/>
    </cacheField>
    <cacheField name="WK INV Value" numFmtId="4">
      <sharedItems containsMixedTypes="1" containsNumber="1" minValue="0" maxValue="2919.0633333333335"/>
    </cacheField>
    <cacheField name="Comments" numFmtId="0">
      <sharedItems containsNonDate="0" containsString="0" containsBlank="1"/>
    </cacheField>
    <cacheField name="Location Position" numFmtId="0">
      <sharedItems containsBlank="1" containsMixedTypes="1" containsNumber="1" minValue="1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s v="Honey"/>
    <s v="y"/>
    <s v="Bakers Table"/>
    <s v="Sysco"/>
    <x v="0"/>
    <x v="0"/>
    <s v="Case"/>
    <s v="6/5 lb"/>
    <n v="86.67"/>
    <n v="30"/>
    <n v="2.8890000000000002"/>
    <n v="37.5"/>
    <s v="Lb"/>
    <n v="108.33750000000001"/>
    <m/>
    <s v="BT105"/>
  </r>
  <r>
    <s v="Baking Powder"/>
    <s v="y"/>
    <s v="Bakers Table"/>
    <s v="Sysco"/>
    <x v="0"/>
    <x v="0"/>
    <s v="Each"/>
    <s v="10lb"/>
    <n v="16.61"/>
    <n v="10"/>
    <n v="1.661"/>
    <n v="5"/>
    <s v="Lb"/>
    <n v="8.3049999999999997"/>
    <m/>
    <s v="BT110"/>
  </r>
  <r>
    <s v="Baking Soda"/>
    <s v="y"/>
    <s v="Bakers Table"/>
    <s v="Sysco"/>
    <x v="0"/>
    <x v="0"/>
    <s v="Case"/>
    <s v="24/16oz"/>
    <n v="17.07"/>
    <n v="24"/>
    <n v="0.71125000000000005"/>
    <n v="10"/>
    <s v="Lb"/>
    <n v="7.1125000000000007"/>
    <m/>
    <s v="BT111"/>
  </r>
  <r>
    <s v="Spice, Cinnamon "/>
    <s v="y"/>
    <s v="Bakers Table"/>
    <s v="Maceo"/>
    <x v="0"/>
    <x v="0"/>
    <s v="Each"/>
    <s v="6lb"/>
    <n v="24.5"/>
    <n v="6"/>
    <n v="4.083333333333333"/>
    <n v="3.5"/>
    <s v="Lb"/>
    <n v="14.291666666666666"/>
    <m/>
    <s v="BT115"/>
  </r>
  <r>
    <s v="Gaufrette Pirouline Creme D"/>
    <s v="y"/>
    <s v="Bakers Table"/>
    <s v="Sysco"/>
    <x v="0"/>
    <x v="0"/>
    <s v="Case"/>
    <s v="6/14oz"/>
    <n v="22.86"/>
    <n v="6"/>
    <n v="3.81"/>
    <n v="3"/>
    <s v="Each"/>
    <n v="11.43"/>
    <m/>
    <s v="BT116"/>
  </r>
  <r>
    <s v="Vanilla Extract Pure"/>
    <s v="y"/>
    <s v="Bakers Table"/>
    <s v="Sysco"/>
    <x v="0"/>
    <x v="0"/>
    <s v="Each"/>
    <s v="16oz"/>
    <n v="31.35"/>
    <n v="1"/>
    <n v="31.35"/>
    <n v="1.5"/>
    <s v="Each"/>
    <n v="47.025000000000006"/>
    <m/>
    <s v="BT120"/>
  </r>
  <r>
    <s v="Pan Coating Aerosol"/>
    <s v="y"/>
    <s v="Bakers Table"/>
    <s v="Sysco"/>
    <x v="0"/>
    <x v="0"/>
    <s v="Case"/>
    <s v="6/16oz"/>
    <n v="28.4"/>
    <n v="6"/>
    <n v="4.7333333333333334"/>
    <n v="6"/>
    <s v="Each"/>
    <n v="28.4"/>
    <m/>
    <s v="BT125"/>
  </r>
  <r>
    <s v="Garlic Spray "/>
    <s v="y"/>
    <s v="Bakers Table"/>
    <s v="Sysco"/>
    <x v="0"/>
    <x v="0"/>
    <s v="Case"/>
    <s v="6/14oz"/>
    <n v="24.49"/>
    <n v="6"/>
    <n v="4.0816666666666661"/>
    <n v="13"/>
    <s v="Each"/>
    <n v="53.06166666666666"/>
    <m/>
    <s v="BT130"/>
  </r>
  <r>
    <s v="Yeast"/>
    <s v="y"/>
    <s v="Bakers Table"/>
    <s v="Sysco"/>
    <x v="0"/>
    <x v="0"/>
    <s v="Case"/>
    <s v="20/1lb"/>
    <n v="51.93"/>
    <n v="20"/>
    <n v="2.5964999999999998"/>
    <n v="46.5"/>
    <s v="Lb"/>
    <n v="120.73724999999999"/>
    <m/>
    <s v="BT131"/>
  </r>
  <r>
    <s v="Almonds Sliced"/>
    <s v="y"/>
    <s v="Bakers Table"/>
    <s v="Sysco"/>
    <x v="0"/>
    <x v="0"/>
    <s v="Each"/>
    <s v="1/4lb"/>
    <n v="22.95"/>
    <n v="4"/>
    <n v="5.7374999999999998"/>
    <n v="4"/>
    <s v="Lb"/>
    <n v="22.95"/>
    <m/>
    <s v="BT140"/>
  </r>
  <r>
    <s v="Sugar, Powdered"/>
    <s v="y"/>
    <s v="Bakers Table"/>
    <s v="Sysco"/>
    <x v="0"/>
    <x v="0"/>
    <s v="Case"/>
    <s v="12/2lb"/>
    <n v="25.78"/>
    <n v="12"/>
    <n v="2.1483333333333334"/>
    <n v="5"/>
    <s v="Each"/>
    <n v="10.741666666666667"/>
    <m/>
    <s v="BT145"/>
  </r>
  <r>
    <s v="Salt, Granulated"/>
    <s v="y"/>
    <s v="Bakers Table"/>
    <s v="Sysco"/>
    <x v="0"/>
    <x v="0"/>
    <s v="Case"/>
    <s v="1/25lb"/>
    <n v="6.22"/>
    <n v="25"/>
    <n v="0.24879999999999999"/>
    <n v="25"/>
    <s v="Lb"/>
    <n v="6.22"/>
    <m/>
    <s v="BT150"/>
  </r>
  <r>
    <s v="Chocolate, Belgium Block"/>
    <s v="y"/>
    <s v="Bakers Table"/>
    <s v="Sysco"/>
    <x v="0"/>
    <x v="0"/>
    <s v="Case"/>
    <s v="1/11lb"/>
    <n v="39.69"/>
    <n v="11"/>
    <n v="3.6081818181818179"/>
    <n v="11"/>
    <s v="Lb"/>
    <n v="39.69"/>
    <m/>
    <s v="BT155"/>
  </r>
  <r>
    <s v="Sugar, Granulated"/>
    <s v="y"/>
    <s v="Bakers Table"/>
    <s v="Sysco"/>
    <x v="0"/>
    <x v="0"/>
    <s v="Case"/>
    <s v="1/50lb"/>
    <n v="31.44"/>
    <n v="50"/>
    <n v="0.62880000000000003"/>
    <n v="1"/>
    <s v="Lb"/>
    <n v="0.62880000000000003"/>
    <m/>
    <s v="BT160"/>
  </r>
  <r>
    <s v="White Chocolate Chips"/>
    <s v="y"/>
    <s v="Bakers Table"/>
    <s v="Sysco"/>
    <x v="0"/>
    <x v="0"/>
    <s v="Case"/>
    <s v="1/25lb"/>
    <n v="56.7"/>
    <n v="25"/>
    <n v="2.2680000000000002"/>
    <n v="22"/>
    <s v="Lb"/>
    <n v="49.896000000000008"/>
    <m/>
    <s v="BT165"/>
  </r>
  <r>
    <s v="Pecan Pieces "/>
    <s v="y"/>
    <s v="Bakers Table"/>
    <s v="Quality Bakery"/>
    <x v="0"/>
    <x v="0"/>
    <s v="Case"/>
    <s v="1/30lbs"/>
    <n v="185"/>
    <n v="30"/>
    <n v="6.166666666666667"/>
    <n v="26"/>
    <s v="Lb"/>
    <n v="160.33333333333334"/>
    <m/>
    <s v="BT175"/>
  </r>
  <r>
    <s v="Crackers Crumb Graham"/>
    <s v="y"/>
    <s v="Bakers Table"/>
    <s v="Sysco"/>
    <x v="0"/>
    <x v="0"/>
    <s v="Case"/>
    <s v="1/10lb"/>
    <n v="22"/>
    <n v="10"/>
    <n v="2.2000000000000002"/>
    <n v="16"/>
    <s v="Lb"/>
    <n v="35.200000000000003"/>
    <m/>
    <s v="BT180"/>
  </r>
  <r>
    <s v="Chocolate Chips"/>
    <s v="y"/>
    <s v="Bakers Table"/>
    <s v="Sysco"/>
    <x v="0"/>
    <x v="0"/>
    <s v="Case"/>
    <s v="1/25lb"/>
    <n v="59.79"/>
    <n v="25"/>
    <n v="2.3915999999999999"/>
    <n v="27.5"/>
    <s v="Lb"/>
    <n v="65.769000000000005"/>
    <m/>
    <s v="BT185"/>
  </r>
  <r>
    <s v="Dry Milk"/>
    <s v="y"/>
    <s v="Bakers Table"/>
    <s v="Sysco"/>
    <x v="0"/>
    <x v="0"/>
    <s v="Case"/>
    <s v="50lb"/>
    <n v="89.2"/>
    <n v="50"/>
    <n v="1.784"/>
    <n v="30.5"/>
    <s v="Lb"/>
    <n v="54.411999999999999"/>
    <m/>
    <s v="BT190"/>
  </r>
  <r>
    <s v="Sugar, Brown"/>
    <s v="y"/>
    <s v="Bakers Table"/>
    <s v="Sysco"/>
    <x v="0"/>
    <x v="0"/>
    <s v="Case"/>
    <s v="1/50lb"/>
    <n v="38.81"/>
    <n v="50"/>
    <n v="0.7762"/>
    <n v="24.5"/>
    <s v="Lb"/>
    <n v="19.0169"/>
    <m/>
    <s v="BT195"/>
  </r>
  <r>
    <s v="Heath Bar Candies"/>
    <s v="y"/>
    <s v="Bakers Table"/>
    <s v="Sysco"/>
    <x v="0"/>
    <x v="0"/>
    <s v="Case"/>
    <s v="2/5Lb"/>
    <n v="47.9"/>
    <n v="10"/>
    <n v="4.79"/>
    <n v="5.5"/>
    <s v="Lb"/>
    <n v="26.344999999999999"/>
    <m/>
    <s v="BT200"/>
  </r>
  <r>
    <s v="Flour, GM44"/>
    <s v="y"/>
    <s v="Bakers Table"/>
    <s v="Sysco"/>
    <x v="0"/>
    <x v="0"/>
    <s v="Case"/>
    <s v="1/50lb"/>
    <n v="14.63"/>
    <n v="53.5"/>
    <n v="0.27345794392523365"/>
    <n v="10"/>
    <s v="Lb"/>
    <n v="2.7345794392523364"/>
    <m/>
    <s v="BT210"/>
  </r>
  <r>
    <s v="Flour, Higluten"/>
    <s v="y"/>
    <s v="Bakers Table"/>
    <s v="Sysco"/>
    <x v="0"/>
    <x v="0"/>
    <s v="Case"/>
    <s v="1/50lb"/>
    <n v="16.37"/>
    <n v="50"/>
    <n v="0.32740000000000002"/>
    <n v="50"/>
    <s v="Lb"/>
    <n v="16.37"/>
    <m/>
    <s v="BT211"/>
  </r>
  <r>
    <s v="Flour, Whole Wheat"/>
    <s v="y"/>
    <s v="Bakers Table"/>
    <s v="Sysco"/>
    <x v="0"/>
    <x v="0"/>
    <s v="Case"/>
    <s v="1/50lb"/>
    <n v="15.46"/>
    <n v="50"/>
    <n v="0.30920000000000003"/>
    <n v="15"/>
    <s v="Lb"/>
    <n v="4.6380000000000008"/>
    <m/>
    <s v="BT215"/>
  </r>
  <r>
    <s v="Bread Crumb Panko"/>
    <s v="y"/>
    <s v="Bakers Table"/>
    <s v="Sysco"/>
    <x v="0"/>
    <x v="0"/>
    <s v="Case"/>
    <s v="1/25lb"/>
    <n v="19.96"/>
    <n v="25"/>
    <n v="0.7984"/>
    <n v="11"/>
    <s v="Lb"/>
    <n v="8.7823999999999991"/>
    <m/>
    <s v="BT220"/>
  </r>
  <r>
    <s v="Pan Liner brown"/>
    <s v="y"/>
    <s v="Bakers Table"/>
    <s v="Sysco"/>
    <x v="1"/>
    <x v="1"/>
    <s v="Case"/>
    <s v="1000ct"/>
    <n v="44.9"/>
    <n v="1"/>
    <n v="44.9"/>
    <n v="1"/>
    <s v="Case"/>
    <n v="44.9"/>
    <m/>
    <s v="BT225"/>
  </r>
  <r>
    <s v="Cinnamon Toast Crunch Cereal"/>
    <s v="y"/>
    <s v="Bakers Table"/>
    <s v="Sysco"/>
    <x v="0"/>
    <x v="0"/>
    <s v="Case"/>
    <s v="4/45oz"/>
    <n v="45.53"/>
    <n v="11.25"/>
    <n v="4.0471111111111115"/>
    <n v="11"/>
    <s v="Lb"/>
    <n v="44.518222222222228"/>
    <m/>
    <s v="BT226"/>
  </r>
  <r>
    <s v="Flour, House Seasoned"/>
    <s v="y"/>
    <s v="Bakers Table"/>
    <s v="Spot"/>
    <x v="0"/>
    <x v="0"/>
    <s v="Recipe"/>
    <s v="53.5lb"/>
    <n v="25.28"/>
    <n v="53.5"/>
    <n v="0.47252336448598131"/>
    <n v="150"/>
    <s v="Lb"/>
    <n v="70.878504672897193"/>
    <m/>
    <s v="BT230"/>
  </r>
  <r>
    <s v="Bread, Hamburger Buns"/>
    <s v="y"/>
    <s v="Bakers Table"/>
    <s v="Spot"/>
    <x v="0"/>
    <x v="0"/>
    <s v="Dozen"/>
    <s v="1/12ea"/>
    <n v="2.75"/>
    <n v="1"/>
    <n v="2.75"/>
    <n v="34"/>
    <s v="Dozen"/>
    <n v="93.5"/>
    <m/>
    <s v="BT235"/>
  </r>
  <r>
    <s v="Bread, Kids Hamburger Buns"/>
    <s v="y"/>
    <s v="Bakers Table"/>
    <s v="Spot"/>
    <x v="0"/>
    <x v="0"/>
    <s v="Dozen"/>
    <s v="1/12ea"/>
    <n v="2.5"/>
    <n v="1"/>
    <n v="2.5"/>
    <n v="11"/>
    <s v="Dozen"/>
    <n v="27.5"/>
    <m/>
    <s v="BT240"/>
  </r>
  <r>
    <s v="Bread, Poboy Buns"/>
    <s v="y"/>
    <s v="Bakers Table"/>
    <s v="Spot"/>
    <x v="0"/>
    <x v="0"/>
    <s v="Dozen"/>
    <s v="1/12ea"/>
    <n v="1.2"/>
    <n v="1"/>
    <n v="1.2"/>
    <n v="15"/>
    <s v="Dozen"/>
    <n v="18"/>
    <m/>
    <s v="BT245"/>
  </r>
  <r>
    <s v="Bread, Wheat Buns"/>
    <s v="y"/>
    <s v="Bakers Table"/>
    <s v="Spot"/>
    <x v="0"/>
    <x v="0"/>
    <s v="Dozen"/>
    <s v="1/12ea"/>
    <n v="3.22"/>
    <n v="1"/>
    <n v="3.22"/>
    <n v="0"/>
    <s v="Dozen"/>
    <n v="0"/>
    <m/>
    <s v="BT250"/>
  </r>
  <r>
    <s v="Dessert, Cinnamon Roll"/>
    <s v="y"/>
    <s v="Bakers Table"/>
    <s v="Sysco"/>
    <x v="0"/>
    <x v="0"/>
    <s v="Case"/>
    <s v="90/4.5oz"/>
    <n v="61.52"/>
    <n v="96"/>
    <n v="0.64083333333333337"/>
    <n v="3"/>
    <s v="Each"/>
    <n v="1.9225000000000001"/>
    <m/>
    <m/>
  </r>
  <r>
    <s v="Bud Light"/>
    <s v="y"/>
    <s v="Beer Cooler"/>
    <s v="DelPappa"/>
    <x v="2"/>
    <x v="2"/>
    <s v="Case"/>
    <s v="24/12oz"/>
    <n v="23.6"/>
    <n v="24"/>
    <n v="0.98333333333333339"/>
    <n v="329"/>
    <s v="Btl"/>
    <n v="323.51666666666671"/>
    <m/>
    <m/>
  </r>
  <r>
    <s v="Bud Light Lime"/>
    <s v="y"/>
    <s v="Beer Cooler"/>
    <s v="DelPappa"/>
    <x v="2"/>
    <x v="2"/>
    <s v="Case"/>
    <s v="24/12oz"/>
    <n v="28.25"/>
    <n v="24"/>
    <n v="1.1770833333333333"/>
    <n v="18"/>
    <s v="Btl"/>
    <n v="21.1875"/>
    <m/>
    <m/>
  </r>
  <r>
    <s v="Budweiser"/>
    <s v="y"/>
    <s v="Beer Cooler"/>
    <s v="DelPappa"/>
    <x v="2"/>
    <x v="2"/>
    <s v="Case"/>
    <s v="24/12oz"/>
    <n v="23.6"/>
    <n v="24"/>
    <n v="0.98333333333333339"/>
    <n v="6"/>
    <s v="Btl"/>
    <n v="5.9"/>
    <m/>
    <m/>
  </r>
  <r>
    <s v="Coors Light"/>
    <s v="y"/>
    <s v="Beer Cooler"/>
    <s v="Faust"/>
    <x v="2"/>
    <x v="2"/>
    <s v="Case"/>
    <s v="24/12oz"/>
    <n v="23.64"/>
    <n v="24"/>
    <n v="0.98499999999999999"/>
    <n v="183"/>
    <s v="Btl"/>
    <n v="180.255"/>
    <m/>
    <m/>
  </r>
  <r>
    <s v="Dome Fauxm"/>
    <s v="y"/>
    <s v="Beer Cooler"/>
    <s v="Del Pappa"/>
    <x v="2"/>
    <x v="2"/>
    <s v="Each"/>
    <s v="24/12oz"/>
    <n v="29.55"/>
    <n v="24"/>
    <n v="1.23125"/>
    <n v="10"/>
    <s v="Btl"/>
    <n v="12.3125"/>
    <m/>
    <m/>
  </r>
  <r>
    <s v="Dos XX   Lager"/>
    <s v="y"/>
    <s v="Beer Cooler"/>
    <s v="Faust"/>
    <x v="2"/>
    <x v="2"/>
    <s v="Case"/>
    <s v="24/12oz"/>
    <n v="31.4"/>
    <n v="24"/>
    <n v="1.3083333333333333"/>
    <n v="219"/>
    <s v="Btl"/>
    <n v="286.52499999999998"/>
    <m/>
    <m/>
  </r>
  <r>
    <s v="Guiness"/>
    <s v="y"/>
    <s v="Beer Cooler"/>
    <s v="Faust"/>
    <x v="2"/>
    <x v="2"/>
    <s v="Case"/>
    <s v="24/12oz"/>
    <n v="32.68"/>
    <n v="24"/>
    <n v="1.3616666666666666"/>
    <n v="10"/>
    <s v="Btl"/>
    <n v="13.616666666666665"/>
    <m/>
    <m/>
  </r>
  <r>
    <s v="Heineken"/>
    <s v="y"/>
    <s v="Beer Cooler"/>
    <s v="Faust"/>
    <x v="2"/>
    <x v="2"/>
    <s v="Case"/>
    <s v="24/12oz"/>
    <n v="31.4"/>
    <n v="24"/>
    <n v="1.3083333333333333"/>
    <n v="49"/>
    <s v="Btl"/>
    <n v="64.108333333333334"/>
    <m/>
    <m/>
  </r>
  <r>
    <s v="Hopadillo"/>
    <s v="y"/>
    <s v="Beer Cooler"/>
    <s v="DelPappa"/>
    <x v="2"/>
    <x v="2"/>
    <s v="Case"/>
    <s v="24/12oz"/>
    <n v="28.75"/>
    <n v="24"/>
    <n v="1.1979166666666667"/>
    <n v="33"/>
    <s v="Btl"/>
    <n v="39.53125"/>
    <m/>
    <m/>
  </r>
  <r>
    <s v="Hopston"/>
    <s v="y"/>
    <s v="Beer Cooler"/>
    <s v="Del Pappa"/>
    <x v="2"/>
    <x v="2"/>
    <s v="Each"/>
    <s v="24/12oz"/>
    <n v="29.55"/>
    <n v="24"/>
    <n v="1.23125"/>
    <n v="29"/>
    <s v="Btl"/>
    <n v="35.706249999999997"/>
    <m/>
    <s v="I need to add"/>
  </r>
  <r>
    <s v="Keg, Bud Light"/>
    <s v="y"/>
    <s v="Beer Cooler"/>
    <s v="DelPappa"/>
    <x v="3"/>
    <x v="2"/>
    <s v="Keg"/>
    <s v="1/2 Barrel"/>
    <n v="116"/>
    <n v="1"/>
    <n v="116"/>
    <n v="2.9"/>
    <s v="Keg"/>
    <n v="336.4"/>
    <m/>
    <m/>
  </r>
  <r>
    <s v="Keg, Causeway Kolsch"/>
    <s v="y"/>
    <s v="Beer Cooler"/>
    <s v="Galveston Island Brewery"/>
    <x v="3"/>
    <x v="2"/>
    <s v="Keg"/>
    <s v="1/2 Barrel"/>
    <n v="180"/>
    <n v="1"/>
    <n v="180"/>
    <n v="1.1000000000000001"/>
    <s v="Keg"/>
    <n v="198.00000000000003"/>
    <m/>
    <m/>
  </r>
  <r>
    <s v="Keg, Citra Mellow"/>
    <s v="y"/>
    <s v="Beer Cooler"/>
    <s v="Galveston Island Brewery"/>
    <x v="3"/>
    <x v="2"/>
    <s v="Keg"/>
    <s v="1/2 Barrel"/>
    <n v="180"/>
    <n v="1"/>
    <n v="180"/>
    <n v="1"/>
    <s v="Keg"/>
    <n v="180"/>
    <m/>
    <m/>
  </r>
  <r>
    <s v="Keg, Crawford Bock "/>
    <s v="y"/>
    <s v="Beer Cooler"/>
    <s v="Del Pappa"/>
    <x v="3"/>
    <x v="2"/>
    <s v="Keg"/>
    <s v="1/2 Barrel"/>
    <n v="139"/>
    <n v="1"/>
    <n v="139"/>
    <n v="0.5"/>
    <s v="Keg"/>
    <n v="69.5"/>
    <m/>
    <m/>
  </r>
  <r>
    <s v="Keg, Dos XX "/>
    <s v="y"/>
    <s v="Beer Cooler"/>
    <s v="Faust"/>
    <x v="3"/>
    <x v="2"/>
    <s v="Keg"/>
    <s v="1/2 Barrel"/>
    <n v="133"/>
    <n v="1"/>
    <n v="133"/>
    <n v="1"/>
    <s v="Keg"/>
    <n v="133"/>
    <m/>
    <m/>
  </r>
  <r>
    <s v="Keg, Love Street"/>
    <s v="y"/>
    <s v="Beer Cooler"/>
    <s v="Del Pappa"/>
    <x v="3"/>
    <x v="2"/>
    <s v="Keg"/>
    <s v="1/2 Barrel"/>
    <n v="139"/>
    <n v="1"/>
    <n v="139"/>
    <n v="1.3"/>
    <s v="Keg"/>
    <n v="180.70000000000002"/>
    <m/>
    <m/>
  </r>
  <r>
    <s v="Keg, Michelob Ultra "/>
    <s v="y"/>
    <s v="Beer Cooler"/>
    <s v="DelPappa"/>
    <x v="3"/>
    <x v="2"/>
    <s v="Keg"/>
    <s v="1/2 Barrel"/>
    <n v="124"/>
    <n v="1"/>
    <n v="124"/>
    <n v="1.4"/>
    <s v="Keg"/>
    <n v="173.6"/>
    <m/>
    <m/>
  </r>
  <r>
    <s v="Keg, Miller Lite"/>
    <s v="y"/>
    <s v="Beer Cooler"/>
    <s v="Faust"/>
    <x v="3"/>
    <x v="2"/>
    <s v="Keg"/>
    <s v="1/2 Barrel"/>
    <n v="115"/>
    <n v="1"/>
    <n v="115"/>
    <n v="1"/>
    <s v="Keg"/>
    <n v="115"/>
    <m/>
    <m/>
  </r>
  <r>
    <s v="Keg, Peanut Butter Porter"/>
    <s v="y"/>
    <s v="Beer Cooler"/>
    <s v="Galveston Island Brewery"/>
    <x v="3"/>
    <x v="2"/>
    <s v="Keg"/>
    <s v="1/2 Barrel"/>
    <n v="190"/>
    <n v="1"/>
    <n v="190"/>
    <n v="0.1"/>
    <s v="Keg"/>
    <n v="19"/>
    <m/>
    <m/>
  </r>
  <r>
    <s v="Keg, SA Art Car 1/2 barrel"/>
    <s v="y"/>
    <s v="Beer Cooler"/>
    <s v="Del Pappa"/>
    <x v="3"/>
    <x v="2"/>
    <s v="Keg"/>
    <s v="1/2 Barrel"/>
    <n v="159"/>
    <n v="1"/>
    <n v="159"/>
    <n v="0.4"/>
    <s v="Keg"/>
    <n v="63.6"/>
    <m/>
    <m/>
  </r>
  <r>
    <s v="Keg, Shiner Bock Draft"/>
    <s v="y"/>
    <s v="Beer Cooler"/>
    <s v="Faust"/>
    <x v="3"/>
    <x v="2"/>
    <s v="Keg"/>
    <s v="1/2 Barrel"/>
    <n v="117"/>
    <n v="1"/>
    <n v="117"/>
    <n v="1"/>
    <s v="Keg"/>
    <n v="117"/>
    <m/>
    <m/>
  </r>
  <r>
    <s v="Keg, Spot Bohemian Lager"/>
    <s v="y"/>
    <s v="Beer Cooler"/>
    <s v=" Stesti"/>
    <x v="3"/>
    <x v="2"/>
    <s v="Keg"/>
    <s v="1/2 Barrel"/>
    <n v="160"/>
    <n v="1"/>
    <n v="160"/>
    <n v="2.1"/>
    <s v="Keg"/>
    <n v="336"/>
    <m/>
    <m/>
  </r>
  <r>
    <s v="Keg, Tiki Wheat"/>
    <s v="y"/>
    <s v="Beer Cooler"/>
    <s v="GIB"/>
    <x v="3"/>
    <x v="2"/>
    <s v="Keg"/>
    <s v="1/2 Barrel"/>
    <n v="180"/>
    <n v="1"/>
    <n v="180"/>
    <n v="0.9"/>
    <s v="Keg"/>
    <n v="162"/>
    <m/>
    <m/>
  </r>
  <r>
    <s v="Michelob Ultra"/>
    <s v="y"/>
    <s v="Beer Cooler"/>
    <s v="DelPappa"/>
    <x v="2"/>
    <x v="2"/>
    <s v="Case"/>
    <s v="24/12oz"/>
    <n v="28.25"/>
    <n v="24"/>
    <n v="1.1770833333333333"/>
    <n v="204"/>
    <s v="Btl"/>
    <n v="240.12499999999997"/>
    <m/>
    <s v="46 Corrona "/>
  </r>
  <r>
    <s v="Miller Lite"/>
    <s v="y"/>
    <s v="Beer Cooler"/>
    <s v="Faust"/>
    <x v="2"/>
    <x v="2"/>
    <s v="Case"/>
    <s v="24/12oz"/>
    <n v="23.64"/>
    <n v="24"/>
    <n v="0.98499999999999999"/>
    <n v="61"/>
    <s v="Btl"/>
    <n v="60.085000000000001"/>
    <m/>
    <s v="Sceltzers"/>
  </r>
  <r>
    <s v="Modelo"/>
    <s v="y"/>
    <s v="Beer Cooler"/>
    <s v="Del Pappa"/>
    <x v="2"/>
    <x v="2"/>
    <s v="Case"/>
    <s v="24/12oz"/>
    <n v="30.8"/>
    <n v="24"/>
    <n v="1.2833333333333334"/>
    <n v="38"/>
    <s v="Btl"/>
    <n v="48.766666666666673"/>
    <m/>
    <m/>
  </r>
  <r>
    <s v="Modelo Negro"/>
    <s v="y"/>
    <s v="Beer Cooler"/>
    <s v="Del Pappa"/>
    <x v="2"/>
    <x v="2"/>
    <s v="Case"/>
    <s v="24/12oz"/>
    <n v="30.6"/>
    <n v="24"/>
    <n v="1.2750000000000001"/>
    <n v="73"/>
    <s v="Btl"/>
    <n v="93.075000000000003"/>
    <m/>
    <m/>
  </r>
  <r>
    <s v="San Pelligrino Water"/>
    <s v="y"/>
    <s v="Beer Cooler"/>
    <s v="Sysco"/>
    <x v="4"/>
    <x v="0"/>
    <s v="Case"/>
    <s v="24 cs"/>
    <n v="21.05"/>
    <n v="24"/>
    <n v="0.87708333333333333"/>
    <n v="3"/>
    <s v="Btl"/>
    <n v="2.6312500000000001"/>
    <m/>
    <m/>
  </r>
  <r>
    <s v="Shiner Bock"/>
    <s v="y"/>
    <s v="Beer Cooler"/>
    <s v="Faust"/>
    <x v="2"/>
    <x v="2"/>
    <s v="Case"/>
    <s v="24/12oz"/>
    <n v="29.85"/>
    <n v="24"/>
    <n v="1.2437500000000001"/>
    <n v="74"/>
    <s v="Btl"/>
    <n v="92.037500000000009"/>
    <m/>
    <m/>
  </r>
  <r>
    <s v="Tecate Can"/>
    <s v="y"/>
    <s v="Beer Cooler"/>
    <s v="Faust"/>
    <x v="2"/>
    <x v="2"/>
    <s v="Each"/>
    <s v="24/12oz"/>
    <n v="25.24"/>
    <n v="24"/>
    <n v="1.0516666666666665"/>
    <n v="36"/>
    <s v="Btl"/>
    <n v="37.859999999999992"/>
    <m/>
    <m/>
  </r>
  <r>
    <s v="Tecate Light Can"/>
    <s v="y"/>
    <s v="Beer Cooler"/>
    <s v="Faust"/>
    <x v="2"/>
    <x v="2"/>
    <s v="Each"/>
    <s v="24/12oz"/>
    <n v="25.24"/>
    <n v="24"/>
    <n v="1.0516666666666665"/>
    <n v="36"/>
    <s v="Btl"/>
    <n v="37.859999999999992"/>
    <m/>
    <m/>
  </r>
  <r>
    <s v="Truly Lime"/>
    <s v="y"/>
    <s v="Beer Cooler"/>
    <s v="Faust"/>
    <x v="2"/>
    <x v="2"/>
    <s v="Each"/>
    <s v="24/12oz"/>
    <n v="31.97"/>
    <n v="24"/>
    <n v="1.3320833333333333"/>
    <n v="12"/>
    <s v="Btl"/>
    <n v="15.984999999999999"/>
    <m/>
    <m/>
  </r>
  <r>
    <s v="Truly Pineapple"/>
    <s v="y"/>
    <s v="Beer Cooler"/>
    <s v="Faust"/>
    <x v="2"/>
    <x v="2"/>
    <s v="Each"/>
    <s v="24/12oz"/>
    <n v="31.97"/>
    <n v="24"/>
    <n v="1.3320833333333333"/>
    <n v="2"/>
    <s v="Btl"/>
    <n v="2.6641666666666666"/>
    <m/>
    <m/>
  </r>
  <r>
    <s v="Truly Rose"/>
    <s v="y"/>
    <s v="Beer Cooler"/>
    <s v="Faust"/>
    <x v="2"/>
    <x v="2"/>
    <s v="Each"/>
    <s v="24/12oz"/>
    <n v="31.97"/>
    <n v="24"/>
    <n v="1.3320833333333333"/>
    <n v="18"/>
    <s v="Btl"/>
    <n v="23.977499999999999"/>
    <m/>
    <m/>
  </r>
  <r>
    <s v="Truly Wild Berry"/>
    <s v="y"/>
    <s v="Beer Cooler"/>
    <s v="Faust"/>
    <x v="2"/>
    <x v="2"/>
    <s v="Each"/>
    <s v="24/12oz"/>
    <n v="31.97"/>
    <n v="24"/>
    <n v="1.3320833333333333"/>
    <m/>
    <s v="Btl"/>
    <n v="0"/>
    <m/>
    <m/>
  </r>
  <r>
    <s v="Ziegen Bock"/>
    <s v="y"/>
    <s v="Beer Cooler"/>
    <s v="DelPappa"/>
    <x v="2"/>
    <x v="2"/>
    <s v="Case"/>
    <s v="24/12oz"/>
    <n v="28.25"/>
    <n v="24"/>
    <n v="1.1770833333333333"/>
    <m/>
    <s v="Btl"/>
    <n v="0"/>
    <m/>
    <m/>
  </r>
  <r>
    <s v="Apex Pot &amp; Pan Solid Dispenser"/>
    <s v="y"/>
    <s v="Chemical Room"/>
    <s v="Sysco"/>
    <x v="5"/>
    <x v="1"/>
    <s v="Case"/>
    <s v="cs"/>
    <n v="74.42"/>
    <n v="1"/>
    <n v="74.42"/>
    <m/>
    <s v="Case"/>
    <n v="0"/>
    <m/>
    <m/>
  </r>
  <r>
    <s v="Apron bib Dishwasher"/>
    <s v="y"/>
    <s v="Chemical Room"/>
    <s v="Sysco"/>
    <x v="1"/>
    <x v="1"/>
    <s v="Case"/>
    <s v="1/100ct"/>
    <n v="15.43"/>
    <n v="1"/>
    <n v="15.43"/>
    <n v="2.5"/>
    <s v="Case"/>
    <n v="38.575000000000003"/>
    <m/>
    <m/>
  </r>
  <r>
    <s v="Bag Plastic 10X14"/>
    <s v="y"/>
    <s v="Chemical Room"/>
    <s v="Edon"/>
    <x v="1"/>
    <x v="1"/>
    <s v="Case"/>
    <s v="1/250ct"/>
    <n v="39.39"/>
    <n v="1"/>
    <n v="39.39"/>
    <n v="4"/>
    <s v="Case"/>
    <n v="157.56"/>
    <m/>
    <m/>
  </r>
  <r>
    <s v="Bag Plastic 10x8x24 (Tuff Guard)"/>
    <s v="n"/>
    <s v="Chemical Room"/>
    <s v="Edon"/>
    <x v="1"/>
    <x v="1"/>
    <s v="Case"/>
    <s v="250CS"/>
    <n v="39.26"/>
    <n v="1"/>
    <n v="39.26"/>
    <m/>
    <s v="Case"/>
    <n v="0"/>
    <m/>
    <m/>
  </r>
  <r>
    <s v="Bag Plastic Sunday"/>
    <s v="n"/>
    <s v="Chemical Room"/>
    <s v="Edon"/>
    <x v="1"/>
    <x v="1"/>
    <s v="Case"/>
    <s v="cs=2000"/>
    <n v="49.47"/>
    <n v="1"/>
    <n v="49.47"/>
    <m/>
    <s v="Case"/>
    <n v="0"/>
    <m/>
    <m/>
  </r>
  <r>
    <s v="Bag Plastic Thursday"/>
    <s v="n"/>
    <s v="Chemical Room"/>
    <s v="Edon"/>
    <x v="1"/>
    <x v="1"/>
    <s v="Case"/>
    <s v="cs=2000"/>
    <n v="50.47"/>
    <n v="1"/>
    <n v="50.47"/>
    <m/>
    <s v="Case"/>
    <n v="0"/>
    <m/>
    <m/>
  </r>
  <r>
    <s v="Bag Plastic Tuesday"/>
    <s v="n"/>
    <s v="Chemical Room"/>
    <s v="Edon"/>
    <x v="1"/>
    <x v="1"/>
    <s v="Case"/>
    <s v="cs=2000"/>
    <n v="51.47"/>
    <n v="1"/>
    <n v="51.47"/>
    <m/>
    <s v="Case"/>
    <n v="0"/>
    <m/>
    <m/>
  </r>
  <r>
    <s v="Bakery Sheets"/>
    <s v="n"/>
    <s v="Chemical Room"/>
    <s v="Sysco"/>
    <x v="1"/>
    <x v="1"/>
    <s v="Box"/>
    <s v="cs"/>
    <n v="5.69"/>
    <n v="1"/>
    <n v="5.69"/>
    <m/>
    <s v="Case"/>
    <n v="0"/>
    <m/>
    <m/>
  </r>
  <r>
    <s v="Bleach"/>
    <s v="y"/>
    <s v="Chemical Room"/>
    <s v="Sysco"/>
    <x v="5"/>
    <x v="1"/>
    <s v="Case"/>
    <s v="6/96oz Bottles"/>
    <n v="18.489999999999998"/>
    <n v="6"/>
    <n v="3.0816666666666666"/>
    <m/>
    <s v="Each"/>
    <n v="0"/>
    <m/>
    <m/>
  </r>
  <r>
    <s v="Boil Out Fryer Cleaner"/>
    <s v="y"/>
    <s v="Chemical Room"/>
    <s v="Sysco"/>
    <x v="5"/>
    <x v="1"/>
    <s v="Case"/>
    <s v="1/24pks"/>
    <n v="55.71"/>
    <n v="24"/>
    <n v="2.32125"/>
    <m/>
    <s v="Each"/>
    <n v="0"/>
    <m/>
    <m/>
  </r>
  <r>
    <s v="Cleaner, Peroxide Oasis"/>
    <s v="y"/>
    <s v="Chemical Room"/>
    <s v="Sysco"/>
    <x v="5"/>
    <x v="1"/>
    <s v="Case"/>
    <s v="1/2.5 gal"/>
    <n v="71.28"/>
    <n v="1"/>
    <n v="71.28"/>
    <m/>
    <s v="Case"/>
    <n v="0"/>
    <m/>
    <m/>
  </r>
  <r>
    <s v="Clearner Floor Neutral Oasis-100"/>
    <s v="y"/>
    <s v="Chemical Room"/>
    <s v="Sysco"/>
    <x v="5"/>
    <x v="1"/>
    <s v="Case"/>
    <s v="1/2.5 gal"/>
    <n v="89.14"/>
    <n v="1"/>
    <n v="89.14"/>
    <n v="2"/>
    <s v="Case"/>
    <n v="178.28"/>
    <m/>
    <m/>
  </r>
  <r>
    <s v="Coasters (Spot)"/>
    <s v="y"/>
    <s v="Chemical Room"/>
    <s v="Watkins"/>
    <x v="1"/>
    <x v="1"/>
    <s v="Case"/>
    <s v="20/250ct"/>
    <n v="195"/>
    <n v="20"/>
    <n v="9.75"/>
    <m/>
    <s v="Sleeve"/>
    <n v="0"/>
    <m/>
    <m/>
  </r>
  <r>
    <s v="Container Foam Hinged 6&quot; x 6&quot;"/>
    <s v="y"/>
    <s v="Chemical Room"/>
    <s v="Sysco"/>
    <x v="1"/>
    <x v="1"/>
    <s v="Case"/>
    <s v="cs  6 x 6"/>
    <n v="24.63"/>
    <n v="1"/>
    <n v="24.63"/>
    <n v="0.1"/>
    <s v="Case"/>
    <n v="2.4630000000000001"/>
    <m/>
    <m/>
  </r>
  <r>
    <s v="Container Foam Hinged 9&quot; x 9&quot;"/>
    <s v="y"/>
    <s v="Chemical Room"/>
    <s v="Sysco"/>
    <x v="1"/>
    <x v="1"/>
    <s v="Case"/>
    <s v="cs 9 X 9150/CT"/>
    <n v="14.78"/>
    <n v="1"/>
    <n v="14.78"/>
    <n v="4"/>
    <s v="Case"/>
    <n v="59.12"/>
    <m/>
    <m/>
  </r>
  <r>
    <s v="Container Plastic Hinge Black/Clear 9.5&quot; x 10&quot;"/>
    <s v="y"/>
    <s v="Chemical Room"/>
    <s v="Sysco"/>
    <x v="1"/>
    <x v="1"/>
    <s v="Each"/>
    <s v="ea"/>
    <n v="64.260000000000005"/>
    <n v="1"/>
    <n v="64.260000000000005"/>
    <n v="2"/>
    <s v="CS"/>
    <n v="128.52000000000001"/>
    <m/>
    <m/>
  </r>
  <r>
    <s v="Cups, 20 oz. Styrofoam"/>
    <s v="y"/>
    <s v="Chemical Room"/>
    <s v="Sysco"/>
    <x v="1"/>
    <x v="1"/>
    <s v="Case"/>
    <s v="20/25ct"/>
    <n v="25.26"/>
    <n v="20"/>
    <n v="1.2630000000000001"/>
    <n v="30"/>
    <s v="Sleeve"/>
    <n v="37.89"/>
    <m/>
    <m/>
  </r>
  <r>
    <s v="Cups, Kid Spot"/>
    <s v="y"/>
    <s v="Chemical Room"/>
    <s v="Sysco"/>
    <x v="1"/>
    <x v="1"/>
    <s v="Case"/>
    <s v="250/cs"/>
    <n v="124.23"/>
    <n v="1"/>
    <n v="54.2"/>
    <m/>
    <s v="Case"/>
    <n v="0"/>
    <m/>
    <n v="105"/>
  </r>
  <r>
    <s v="Flip Top Bags"/>
    <s v="y"/>
    <s v="Chemical Room"/>
    <s v="Edon"/>
    <x v="1"/>
    <x v="1"/>
    <s v="Case"/>
    <s v="cs=2000"/>
    <n v="18.41"/>
    <n v="1"/>
    <n v="18.41"/>
    <m/>
    <s v="Case"/>
    <n v="0"/>
    <m/>
    <m/>
  </r>
  <r>
    <s v="Fry On Filter Powder"/>
    <s v="y"/>
    <s v="Chemical Room"/>
    <s v="Sysco"/>
    <x v="5"/>
    <x v="1"/>
    <s v="Case"/>
    <s v="60/cs"/>
    <n v="63.63"/>
    <n v="32"/>
    <n v="1.9884375000000001"/>
    <n v="16"/>
    <s v="Sleeve"/>
    <n v="31.815000000000001"/>
    <m/>
    <m/>
  </r>
  <r>
    <s v="Glass Cleaner"/>
    <s v="y"/>
    <s v="Chemical Room"/>
    <s v="Sysco"/>
    <x v="5"/>
    <x v="1"/>
    <s v="Bucket"/>
    <s v="5 Gallon"/>
    <n v="19.87"/>
    <n v="4"/>
    <n v="4.9675000000000002"/>
    <m/>
    <s v="Each"/>
    <n v="0"/>
    <m/>
    <m/>
  </r>
  <r>
    <s v="Hair nets"/>
    <s v="y"/>
    <s v="Chemical Room"/>
    <s v="Sysco"/>
    <x v="1"/>
    <x v="1"/>
    <s v="Box"/>
    <s v="144ct/box"/>
    <n v="12.77"/>
    <n v="1"/>
    <n v="12.77"/>
    <n v="2"/>
    <s v="Box"/>
    <n v="25.54"/>
    <m/>
    <m/>
  </r>
  <r>
    <s v="Ice Bags"/>
    <s v="y"/>
    <s v="Chemical Room"/>
    <s v="Edon"/>
    <x v="1"/>
    <x v="1"/>
    <s v="Case"/>
    <s v="cs=2000"/>
    <n v="53.19"/>
    <n v="1"/>
    <n v="53.19"/>
    <m/>
    <s v="Case"/>
    <n v="0"/>
    <m/>
    <m/>
  </r>
  <r>
    <s v="Keystone Degreaser"/>
    <s v="y"/>
    <s v="Chemical Room"/>
    <s v="Sysco"/>
    <x v="5"/>
    <x v="1"/>
    <s v="Case"/>
    <s v="4gal/cs"/>
    <n v="48.54"/>
    <n v="4"/>
    <n v="12.135"/>
    <n v="3"/>
    <s v="Case"/>
    <n v="36.405000000000001"/>
    <m/>
    <m/>
  </r>
  <r>
    <s v="Koala Liners"/>
    <s v="n"/>
    <s v="Chemical Room"/>
    <s v="Edon"/>
    <x v="1"/>
    <x v="1"/>
    <s v="Case"/>
    <s v="12/cs"/>
    <n v="19.989999999999998"/>
    <n v="1"/>
    <n v="19.989999999999998"/>
    <m/>
    <s v="Case"/>
    <n v="0"/>
    <m/>
    <m/>
  </r>
  <r>
    <s v="Latex Gloves Large"/>
    <s v="y"/>
    <s v="Chemical Room"/>
    <s v="Sysco"/>
    <x v="1"/>
    <x v="1"/>
    <s v="Case"/>
    <s v="10/100 CT"/>
    <n v="50.3"/>
    <n v="10"/>
    <n v="5.0299999999999994"/>
    <n v="1"/>
    <s v="Box"/>
    <n v="5.0299999999999994"/>
    <m/>
    <m/>
  </r>
  <r>
    <s v="Latex Gloves Medium"/>
    <s v="y"/>
    <s v="Chemical Room"/>
    <s v="Sysco"/>
    <x v="1"/>
    <x v="1"/>
    <s v="Case"/>
    <s v="10/100ct"/>
    <n v="50.24"/>
    <n v="10"/>
    <n v="5.024"/>
    <m/>
    <s v="Box"/>
    <n v="0"/>
    <m/>
    <m/>
  </r>
  <r>
    <s v="Latex Gloves XL"/>
    <s v="y "/>
    <s v="Chemical Room"/>
    <s v="Edon"/>
    <x v="1"/>
    <x v="1"/>
    <s v="Case"/>
    <s v="10/100 CT"/>
    <n v="50.35"/>
    <n v="10"/>
    <n v="5.0350000000000001"/>
    <m/>
    <s v="Box"/>
    <n v="0"/>
    <m/>
    <m/>
  </r>
  <r>
    <s v="Lysol Wipes"/>
    <s v="y"/>
    <s v="Chemical Room"/>
    <s v="Sysco"/>
    <x v="5"/>
    <x v="1"/>
    <s v="Case"/>
    <s v="4/cs"/>
    <n v="24.2"/>
    <n v="4"/>
    <n v="6.05"/>
    <m/>
    <s v="Case"/>
    <n v="0"/>
    <m/>
    <m/>
  </r>
  <r>
    <s v="Mop Head"/>
    <s v="y"/>
    <s v="Chemical Room"/>
    <s v="Sysco"/>
    <x v="5"/>
    <x v="1"/>
    <s v="Case"/>
    <s v="2/cs"/>
    <n v="26.66"/>
    <n v="2"/>
    <n v="13.33"/>
    <n v="1.5"/>
    <s v="Case"/>
    <n v="19.995000000000001"/>
    <m/>
    <m/>
  </r>
  <r>
    <s v="Nylon Scouring Pads"/>
    <s v="y"/>
    <s v="Chemical Room"/>
    <s v="Sysco"/>
    <x v="1"/>
    <x v="1"/>
    <s v="Case"/>
    <s v="1/20ct"/>
    <n v="11.52"/>
    <n v="1"/>
    <n v="11.52"/>
    <m/>
    <s v="Case"/>
    <n v="0"/>
    <m/>
    <m/>
  </r>
  <r>
    <s v="Paper Towel Roll, White"/>
    <s v="y"/>
    <s v="Chemical Room"/>
    <s v="Sysco"/>
    <x v="1"/>
    <x v="1"/>
    <s v="Case"/>
    <s v="12/250 ct"/>
    <n v="35.86"/>
    <n v="12"/>
    <n v="2.9883333333333333"/>
    <n v="84"/>
    <s v="Each"/>
    <n v="251.01999999999998"/>
    <m/>
    <m/>
  </r>
  <r>
    <s v="Paper, Patty 5.5&quot; x 5.5&quot;"/>
    <s v="y"/>
    <s v="Chemical Room"/>
    <s v="Sysco"/>
    <x v="1"/>
    <x v="1"/>
    <s v="Each"/>
    <s v="1/1000ct"/>
    <n v="3.64"/>
    <n v="1"/>
    <n v="3.64"/>
    <n v="8"/>
    <s v="Box"/>
    <n v="29.12"/>
    <m/>
    <m/>
  </r>
  <r>
    <s v="Plastic Bottle Triggers"/>
    <s v="y"/>
    <s v="Chemical Room"/>
    <s v="Sysco"/>
    <x v="5"/>
    <x v="1"/>
    <s v="Each"/>
    <s v="1/9   3/4???"/>
    <n v="2.16"/>
    <n v="1"/>
    <n v="2.16"/>
    <m/>
    <s v="Each"/>
    <n v="0"/>
    <m/>
    <m/>
  </r>
  <r>
    <s v="Plastic Bottles"/>
    <s v="y"/>
    <s v="Chemical Room"/>
    <s v="Sysco"/>
    <x v="5"/>
    <x v="1"/>
    <s v="Each"/>
    <s v="1/32oz"/>
    <n v="2.16"/>
    <n v="1"/>
    <n v="2.16"/>
    <m/>
    <s v="Each"/>
    <n v="0"/>
    <m/>
    <m/>
  </r>
  <r>
    <s v="Plastic Wrap"/>
    <s v="y"/>
    <s v="Chemical Room"/>
    <s v="Sysco"/>
    <x v="1"/>
    <x v="1"/>
    <s v="Case"/>
    <s v="18X2000"/>
    <n v="15.05"/>
    <n v="1"/>
    <n v="15.05"/>
    <n v="3.5"/>
    <s v="Case"/>
    <n v="52.675000000000004"/>
    <m/>
    <m/>
  </r>
  <r>
    <s v="Polish Satin Shine Aerosol"/>
    <s v="y"/>
    <s v="Chemical Room"/>
    <s v="Sysco"/>
    <x v="5"/>
    <x v="1"/>
    <s v="Case"/>
    <s v="6/16oz can"/>
    <n v="29.21"/>
    <n v="1"/>
    <n v="29.21"/>
    <m/>
    <s v="Case"/>
    <n v="0"/>
    <m/>
    <m/>
  </r>
  <r>
    <s v="Portion Bags"/>
    <s v="y"/>
    <s v="Chemical Room"/>
    <s v="Edon"/>
    <x v="1"/>
    <x v="1"/>
    <s v="Case"/>
    <s v="cs=2000"/>
    <n v="16.97"/>
    <n v="1"/>
    <n v="16.97"/>
    <m/>
    <s v="Case"/>
    <n v="0"/>
    <m/>
    <m/>
  </r>
  <r>
    <s v="Rack Cover Bun 52x80"/>
    <s v="y"/>
    <s v="Chemical Room"/>
    <s v="Sysco"/>
    <x v="1"/>
    <x v="1"/>
    <s v="Case"/>
    <s v="cs/50ct"/>
    <n v="18.52"/>
    <n v="1"/>
    <n v="18.52"/>
    <n v="1"/>
    <s v="Case"/>
    <n v="18.52"/>
    <m/>
    <m/>
  </r>
  <r>
    <s v="Rinse Aide"/>
    <s v="y"/>
    <s v="Chemical Room"/>
    <s v="Sysco"/>
    <x v="5"/>
    <x v="1"/>
    <s v="Case"/>
    <s v="1/2.5lb"/>
    <n v="112.08"/>
    <n v="2"/>
    <n v="56.04"/>
    <n v="5"/>
    <s v="Can"/>
    <n v="280.2"/>
    <m/>
    <m/>
  </r>
  <r>
    <s v="Sandwhich Bags(Mac and cheese)"/>
    <s v="y"/>
    <s v="Chemical Room"/>
    <s v="Edon"/>
    <x v="1"/>
    <x v="1"/>
    <s v="Case"/>
    <s v="cs=2000"/>
    <n v="31.94"/>
    <n v="1"/>
    <n v="31.94"/>
    <n v="1"/>
    <s v="Case"/>
    <n v="31.94"/>
    <m/>
    <m/>
  </r>
  <r>
    <s v="Sanitizer, Oasis 146 Multi Quatt"/>
    <s v="y"/>
    <s v="Chemical Room"/>
    <s v="Sysco"/>
    <x v="5"/>
    <x v="1"/>
    <s v="Case"/>
    <s v="1/2.5 gal"/>
    <n v="79.209999999999994"/>
    <n v="1"/>
    <n v="79.209999999999994"/>
    <n v="1"/>
    <s v="Case"/>
    <n v="79.209999999999994"/>
    <m/>
    <m/>
  </r>
  <r>
    <s v="Scotch Brite Grill Cln Packets"/>
    <s v="y"/>
    <s v="Chemical Room"/>
    <s v="Sysco"/>
    <x v="5"/>
    <x v="1"/>
    <s v="Case"/>
    <s v="40/cs"/>
    <n v="75.89"/>
    <n v="40"/>
    <n v="1.8972500000000001"/>
    <n v="30"/>
    <s v="Case"/>
    <n v="56.917500000000004"/>
    <m/>
    <m/>
  </r>
  <r>
    <s v="Scouring Pads"/>
    <s v="y"/>
    <s v="Chemical Room"/>
    <s v="Sysco"/>
    <x v="5"/>
    <x v="1"/>
    <s v="Case"/>
    <s v="20/cs"/>
    <n v="13.83"/>
    <n v="1"/>
    <n v="13.83"/>
    <m/>
    <s v="Case"/>
    <n v="0"/>
    <m/>
    <m/>
  </r>
  <r>
    <s v="Sternos"/>
    <s v="y"/>
    <s v="Chemical Room"/>
    <s v="Sysco"/>
    <x v="1"/>
    <x v="1"/>
    <s v="Case"/>
    <n v="24"/>
    <n v="73.400000000000006"/>
    <n v="1"/>
    <n v="73.400000000000006"/>
    <n v="0.6"/>
    <s v="Case"/>
    <n v="44.04"/>
    <m/>
    <m/>
  </r>
  <r>
    <s v="Tissue Toilet Coreless 2-Play White"/>
    <s v="y"/>
    <s v="Chemical Room"/>
    <s v="Sysco"/>
    <x v="1"/>
    <x v="1"/>
    <s v="Case"/>
    <s v="18/1500ct"/>
    <n v="45.75"/>
    <n v="18"/>
    <n v="2.5416666666666665"/>
    <n v="18"/>
    <s v="Case"/>
    <n v="45.75"/>
    <m/>
    <m/>
  </r>
  <r>
    <s v="To Go Bag"/>
    <s v="y"/>
    <s v="Chemical Room"/>
    <s v="Watkins"/>
    <x v="1"/>
    <x v="1"/>
    <s v="Case"/>
    <s v="1000ct"/>
    <n v="95"/>
    <n v="1"/>
    <n v="95"/>
    <m/>
    <s v="Case"/>
    <n v="0"/>
    <m/>
    <m/>
  </r>
  <r>
    <s v="Touchless Hand Sanitizer "/>
    <s v="y"/>
    <s v="Chemical Room"/>
    <s v="Sysco"/>
    <x v="5"/>
    <x v="1"/>
    <s v="Case"/>
    <s v="2/cs"/>
    <n v="18.72"/>
    <n v="2"/>
    <n v="9.36"/>
    <n v="5"/>
    <s v="Each"/>
    <n v="46.8"/>
    <m/>
    <m/>
  </r>
  <r>
    <s v="Touchless Hand Soap Enmotion"/>
    <s v="y"/>
    <s v="Chemical Room"/>
    <s v="Sysco"/>
    <x v="5"/>
    <x v="1"/>
    <s v="Case"/>
    <s v="2/cs"/>
    <n v="42.56"/>
    <n v="2"/>
    <n v="21.28"/>
    <n v="5"/>
    <s v="Each"/>
    <n v="106.4"/>
    <m/>
    <m/>
  </r>
  <r>
    <s v="Touchless Towels - Enmotion"/>
    <s v="y"/>
    <s v="Chemical Room"/>
    <s v="Sysco"/>
    <x v="1"/>
    <x v="1"/>
    <s v="Case"/>
    <s v="cs-6 rolls"/>
    <n v="57.95"/>
    <n v="6"/>
    <n v="9.6583333333333332"/>
    <n v="12"/>
    <s v="Each"/>
    <n v="115.9"/>
    <m/>
    <m/>
  </r>
  <r>
    <s v="Trash Liner 40-45 Gal"/>
    <s v="y"/>
    <s v="Chemical Room"/>
    <s v="Sysco"/>
    <x v="1"/>
    <x v="1"/>
    <s v="Case"/>
    <s v="cs38 X 58"/>
    <n v="40.880000000000003"/>
    <n v="1"/>
    <n v="40.880000000000003"/>
    <n v="4"/>
    <s v="Case"/>
    <n v="163.52000000000001"/>
    <m/>
    <m/>
  </r>
  <r>
    <s v="T-Shirt Bags"/>
    <s v="y"/>
    <s v="Chemical Room"/>
    <s v="Sysco"/>
    <x v="1"/>
    <x v="1"/>
    <s v="Case"/>
    <m/>
    <n v="13.98"/>
    <n v="1"/>
    <n v="13.98"/>
    <m/>
    <s v="CS"/>
    <n v="0"/>
    <m/>
    <m/>
  </r>
  <r>
    <s v="Urinal Screen"/>
    <s v="y"/>
    <s v="Chemical Room"/>
    <s v="Sysco"/>
    <x v="5"/>
    <x v="1"/>
    <s v="Case"/>
    <s v="10box/10ct"/>
    <n v="26.69"/>
    <n v="10"/>
    <n v="2.669"/>
    <n v="10"/>
    <s v="Each"/>
    <n v="26.69"/>
    <m/>
    <m/>
  </r>
  <r>
    <s v="Use First Stickers"/>
    <s v="n"/>
    <s v="Chemical Room"/>
    <s v="Sysco"/>
    <x v="1"/>
    <x v="1"/>
    <s v="Roll"/>
    <s v="1/500"/>
    <n v="16.350000000000001"/>
    <n v="1"/>
    <n v="16.350000000000001"/>
    <m/>
    <s v="Roll"/>
    <n v="0"/>
    <m/>
    <m/>
  </r>
  <r>
    <s v="Walk and Wash"/>
    <s v="y"/>
    <s v="Chemical Room"/>
    <s v="Sysco"/>
    <x v="5"/>
    <x v="1"/>
    <s v="Case"/>
    <s v="1/2.5 gal"/>
    <n v="92.49"/>
    <n v="1"/>
    <n v="92.49"/>
    <m/>
    <n v="0"/>
    <n v="0"/>
    <m/>
    <m/>
  </r>
  <r>
    <s v="Wax Paper Spot Logo"/>
    <s v="y"/>
    <s v="Chemical Room"/>
    <s v="Watkins"/>
    <x v="1"/>
    <x v="1"/>
    <s v="Case"/>
    <s v="1/2000ct"/>
    <n v="21.6"/>
    <n v="1"/>
    <n v="21.6"/>
    <m/>
    <s v="Case"/>
    <n v="0"/>
    <m/>
    <m/>
  </r>
  <r>
    <s v="Coffee, Decafinated Folgers"/>
    <s v="y"/>
    <s v="Counter"/>
    <s v="Sysco"/>
    <x v="4"/>
    <x v="0"/>
    <s v="Case"/>
    <s v="80/ .9oz Bags"/>
    <n v="62.99"/>
    <n v="80"/>
    <n v="0.78737500000000005"/>
    <n v="70"/>
    <s v="Each"/>
    <n v="55.116250000000001"/>
    <m/>
    <s v="B100"/>
  </r>
  <r>
    <s v="Coffee, Regular Folgers"/>
    <s v="y"/>
    <s v="Counter"/>
    <s v="Sysco"/>
    <x v="4"/>
    <x v="0"/>
    <s v="Case"/>
    <s v="160/.9"/>
    <n v="144.31"/>
    <n v="160"/>
    <n v="0.90193750000000006"/>
    <n v="10"/>
    <s v="Each"/>
    <n v="9.0193750000000001"/>
    <m/>
    <s v="B105"/>
  </r>
  <r>
    <s v="Dairy, Milk, Chocolate, Horizon Box"/>
    <s v="y"/>
    <s v="Counter"/>
    <s v="Sysco"/>
    <x v="6"/>
    <x v="0"/>
    <s v="Case"/>
    <s v="18 ea"/>
    <n v="21.15"/>
    <n v="18"/>
    <n v="1.1749999999999998"/>
    <n v="25"/>
    <s v="Each"/>
    <n v="29.374999999999996"/>
    <m/>
    <s v="B110"/>
  </r>
  <r>
    <s v="Dairy, Milk, White, Horizon Box"/>
    <s v="y"/>
    <s v="Counter"/>
    <s v="Sysco"/>
    <x v="6"/>
    <x v="0"/>
    <s v="Case"/>
    <n v="18"/>
    <n v="21.15"/>
    <n v="18"/>
    <n v="1.1749999999999998"/>
    <n v="30"/>
    <s v="Each"/>
    <n v="35.249999999999993"/>
    <m/>
    <s v="B115"/>
  </r>
  <r>
    <s v="Juice, Apple Juice Box"/>
    <s v="y"/>
    <s v="Counter"/>
    <s v="Sysco"/>
    <x v="0"/>
    <x v="0"/>
    <s v="Case"/>
    <s v="40/cs"/>
    <n v="19.57"/>
    <n v="40"/>
    <n v="0.48925000000000002"/>
    <n v="0"/>
    <s v="Each"/>
    <n v="0"/>
    <m/>
    <s v="B120"/>
  </r>
  <r>
    <s v="Fruit, Cherries"/>
    <s v="y"/>
    <s v="Counter"/>
    <s v="Sysco"/>
    <x v="0"/>
    <x v="0"/>
    <s v="Case"/>
    <s v="1 gallon"/>
    <n v="20.079999999999998"/>
    <n v="1"/>
    <n v="20.079999999999998"/>
    <n v="0.2"/>
    <s v="Gallon"/>
    <n v="4.016"/>
    <m/>
    <s v="B125"/>
  </r>
  <r>
    <s v="Dessert, Whipped Topping Bag - Each"/>
    <s v="y"/>
    <s v="Counter"/>
    <s v="Sysco"/>
    <x v="6"/>
    <x v="0"/>
    <s v="Each"/>
    <s v="Each"/>
    <n v="35.68"/>
    <n v="12"/>
    <n v="2.9733333333333332"/>
    <n v="3"/>
    <s v="Each"/>
    <n v="8.92"/>
    <m/>
    <s v="B130"/>
  </r>
  <r>
    <s v="Dairy, Milk, Whole"/>
    <s v="y"/>
    <s v="Counter"/>
    <s v="Oak Farms"/>
    <x v="6"/>
    <x v="0"/>
    <s v="Case"/>
    <s v="4/1gal"/>
    <n v="15.84"/>
    <n v="4"/>
    <n v="3.96"/>
    <n v="2"/>
    <s v="Gallon"/>
    <n v="7.92"/>
    <m/>
    <s v="B135"/>
  </r>
  <r>
    <s v="Malted Milk "/>
    <s v="y"/>
    <s v="Counter"/>
    <s v="Sysco"/>
    <x v="0"/>
    <x v="0"/>
    <s v="Each"/>
    <s v="1/2.5lb"/>
    <n v="8.0500000000000007"/>
    <n v="1"/>
    <n v="8.0500000000000007"/>
    <n v="8"/>
    <s v="Each"/>
    <n v="64.400000000000006"/>
    <m/>
    <s v="B140"/>
  </r>
  <r>
    <s v="Sprinkles"/>
    <s v="y"/>
    <s v="Counter"/>
    <s v="Sysco"/>
    <x v="0"/>
    <x v="0"/>
    <s v="Each"/>
    <s v="1/6lb"/>
    <n v="12.42"/>
    <n v="1"/>
    <n v="12.42"/>
    <n v="1.5"/>
    <s v="Box"/>
    <n v="18.63"/>
    <m/>
    <s v="B145"/>
  </r>
  <r>
    <s v="Produce, Bananas"/>
    <s v="y"/>
    <s v="Counter"/>
    <s v="Houston Avocado"/>
    <x v="7"/>
    <x v="0"/>
    <s v="Each"/>
    <s v="lb"/>
    <n v="0.93"/>
    <n v="1"/>
    <n v="0.93"/>
    <n v="4"/>
    <s v="Lb"/>
    <n v="3.72"/>
    <m/>
    <s v="B150"/>
  </r>
  <r>
    <s v="Straws, Colossal Unwrapped"/>
    <s v="y"/>
    <s v="Counter"/>
    <s v="Sysco"/>
    <x v="1"/>
    <x v="1"/>
    <s v="Case"/>
    <s v="cs/slv"/>
    <n v="80.599999999999994"/>
    <n v="8"/>
    <n v="10.074999999999999"/>
    <n v="1"/>
    <s v="Sleeve"/>
    <n v="10.074999999999999"/>
    <m/>
    <s v="B155"/>
  </r>
  <r>
    <s v="Tea, Hot Tea"/>
    <s v="y"/>
    <s v="Counter"/>
    <s v="Sysco"/>
    <x v="4"/>
    <x v="0"/>
    <s v="Box"/>
    <s v="10box/28ct"/>
    <n v="56.75"/>
    <n v="10"/>
    <n v="5.6749999999999998"/>
    <n v="4"/>
    <s v="Box"/>
    <n v="22.7"/>
    <m/>
    <s v="B160"/>
  </r>
  <r>
    <s v="Hot Chocolate"/>
    <s v="y"/>
    <s v="Counter"/>
    <s v="Sysco"/>
    <x v="4"/>
    <x v="0"/>
    <s v="Each"/>
    <s v="50 pks"/>
    <n v="0.15"/>
    <n v="1"/>
    <n v="0.15"/>
    <n v="0"/>
    <s v="Each"/>
    <n v="0"/>
    <m/>
    <s v="B165"/>
  </r>
  <r>
    <s v="Dessert Sauce, Caramel"/>
    <s v="y"/>
    <s v="Counter"/>
    <s v="Sysco"/>
    <x v="0"/>
    <x v="0"/>
    <s v="Case"/>
    <s v="12/case"/>
    <n v="26.13"/>
    <n v="12"/>
    <n v="2.1774999999999998"/>
    <n v="6"/>
    <s v="Each"/>
    <n v="13.064999999999998"/>
    <m/>
    <s v="B170"/>
  </r>
  <r>
    <s v="Dessert Sauce, Chocolate"/>
    <s v="y"/>
    <s v="Counter"/>
    <s v="Sysco"/>
    <x v="0"/>
    <x v="0"/>
    <s v="Case"/>
    <s v="12/case"/>
    <n v="28.81"/>
    <n v="12"/>
    <n v="2.4008333333333334"/>
    <n v="11"/>
    <s v="Each"/>
    <n v="26.409166666666668"/>
    <m/>
    <s v="B175"/>
  </r>
  <r>
    <s v="Dessert Sauce, Key Lime"/>
    <s v="y"/>
    <s v="Counter"/>
    <s v="Sysco"/>
    <x v="0"/>
    <x v="0"/>
    <s v="Case"/>
    <s v="12ea"/>
    <n v="23.67"/>
    <n v="12"/>
    <n v="1.9725000000000001"/>
    <n v="7"/>
    <s v="Each"/>
    <n v="13.807500000000001"/>
    <m/>
    <s v="B180"/>
  </r>
  <r>
    <s v="Dessert Sauce, Raspberry"/>
    <s v="y"/>
    <s v="Counter"/>
    <s v="Sysco"/>
    <x v="0"/>
    <x v="0"/>
    <s v="Case"/>
    <s v="12/case"/>
    <n v="26.33"/>
    <n v="12"/>
    <n v="2.1941666666666664"/>
    <n v="4"/>
    <s v="Each"/>
    <n v="8.7766666666666655"/>
    <m/>
    <s v="B185"/>
  </r>
  <r>
    <s v="Dessert Sauce, White Chocolate"/>
    <s v="y"/>
    <s v="Counter"/>
    <s v="Sysco"/>
    <x v="0"/>
    <x v="0"/>
    <s v="Case"/>
    <s v="12/case"/>
    <n v="23.82"/>
    <n v="12"/>
    <n v="1.9850000000000001"/>
    <n v="4"/>
    <s v="Each"/>
    <n v="7.94"/>
    <m/>
    <s v="B190"/>
  </r>
  <r>
    <s v="Dessert, Carmel Cheesecake - Slice"/>
    <s v="y"/>
    <s v="Counter"/>
    <s v="Sysco"/>
    <x v="0"/>
    <x v="0"/>
    <s v="Slice"/>
    <s v="Slice"/>
    <n v="103.73"/>
    <n v="48"/>
    <n v="2.1610416666666667"/>
    <n v="0"/>
    <s v="Slice"/>
    <n v="0"/>
    <m/>
    <s v="B195"/>
  </r>
  <r>
    <s v="Dessert, Carrot Cake - Slice"/>
    <s v="y"/>
    <s v="Counter"/>
    <s v="Sysco"/>
    <x v="0"/>
    <x v="0"/>
    <s v="Slice"/>
    <s v="Slice"/>
    <n v="62.54"/>
    <n v="20"/>
    <n v="3.1269999999999998"/>
    <n v="19"/>
    <s v="Slice"/>
    <n v="59.412999999999997"/>
    <m/>
    <s v="B200"/>
  </r>
  <r>
    <s v="Dessert, Chocolate Eruption - Slice"/>
    <s v="y"/>
    <s v="Counter"/>
    <s v="Sysco"/>
    <x v="0"/>
    <x v="0"/>
    <s v="Slice"/>
    <s v="Slice"/>
    <n v="67.33"/>
    <n v="24"/>
    <n v="2.8054166666666664"/>
    <n v="0"/>
    <s v="Slice"/>
    <n v="0"/>
    <m/>
    <s v="B205"/>
  </r>
  <r>
    <s v="Dessert, Keylime Pie - Slice"/>
    <s v="y"/>
    <s v="Counter"/>
    <s v="Sysco"/>
    <x v="0"/>
    <x v="0"/>
    <s v="Slice"/>
    <s v="Slice"/>
    <n v="82.42"/>
    <n v="48"/>
    <n v="1.7170833333333333"/>
    <n v="17"/>
    <s v="Slice"/>
    <n v="29.190416666666668"/>
    <m/>
    <s v="B210"/>
  </r>
  <r>
    <s v="Dessert, White and Dark Mouse - Slice"/>
    <s v="y"/>
    <s v="Counter"/>
    <s v="Sysco"/>
    <x v="0"/>
    <x v="0"/>
    <s v="Slice"/>
    <s v="Slice"/>
    <n v="114.53"/>
    <n v="40"/>
    <n v="2.8632499999999999"/>
    <n v="20"/>
    <s v="Slice"/>
    <n v="57.265000000000001"/>
    <m/>
    <s v="B215"/>
  </r>
  <r>
    <s v="Dessert, Bread Pudding"/>
    <s v="y"/>
    <s v="Counter"/>
    <s v="Spot"/>
    <x v="0"/>
    <x v="0"/>
    <s v="Recipe"/>
    <s v="15/half Sheet"/>
    <n v="14.25"/>
    <n v="15"/>
    <n v="0.95"/>
    <n v="1"/>
    <s v="Slice"/>
    <n v="0.95"/>
    <m/>
    <s v="B220"/>
  </r>
  <r>
    <s v="Dessert, Brownie"/>
    <s v="y"/>
    <s v="Counter"/>
    <s v="Spot"/>
    <x v="0"/>
    <x v="0"/>
    <s v="Recipe"/>
    <s v="sheet=12ea"/>
    <n v="0.95"/>
    <n v="1"/>
    <n v="0.95"/>
    <n v="0"/>
    <s v="Slice"/>
    <n v="0"/>
    <m/>
    <s v="B225"/>
  </r>
  <r>
    <s v="Dessert, Cheesecake Square"/>
    <s v="y"/>
    <s v="Counter"/>
    <s v="Spot"/>
    <x v="0"/>
    <x v="0"/>
    <s v="Recipe"/>
    <s v="4 half sheets/15ea"/>
    <n v="128.69999999999999"/>
    <n v="60"/>
    <n v="2.145"/>
    <n v="0"/>
    <s v="Slice"/>
    <n v="0"/>
    <m/>
    <s v="B230"/>
  </r>
  <r>
    <s v="Dessert, Chocolate Dip Pecan Pie"/>
    <s v="y"/>
    <s v="Counter"/>
    <s v="Spot"/>
    <x v="0"/>
    <x v="0"/>
    <s v="Each"/>
    <s v="6/Pie"/>
    <n v="1.9"/>
    <n v="1"/>
    <n v="1.9"/>
    <n v="0"/>
    <s v="Slice"/>
    <n v="0"/>
    <m/>
    <s v="B235"/>
  </r>
  <r>
    <s v="Dessert, Cream Puff"/>
    <s v="y"/>
    <s v="Counter"/>
    <s v="Sysco"/>
    <x v="0"/>
    <x v="0"/>
    <s v="Recipe"/>
    <s v="__?/sheet/recipe"/>
    <n v="0.65"/>
    <n v="1"/>
    <n v="0.65"/>
    <n v="8"/>
    <s v="Each"/>
    <n v="5.2"/>
    <m/>
    <s v="B240"/>
  </r>
  <r>
    <s v="Dessert, Eclairs"/>
    <s v="y"/>
    <s v="Counter"/>
    <s v="Spot"/>
    <x v="0"/>
    <x v="0"/>
    <s v="Each"/>
    <s v="Each"/>
    <n v="0.95"/>
    <n v="1"/>
    <n v="0.95"/>
    <n v="0"/>
    <s v="Each"/>
    <n v="0"/>
    <m/>
    <s v="B245"/>
  </r>
  <r>
    <s v="Dessert, Pecan Square"/>
    <s v="y"/>
    <s v="Counter"/>
    <s v="Spot"/>
    <x v="0"/>
    <x v="0"/>
    <s v="Recipe"/>
    <s v="12sq/Sheet"/>
    <n v="14.16"/>
    <n v="12"/>
    <n v="1.18"/>
    <n v="0"/>
    <s v="Slice"/>
    <n v="0"/>
    <m/>
    <s v="B250"/>
  </r>
  <r>
    <s v="Condiment, Ketchup, Squeeze Btl"/>
    <s v="y"/>
    <s v="Counter"/>
    <s v="Sysco"/>
    <x v="0"/>
    <x v="0"/>
    <s v="Case"/>
    <s v="Cs - 30"/>
    <n v="54.25"/>
    <n v="30"/>
    <n v="1.8083333333333333"/>
    <n v="58"/>
    <s v="Each"/>
    <n v="104.88333333333334"/>
    <m/>
    <s v="E100"/>
  </r>
  <r>
    <s v="Condiment, A-1"/>
    <s v="y"/>
    <s v="Counter"/>
    <s v="Sysco"/>
    <x v="0"/>
    <x v="0"/>
    <s v="Case"/>
    <s v="24/ 5 oz "/>
    <n v="50.49"/>
    <n v="24"/>
    <n v="2.1037500000000002"/>
    <n v="13"/>
    <s v="Each"/>
    <n v="27.348750000000003"/>
    <m/>
    <s v="E105"/>
  </r>
  <r>
    <s v="Condiment, Malt Vinegar"/>
    <s v="y"/>
    <s v="Counter"/>
    <s v="Sysco"/>
    <x v="0"/>
    <x v="0"/>
    <s v="Case"/>
    <s v="12/12oz"/>
    <n v="25.33"/>
    <n v="12"/>
    <n v="2.1108333333333333"/>
    <n v="5"/>
    <s v="Each"/>
    <n v="10.554166666666667"/>
    <m/>
    <s v="E110"/>
  </r>
  <r>
    <s v="Condiment, Mayo, Squeeze Btl"/>
    <s v="y"/>
    <s v="Counter"/>
    <s v="Sysco"/>
    <x v="0"/>
    <x v="0"/>
    <s v="Case"/>
    <s v="12/12oz"/>
    <n v="36.450000000000003"/>
    <n v="12"/>
    <n v="3.0375000000000001"/>
    <n v="4"/>
    <s v="Each"/>
    <n v="12.15"/>
    <m/>
    <s v="E115"/>
  </r>
  <r>
    <s v="Condiment, Mustard, Squeeze Btl"/>
    <s v="y"/>
    <s v="Counter"/>
    <s v="Sysco"/>
    <x v="0"/>
    <x v="0"/>
    <s v="Case"/>
    <s v="12/12oz"/>
    <n v="17.03"/>
    <n v="12"/>
    <n v="1.4191666666666667"/>
    <n v="2"/>
    <s v="Each"/>
    <n v="2.8383333333333334"/>
    <m/>
    <s v="E120"/>
  </r>
  <r>
    <s v="Condiment, Sauce Hot Louisiana, Cajun Chef "/>
    <s v="y"/>
    <s v="Counter"/>
    <s v="Sysco"/>
    <x v="0"/>
    <x v="0"/>
    <s v="Case"/>
    <s v="24/6oz "/>
    <n v="16.5"/>
    <n v="24"/>
    <n v="0.6875"/>
    <n v="11"/>
    <s v="Each"/>
    <n v="7.5625"/>
    <m/>
    <s v="E125"/>
  </r>
  <r>
    <s v="Condiment, Sriracha Sauce"/>
    <s v="y"/>
    <s v="Counter"/>
    <s v="Sysco"/>
    <x v="0"/>
    <x v="0"/>
    <s v="Case"/>
    <s v="12/17oz bottles"/>
    <n v="25.91"/>
    <n v="12"/>
    <n v="2.1591666666666667"/>
    <n v="6"/>
    <s v="Each"/>
    <n v="12.955"/>
    <m/>
    <s v="E130"/>
  </r>
  <r>
    <s v="Condiment, Tabasco "/>
    <s v="y"/>
    <s v="Counter"/>
    <s v="Sysco"/>
    <x v="0"/>
    <x v="0"/>
    <s v="Case"/>
    <s v="12/5 oz"/>
    <n v="34.729999999999997"/>
    <n v="22"/>
    <n v="1.5786363636363634"/>
    <n v="12"/>
    <s v="Each"/>
    <n v="18.943636363636362"/>
    <m/>
    <s v="E135"/>
  </r>
  <r>
    <s v="Condiment, Worchestershire 5oz"/>
    <s v="y"/>
    <s v="Counter"/>
    <s v="Sysco"/>
    <x v="0"/>
    <x v="0"/>
    <s v="Case"/>
    <s v="24/5 oz "/>
    <n v="40.72"/>
    <n v="24"/>
    <n v="1.6966666666666665"/>
    <n v="13"/>
    <s v="Each"/>
    <n v="22.056666666666665"/>
    <m/>
    <s v="E140"/>
  </r>
  <r>
    <s v="Sugar Bags"/>
    <s v="y"/>
    <s v="Counter"/>
    <s v="Spot"/>
    <x v="0"/>
    <x v="0"/>
    <s v="Bag"/>
    <s v="3lb/bag"/>
    <n v="5.7"/>
    <n v="1"/>
    <n v="5.7"/>
    <n v="9"/>
    <s v="Bag"/>
    <n v="51.300000000000004"/>
    <m/>
    <s v="E150"/>
  </r>
  <r>
    <s v="Tea, Ice Tea"/>
    <s v="y"/>
    <s v="Counter"/>
    <s v="Sysco"/>
    <x v="4"/>
    <x v="0"/>
    <s v="Case"/>
    <s v="1cs/32bags"/>
    <n v="41.82"/>
    <n v="32"/>
    <n v="1.306875"/>
    <n v="10"/>
    <s v="Each"/>
    <n v="13.06875"/>
    <m/>
    <s v="E155"/>
  </r>
  <r>
    <s v="10oz Soup bowl"/>
    <s v="y"/>
    <s v="Dish Rack"/>
    <s v="Edon"/>
    <x v="8"/>
    <x v="1"/>
    <s v="Each"/>
    <s v="Each"/>
    <n v="26.3"/>
    <n v="12"/>
    <n v="2.1916666666666669"/>
    <n v="23"/>
    <s v="Each"/>
    <n v="50.408333333333339"/>
    <m/>
    <m/>
  </r>
  <r>
    <s v="Baskets"/>
    <s v="y"/>
    <s v="Dish Rack"/>
    <s v="Edon"/>
    <x v="8"/>
    <x v="1"/>
    <s v="Case"/>
    <s v="48/cs"/>
    <n v="44.64"/>
    <n v="48"/>
    <n v="0.93"/>
    <n v="130"/>
    <s v="Each"/>
    <n v="120.9"/>
    <m/>
    <m/>
  </r>
  <r>
    <s v="Black Trays"/>
    <s v="y"/>
    <s v="Dish Rack"/>
    <s v="Edon"/>
    <x v="8"/>
    <x v="1"/>
    <s v="Case"/>
    <s v="Each"/>
    <n v="7.77"/>
    <n v="1"/>
    <n v="7.77"/>
    <n v="166"/>
    <s v="Each"/>
    <n v="1289.82"/>
    <m/>
    <m/>
  </r>
  <r>
    <s v="Bouillon Cups"/>
    <s v="y"/>
    <s v="Dish Rack"/>
    <s v="Edon"/>
    <x v="8"/>
    <x v="1"/>
    <s v="Case"/>
    <s v="36/cs"/>
    <n v="92.16"/>
    <n v="36"/>
    <n v="2.56"/>
    <n v="3"/>
    <s v="Each"/>
    <n v="7.68"/>
    <m/>
    <m/>
  </r>
  <r>
    <s v="Appetizer Plates"/>
    <s v="n"/>
    <s v="Dish Rack"/>
    <s v="Edon"/>
    <x v="8"/>
    <x v="1"/>
    <s v="Case"/>
    <s v="12/cs"/>
    <n v="75.599999999999994"/>
    <n v="12"/>
    <n v="6.3"/>
    <m/>
    <s v="Each"/>
    <n v="0"/>
    <m/>
    <m/>
  </r>
  <r>
    <s v="Burger Trays"/>
    <s v="y"/>
    <s v="Dish Rack"/>
    <s v="Edon"/>
    <x v="8"/>
    <x v="1"/>
    <s v="Each"/>
    <s v="ea"/>
    <n v="5.49"/>
    <n v="1"/>
    <n v="5.49"/>
    <n v="213"/>
    <s v="Each"/>
    <n v="1169.3700000000001"/>
    <m/>
    <m/>
  </r>
  <r>
    <s v="Cocktail Forks"/>
    <s v="y"/>
    <s v="Dish Rack"/>
    <s v="Edon"/>
    <x v="8"/>
    <x v="1"/>
    <s v="Case"/>
    <s v="12/10ct box"/>
    <n v="5.63"/>
    <n v="36"/>
    <n v="0.15638888888888888"/>
    <n v="58"/>
    <s v="Each"/>
    <n v="9.0705555555555559"/>
    <m/>
    <m/>
  </r>
  <r>
    <s v="Dinner Plate"/>
    <s v="y"/>
    <s v="Dish Rack"/>
    <s v="Edon"/>
    <x v="8"/>
    <x v="1"/>
    <s v="Case"/>
    <s v="36/cs"/>
    <n v="336.24"/>
    <n v="36"/>
    <n v="9.34"/>
    <n v="198"/>
    <s v="Each"/>
    <n v="1849.32"/>
    <m/>
    <m/>
  </r>
  <r>
    <s v="Forks"/>
    <s v="y"/>
    <s v="Dish Rack"/>
    <s v="Sysco"/>
    <x v="8"/>
    <x v="1"/>
    <s v="Box"/>
    <s v="36/cs"/>
    <n v="6.31"/>
    <n v="36"/>
    <n v="0.17527777777777775"/>
    <n v="450"/>
    <s v="Each"/>
    <n v="78.874999999999986"/>
    <m/>
    <m/>
  </r>
  <r>
    <s v="Glass Dessert Dish"/>
    <s v="y"/>
    <s v="Dish Rack"/>
    <s v="Edon"/>
    <x v="8"/>
    <x v="1"/>
    <s v="Case"/>
    <s v="36/cs"/>
    <n v="92.06"/>
    <n v="24"/>
    <n v="3.8358333333333334"/>
    <n v="68"/>
    <s v="Each"/>
    <n v="260.8366666666667"/>
    <m/>
    <m/>
  </r>
  <r>
    <s v="Knives"/>
    <s v="y"/>
    <s v="Dish Rack"/>
    <s v="Edon"/>
    <x v="8"/>
    <x v="1"/>
    <s v="Case"/>
    <s v="24/cs"/>
    <n v="5.63"/>
    <n v="12"/>
    <n v="0.46916666666666668"/>
    <n v="138"/>
    <s v="Each"/>
    <n v="64.745000000000005"/>
    <m/>
    <m/>
  </r>
  <r>
    <s v="NEW bouillion cups"/>
    <s v="y"/>
    <s v="Dish Rack"/>
    <s v="Edon"/>
    <x v="8"/>
    <x v="1"/>
    <s v="Each"/>
    <s v="ea"/>
    <n v="135.11000000000001"/>
    <n v="24"/>
    <n v="5.6295833333333336"/>
    <n v="45"/>
    <s v="Each"/>
    <n v="253.33125000000001"/>
    <m/>
    <m/>
  </r>
  <r>
    <s v="NEW coffee cups"/>
    <s v="y"/>
    <s v="Dish Rack"/>
    <s v="Edon"/>
    <x v="8"/>
    <x v="1"/>
    <s v="Each"/>
    <s v="ea"/>
    <n v="239.98"/>
    <n v="24"/>
    <n v="9.9991666666666656"/>
    <n v="24"/>
    <s v="Each"/>
    <n v="239.97999999999996"/>
    <m/>
    <m/>
  </r>
  <r>
    <s v="NEW fruit bowls"/>
    <s v="y"/>
    <s v="Dish Rack"/>
    <s v="Edon"/>
    <x v="8"/>
    <x v="1"/>
    <s v="Each"/>
    <s v="ea"/>
    <n v="54.72"/>
    <n v="12"/>
    <n v="4.5599999999999996"/>
    <n v="9"/>
    <s v="Each"/>
    <n v="41.04"/>
    <m/>
    <m/>
  </r>
  <r>
    <s v="NEW rarebits"/>
    <s v="y"/>
    <s v="Dish Rack"/>
    <s v="Edon"/>
    <x v="8"/>
    <x v="1"/>
    <s v="Each"/>
    <s v="ea"/>
    <n v="136.94"/>
    <n v="12"/>
    <n v="11.411666666666667"/>
    <n v="42"/>
    <s v="Each"/>
    <n v="479.29"/>
    <m/>
    <m/>
  </r>
  <r>
    <s v="NEW share plates"/>
    <s v="y"/>
    <s v="Dish Rack"/>
    <s v="Edon"/>
    <x v="8"/>
    <x v="1"/>
    <s v="Each"/>
    <s v="ea"/>
    <n v="282.49"/>
    <n v="24"/>
    <n v="11.770416666666668"/>
    <n v="248"/>
    <s v="Each"/>
    <n v="2919.0633333333335"/>
    <m/>
    <m/>
  </r>
  <r>
    <s v="Rarebits (Oval Dish)"/>
    <s v="y"/>
    <s v="Dish Rack"/>
    <s v="Edon"/>
    <x v="8"/>
    <x v="1"/>
    <s v="Case"/>
    <s v="36/cs"/>
    <n v="176.76"/>
    <n v="36"/>
    <n v="4.91"/>
    <n v="0"/>
    <s v="Case"/>
    <n v="0"/>
    <m/>
    <m/>
  </r>
  <r>
    <s v="Salad Bowls"/>
    <s v="y"/>
    <s v="Dish Rack"/>
    <s v="Edon"/>
    <x v="8"/>
    <x v="1"/>
    <s v="Case"/>
    <s v="12/cs"/>
    <n v="82.8"/>
    <n v="12"/>
    <n v="6.8999999999999995"/>
    <n v="31"/>
    <s v="Each"/>
    <n v="213.89999999999998"/>
    <m/>
    <m/>
  </r>
  <r>
    <s v="Small App Silver Trays"/>
    <s v="y"/>
    <s v="Dish Rack"/>
    <s v="Edon"/>
    <x v="8"/>
    <x v="1"/>
    <s v="Each"/>
    <s v="ea"/>
    <n v="4.4800000000000004"/>
    <n v="1"/>
    <n v="4.4800000000000004"/>
    <n v="166"/>
    <s v="Each"/>
    <n v="743.68000000000006"/>
    <m/>
    <m/>
  </r>
  <r>
    <s v="Soup Spoons"/>
    <s v="y"/>
    <s v="Dish Rack"/>
    <s v="Edon"/>
    <x v="8"/>
    <x v="1"/>
    <s v="Each"/>
    <s v="Each"/>
    <n v="9.91"/>
    <n v="36"/>
    <n v="0.27527777777777779"/>
    <n v="45"/>
    <s v="Each"/>
    <n v="12.387500000000001"/>
    <m/>
    <m/>
  </r>
  <r>
    <s v="Tea Spoons"/>
    <s v="y"/>
    <s v="Dish Rack"/>
    <s v="Edon"/>
    <x v="8"/>
    <x v="1"/>
    <s v="Box"/>
    <s v="36/cs"/>
    <n v="7.2"/>
    <n v="36"/>
    <n v="0.2"/>
    <n v="27"/>
    <s v="Each"/>
    <n v="5.4"/>
    <m/>
    <m/>
  </r>
  <r>
    <s v="Tumblers"/>
    <s v="y"/>
    <s v="Dish Rack"/>
    <s v="Edon"/>
    <x v="8"/>
    <x v="1"/>
    <s v="Case"/>
    <s v="36/cs"/>
    <n v="63.51"/>
    <n v="36"/>
    <n v="1.7641666666666667"/>
    <n v="485"/>
    <s v="Each"/>
    <n v="855.62083333333328"/>
    <m/>
    <m/>
  </r>
  <r>
    <s v="Bev Napkins"/>
    <s v="y"/>
    <s v="Dry Storage"/>
    <s v="Sysco"/>
    <x v="1"/>
    <x v="1"/>
    <s v="Case"/>
    <s v="500cs"/>
    <n v="22.46"/>
    <n v="8"/>
    <n v="2.8075000000000001"/>
    <n v="9"/>
    <s v="Sleeve"/>
    <n v="25.267500000000002"/>
    <m/>
    <n v="1"/>
  </r>
  <r>
    <s v="Straws, Neon - Cell-o"/>
    <s v="y"/>
    <s v="Dry Storage"/>
    <s v="Edon"/>
    <x v="1"/>
    <x v="1"/>
    <s v="Case"/>
    <s v="cs/10"/>
    <n v="40.950000000000003"/>
    <n v="10"/>
    <n v="4.0950000000000006"/>
    <n v="7"/>
    <s v="Box"/>
    <n v="28.665000000000006"/>
    <m/>
    <n v="2"/>
  </r>
  <r>
    <s v="Straws, Wrapped"/>
    <s v="y"/>
    <s v="Dry Storage"/>
    <s v="Sysco"/>
    <x v="1"/>
    <x v="1"/>
    <s v="Case"/>
    <s v="12/500"/>
    <n v="85.97"/>
    <n v="12"/>
    <n v="7.1641666666666666"/>
    <n v="6"/>
    <s v="Box"/>
    <n v="42.984999999999999"/>
    <m/>
    <n v="4"/>
  </r>
  <r>
    <s v="Cups, Paper Souffle 1.25 oz"/>
    <s v="y"/>
    <s v="Dry Storage"/>
    <s v="Sysco"/>
    <x v="1"/>
    <x v="1"/>
    <s v="Case"/>
    <s v="10/250ct"/>
    <n v="38.049999999999997"/>
    <n v="10"/>
    <n v="3.8049999999999997"/>
    <n v="18"/>
    <s v="Sleeve"/>
    <n v="68.489999999999995"/>
    <m/>
    <n v="5"/>
  </r>
  <r>
    <s v="Tray Paper Pulp Food 3#"/>
    <s v="y "/>
    <s v="Dry Storage"/>
    <s v="Sysco"/>
    <x v="1"/>
    <x v="1"/>
    <s v="cs"/>
    <s v="2/250ct"/>
    <n v="51.93"/>
    <n v="2"/>
    <n v="25.965"/>
    <n v="2"/>
    <s v="Sleeve"/>
    <n v="51.93"/>
    <m/>
    <n v="6"/>
  </r>
  <r>
    <s v="Skewer, Bamboo 10 in"/>
    <s v="y"/>
    <s v="Dry Storage"/>
    <s v="Sysco"/>
    <x v="1"/>
    <x v="1"/>
    <s v="Case"/>
    <s v="10/100 ea"/>
    <n v="43"/>
    <n v="10"/>
    <n v="4.3"/>
    <n v="1"/>
    <s v="Each"/>
    <n v="4.3"/>
    <m/>
    <n v="7"/>
  </r>
  <r>
    <s v="Tortilla, Chip Raw Triang."/>
    <s v="y"/>
    <s v="Dry Storage"/>
    <s v="LaRanchera"/>
    <x v="0"/>
    <x v="0"/>
    <s v="Case"/>
    <s v="1/25lb"/>
    <n v="11"/>
    <n v="1"/>
    <n v="11"/>
    <n v="7"/>
    <s v="Case"/>
    <n v="77"/>
    <m/>
    <n v="8"/>
  </r>
  <r>
    <s v="Tray Food Paper 1#"/>
    <s v="y"/>
    <s v="Dry Storage"/>
    <s v="Sysco"/>
    <x v="1"/>
    <x v="1"/>
    <s v="Case"/>
    <s v="4/250 ct"/>
    <n v="33.229999999999997"/>
    <n v="4"/>
    <n v="8.3074999999999992"/>
    <n v="7.5"/>
    <s v="Sleeve"/>
    <n v="62.306249999999991"/>
    <m/>
    <n v="9"/>
  </r>
  <r>
    <s v="Kit Cutlery"/>
    <s v="y"/>
    <s v="Dry Storage"/>
    <s v="Sysco"/>
    <x v="1"/>
    <x v="1"/>
    <s v="Case"/>
    <s v="250ct. Cs"/>
    <n v="50.24"/>
    <n v="1"/>
    <n v="50.24"/>
    <n v="1.4"/>
    <s v="Case"/>
    <n v="70.335999999999999"/>
    <m/>
    <n v="10"/>
  </r>
  <r>
    <s v="Plastic Spoons"/>
    <s v="y"/>
    <s v="Dry Storage"/>
    <s v="Sysco"/>
    <x v="1"/>
    <x v="1"/>
    <s v="Case"/>
    <s v="cs"/>
    <n v="83.85"/>
    <n v="1"/>
    <n v="83.85"/>
    <n v="1"/>
    <s v="Case"/>
    <n v="83.85"/>
    <m/>
    <n v="11"/>
  </r>
  <r>
    <s v="Cups, Water Paper (Cone Cup)"/>
    <s v="y"/>
    <s v="Dry Storage"/>
    <s v="Edon"/>
    <x v="1"/>
    <x v="1"/>
    <s v="Case"/>
    <s v="25/200ct"/>
    <n v="98.93"/>
    <n v="25"/>
    <n v="3.9572000000000003"/>
    <n v="6"/>
    <s v="Sleeve"/>
    <n v="23.743200000000002"/>
    <m/>
    <n v="13"/>
  </r>
  <r>
    <s v="Cups, Paper Container w/lid 16oz."/>
    <s v="y"/>
    <s v="Dry Storage"/>
    <s v="Edon"/>
    <x v="1"/>
    <x v="1"/>
    <s v="Case"/>
    <s v="10/25ct"/>
    <n v="79.33"/>
    <n v="10"/>
    <n v="7.9329999999999998"/>
    <n v="6"/>
    <s v="Sleeve"/>
    <n v="47.597999999999999"/>
    <m/>
    <n v="14"/>
  </r>
  <r>
    <s v="Cups, Black Plastic 4 oz. Sysco"/>
    <s v="y"/>
    <s v="Dry Storage"/>
    <s v="Sysco"/>
    <x v="1"/>
    <x v="1"/>
    <s v="Case"/>
    <s v="15/200ct"/>
    <n v="53.47"/>
    <n v="15"/>
    <n v="3.5646666666666667"/>
    <n v="24"/>
    <s v="Sleeve"/>
    <n v="85.551999999999992"/>
    <m/>
    <n v="15"/>
  </r>
  <r>
    <s v="Cups, Black Plastic 2 oz. Sysco"/>
    <s v="y"/>
    <s v="Dry Storage"/>
    <s v="Sysco"/>
    <x v="1"/>
    <x v="1"/>
    <s v="Case"/>
    <s v="12/200"/>
    <n v="31.33"/>
    <n v="12"/>
    <n v="2.6108333333333333"/>
    <n v="21"/>
    <s v="Sleeve"/>
    <n v="54.827500000000001"/>
    <m/>
    <n v="16"/>
  </r>
  <r>
    <s v="Lids, 20 oz."/>
    <s v="y"/>
    <s v="Dry Storage"/>
    <s v="Sysco"/>
    <x v="1"/>
    <x v="1"/>
    <s v="Case"/>
    <s v="10/100ct"/>
    <n v="18.739999999999998"/>
    <n v="10"/>
    <n v="1.8739999999999999"/>
    <n v="7"/>
    <s v="Sleeve"/>
    <n v="13.117999999999999"/>
    <m/>
    <n v="17"/>
  </r>
  <r>
    <s v="Straws, Colossal Unwrapped"/>
    <s v="y"/>
    <s v="Dry Storage"/>
    <s v="Sysco"/>
    <x v="1"/>
    <x v="1"/>
    <s v="Case"/>
    <s v="cs/slv"/>
    <n v="80.599999999999994"/>
    <n v="8"/>
    <n v="10.074999999999999"/>
    <n v="6"/>
    <s v="Sleeve"/>
    <n v="60.449999999999996"/>
    <m/>
    <n v="18.100000000000001"/>
  </r>
  <r>
    <s v="Gatorade"/>
    <s v="y"/>
    <s v="Dry Storage"/>
    <s v="Sysco"/>
    <x v="4"/>
    <x v="0"/>
    <s v="cs"/>
    <s v="32ea"/>
    <n v="111.48"/>
    <n v="32"/>
    <n v="3.4837500000000001"/>
    <n v="20"/>
    <s v="Bag"/>
    <n v="69.674999999999997"/>
    <m/>
    <n v="19"/>
  </r>
  <r>
    <s v="Salt, Granulated"/>
    <s v="y"/>
    <s v="Dry Storage"/>
    <s v="Sysco"/>
    <x v="0"/>
    <x v="0"/>
    <s v="Case"/>
    <s v="1/25lb"/>
    <n v="6.22"/>
    <n v="25"/>
    <n v="0.24879999999999999"/>
    <n v="50"/>
    <s v="Lb"/>
    <n v="12.44"/>
    <m/>
    <n v="20"/>
  </r>
  <r>
    <s v="Lids, 2 oz. Sysco"/>
    <s v="y"/>
    <s v="Dry Storage"/>
    <s v="Sysco"/>
    <x v="1"/>
    <x v="1"/>
    <s v="Case"/>
    <s v="24/100 ct"/>
    <n v="26.84"/>
    <n v="24"/>
    <n v="1.1183333333333334"/>
    <n v="20"/>
    <s v="Sleeve"/>
    <n v="22.366666666666667"/>
    <m/>
    <n v="21"/>
  </r>
  <r>
    <s v="Lids, 4 oz. Sysco"/>
    <s v="y"/>
    <s v="Dry Storage"/>
    <s v="Sysco"/>
    <x v="1"/>
    <x v="1"/>
    <s v="Case"/>
    <s v="20/120ct"/>
    <n v="73.44"/>
    <n v="20"/>
    <n v="3.6719999999999997"/>
    <n v="19"/>
    <s v="Sleeve"/>
    <n v="69.768000000000001"/>
    <m/>
    <n v="22"/>
  </r>
  <r>
    <s v="Cups, Clear 16oz."/>
    <s v="y"/>
    <s v="Dry Storage"/>
    <s v="Sysco"/>
    <x v="1"/>
    <x v="1"/>
    <s v="Case"/>
    <s v="20/50ct"/>
    <n v="110.75"/>
    <n v="20"/>
    <n v="5.5374999999999996"/>
    <n v="30"/>
    <s v="Sleeve"/>
    <n v="166.125"/>
    <m/>
    <n v="23"/>
  </r>
  <r>
    <s v="Lids, Cup Dome 16oz."/>
    <s v="y"/>
    <s v="Dry Storage"/>
    <s v="Sysco"/>
    <x v="1"/>
    <x v="1"/>
    <s v="Case"/>
    <s v="12/75ct"/>
    <n v="71.61"/>
    <n v="12"/>
    <n v="5.9675000000000002"/>
    <n v="2"/>
    <s v="Sleeve"/>
    <n v="11.935"/>
    <m/>
    <n v="24"/>
  </r>
  <r>
    <s v="Sugar, Granulated"/>
    <s v="y"/>
    <s v="Dry Storage"/>
    <s v="Sysco"/>
    <x v="0"/>
    <x v="0"/>
    <s v="Case"/>
    <s v="1/50lb"/>
    <n v="31.44"/>
    <n v="50"/>
    <n v="0.62880000000000003"/>
    <n v="190"/>
    <s v="Lb"/>
    <n v="119.47200000000001"/>
    <m/>
    <n v="25"/>
  </r>
  <r>
    <s v="Sugar, Brown"/>
    <s v="y"/>
    <s v="Dry Storage"/>
    <s v="Sysco"/>
    <x v="0"/>
    <x v="0"/>
    <s v="Case"/>
    <s v="30lb"/>
    <n v="38.81"/>
    <n v="50"/>
    <n v="0.7762"/>
    <n v="0"/>
    <s v="Lb"/>
    <n v="0"/>
    <m/>
    <n v="26"/>
  </r>
  <r>
    <s v="Cups, Black Plastic 2 oz. Edon"/>
    <s v="n"/>
    <s v="Dry Storage"/>
    <s v="Edon"/>
    <x v="1"/>
    <x v="1"/>
    <s v="Case"/>
    <s v="24/100ct"/>
    <n v="34.950000000000003"/>
    <n v="1"/>
    <n v="34.950000000000003"/>
    <m/>
    <s v="Case"/>
    <n v="0"/>
    <m/>
    <m/>
  </r>
  <r>
    <s v="Flour, All Purpose 44"/>
    <s v="y"/>
    <s v="Dry Storage"/>
    <s v="Sysco"/>
    <x v="0"/>
    <x v="0"/>
    <s v="Case"/>
    <s v="1/50lb"/>
    <n v="14.43"/>
    <n v="50"/>
    <n v="0.28859999999999997"/>
    <n v="150"/>
    <s v="Lb"/>
    <n v="43.289999999999992"/>
    <m/>
    <n v="27"/>
  </r>
  <r>
    <s v="Cups, Black Plastic 4 oz. Edon"/>
    <s v="n"/>
    <s v="Dry Storage"/>
    <s v="Edon"/>
    <x v="1"/>
    <x v="1"/>
    <s v="Case"/>
    <s v="24/100ct"/>
    <n v="61.89"/>
    <n v="1"/>
    <n v="61.89"/>
    <m/>
    <s v="Case"/>
    <n v="0"/>
    <m/>
    <m/>
  </r>
  <r>
    <s v="Flour, Harvest King Unbleached"/>
    <s v="y"/>
    <s v="Dry Storage"/>
    <s v="Sysco"/>
    <x v="0"/>
    <x v="0"/>
    <s v="Case"/>
    <s v="1/50lb"/>
    <n v="16.16"/>
    <n v="50"/>
    <n v="0.32319999999999999"/>
    <n v="700"/>
    <s v="Lb"/>
    <n v="226.23999999999998"/>
    <m/>
    <n v="28"/>
  </r>
  <r>
    <s v="Flour, Higluten"/>
    <s v="y"/>
    <s v="Dry Storage"/>
    <s v="Sysco"/>
    <x v="0"/>
    <x v="0"/>
    <s v="Case"/>
    <s v="1/50lb"/>
    <n v="16.37"/>
    <n v="50"/>
    <n v="0.32740000000000002"/>
    <n v="150"/>
    <s v="Lb"/>
    <n v="49.110000000000007"/>
    <m/>
    <n v="29"/>
  </r>
  <r>
    <s v="Flour, Whole Wheat"/>
    <s v="y"/>
    <s v="Dry Storage"/>
    <s v="Sysco"/>
    <x v="0"/>
    <x v="0"/>
    <s v="Case"/>
    <s v="1/50lb"/>
    <n v="15.18"/>
    <n v="50"/>
    <n v="0.30359999999999998"/>
    <n v="0"/>
    <s v="Lb"/>
    <n v="0"/>
    <m/>
    <n v="30"/>
  </r>
  <r>
    <s v="Bread Crumb Panko"/>
    <s v="y"/>
    <s v="Dry Storage"/>
    <s v="Sysco"/>
    <x v="0"/>
    <x v="0"/>
    <s v="Bag"/>
    <s v="1/25lb"/>
    <n v="19.96"/>
    <n v="25"/>
    <n v="0.7984"/>
    <n v="52"/>
    <s v="Lb"/>
    <n v="41.516800000000003"/>
    <m/>
    <n v="31"/>
  </r>
  <r>
    <s v="Cornmeal, Yellow"/>
    <s v="y"/>
    <s v="Dry Storage"/>
    <s v="Sysco"/>
    <x v="0"/>
    <x v="0"/>
    <s v="Case"/>
    <s v="1/25lb"/>
    <n v="9.7799999999999994"/>
    <n v="25"/>
    <n v="0.39119999999999999"/>
    <n v="115"/>
    <s v="Lb"/>
    <n v="44.988"/>
    <m/>
    <n v="32"/>
  </r>
  <r>
    <s v="Cups, White 5oz. - Don #1106160"/>
    <s v="n"/>
    <s v="Dry Storage"/>
    <s v="Edon"/>
    <x v="1"/>
    <x v="1"/>
    <s v="Case"/>
    <s v="20/50ct"/>
    <n v="72.010000000000005"/>
    <n v="20"/>
    <n v="3.6005000000000003"/>
    <m/>
    <s v="Sleeve"/>
    <n v="0"/>
    <m/>
    <m/>
  </r>
  <r>
    <s v="Cups, White 8oz. - Don #1038379"/>
    <s v="n"/>
    <s v="Dry Storage"/>
    <s v="Edon"/>
    <x v="1"/>
    <x v="1"/>
    <s v="Case"/>
    <s v="20/50ct"/>
    <n v="57.37"/>
    <n v="20"/>
    <n v="2.8685"/>
    <m/>
    <s v="Sleeve"/>
    <n v="0"/>
    <m/>
    <m/>
  </r>
  <r>
    <s v="Dry Milk"/>
    <s v="y"/>
    <s v="Dry Storage"/>
    <s v="Sysco"/>
    <x v="0"/>
    <x v="0"/>
    <s v="Bag"/>
    <s v="1/50lb"/>
    <n v="57.37"/>
    <n v="50"/>
    <n v="1.1474"/>
    <n v="0"/>
    <s v="Lb"/>
    <n v="0"/>
    <m/>
    <n v="33"/>
  </r>
  <r>
    <s v="Fig Paste"/>
    <s v="y"/>
    <s v="Dry Storage"/>
    <s v="Sysco"/>
    <x v="0"/>
    <x v="0"/>
    <s v="Case"/>
    <s v="12/800gram"/>
    <n v="71.28"/>
    <n v="12"/>
    <n v="5.94"/>
    <n v="5.5"/>
    <s v="Each"/>
    <n v="32.67"/>
    <m/>
    <n v="34"/>
  </r>
  <r>
    <s v="Plum Sauce"/>
    <s v="y"/>
    <s v="Dry Storage"/>
    <s v="Sysco"/>
    <x v="0"/>
    <x v="0"/>
    <s v="Case"/>
    <s v="6/5lb Cans"/>
    <n v="59.97"/>
    <n v="6"/>
    <n v="9.9949999999999992"/>
    <n v="4"/>
    <s v="Each"/>
    <n v="39.979999999999997"/>
    <m/>
    <n v="35"/>
  </r>
  <r>
    <s v="Coffee, Regular Folgers"/>
    <s v="y"/>
    <s v="Dry Storage"/>
    <s v="Sysco"/>
    <x v="4"/>
    <x v="0"/>
    <s v="Case"/>
    <s v="160/.9"/>
    <n v="144.31"/>
    <n v="160"/>
    <n v="0.90193750000000006"/>
    <n v="140"/>
    <s v="Each"/>
    <n v="126.27125000000001"/>
    <m/>
    <n v="36"/>
  </r>
  <r>
    <s v="Crackers Saltine"/>
    <s v="y"/>
    <s v="Dry Storage"/>
    <s v="Sysco"/>
    <x v="0"/>
    <x v="0"/>
    <s v="Case"/>
    <s v="500/2ct"/>
    <n v="11.95"/>
    <n v="1"/>
    <n v="11.95"/>
    <n v="2"/>
    <s v="Case"/>
    <n v="23.9"/>
    <m/>
    <n v="37"/>
  </r>
  <r>
    <s v="Candy Hard Assorted Rods"/>
    <s v="y"/>
    <s v="Dry Storage"/>
    <s v="Sysco"/>
    <x v="0"/>
    <x v="0"/>
    <s v="Case"/>
    <s v="1/20lb"/>
    <n v="48.65"/>
    <n v="20"/>
    <n v="2.4325000000000001"/>
    <n v="1.5"/>
    <s v="Lb"/>
    <n v="3.6487500000000002"/>
    <m/>
    <n v="38"/>
  </r>
  <r>
    <s v="Pasta Shells Medium ITA"/>
    <s v="y"/>
    <s v="Dry Storage"/>
    <s v="Sysco"/>
    <x v="0"/>
    <x v="0"/>
    <s v="Case"/>
    <s v="2/10lbs "/>
    <n v="26.85"/>
    <n v="2"/>
    <n v="13.425000000000001"/>
    <n v="4"/>
    <s v="Each"/>
    <n v="53.7"/>
    <m/>
    <n v="39"/>
  </r>
  <r>
    <s v="Tea, Ice Tea"/>
    <s v="y"/>
    <s v="Dry Storage"/>
    <s v="Sysco"/>
    <x v="4"/>
    <x v="0"/>
    <s v="Case"/>
    <s v="1cs/32bags"/>
    <n v="41.82"/>
    <n v="32"/>
    <n v="1.306875"/>
    <n v="64"/>
    <s v="Each"/>
    <n v="83.64"/>
    <m/>
    <n v="40"/>
  </r>
  <r>
    <s v="Ketchup, Vol Pack"/>
    <s v="y"/>
    <s v="Dry Storage"/>
    <s v="Sysco"/>
    <x v="0"/>
    <x v="0"/>
    <s v="Case"/>
    <s v="3 Gal/cs"/>
    <n v="22.57"/>
    <n v="1"/>
    <n v="22.57"/>
    <n v="12"/>
    <s v="Case"/>
    <n v="270.84000000000003"/>
    <m/>
    <n v="41"/>
  </r>
  <r>
    <s v="Salt, Kosher"/>
    <s v="y"/>
    <s v="Dry Storage"/>
    <s v="Sysco"/>
    <x v="0"/>
    <x v="0"/>
    <s v="Case"/>
    <s v="12/3 lb box"/>
    <n v="20.16"/>
    <n v="12"/>
    <n v="1.68"/>
    <n v="15"/>
    <s v="Each"/>
    <n v="25.2"/>
    <m/>
    <n v="42"/>
  </r>
  <r>
    <s v="Relish, Sweet"/>
    <s v="y"/>
    <s v="Dry Storage"/>
    <s v="Sysco"/>
    <x v="0"/>
    <x v="0"/>
    <s v="Case"/>
    <s v="4/1 Gallon"/>
    <n v="31.82"/>
    <n v="4"/>
    <n v="7.9550000000000001"/>
    <n v="3"/>
    <s v="Gallon"/>
    <n v="23.865000000000002"/>
    <m/>
    <n v="43"/>
  </r>
  <r>
    <s v="Rice Long Grain"/>
    <s v="y"/>
    <s v="Dry Storage"/>
    <s v="Sysco"/>
    <x v="0"/>
    <x v="0"/>
    <s v="Case"/>
    <s v="1/25lb"/>
    <n v="10.73"/>
    <n v="25"/>
    <n v="0.42920000000000003"/>
    <n v="10"/>
    <s v="Lb"/>
    <n v="4.2919999999999998"/>
    <m/>
    <n v="43"/>
  </r>
  <r>
    <s v="Pepperoncini Peppers, Gallon"/>
    <s v="y"/>
    <s v="Dry Storage"/>
    <s v="Sysco"/>
    <x v="0"/>
    <x v="0"/>
    <s v="Case"/>
    <s v="4/1gal"/>
    <n v="25.72"/>
    <n v="4"/>
    <n v="6.43"/>
    <n v="6"/>
    <s v="Gallon"/>
    <n v="38.58"/>
    <m/>
    <n v="44"/>
  </r>
  <r>
    <s v="Relish, Dill"/>
    <s v="y"/>
    <s v="Dry Storage"/>
    <s v="Sysco"/>
    <x v="0"/>
    <x v="0"/>
    <s v="Case"/>
    <s v="4/1 gal"/>
    <n v="28.91"/>
    <n v="4"/>
    <n v="7.2275"/>
    <n v="2"/>
    <s v="Gallon"/>
    <n v="14.455"/>
    <m/>
    <n v="45"/>
  </r>
  <r>
    <s v="Olive Oil Pomace"/>
    <s v="y"/>
    <s v="Dry Storage"/>
    <s v="Maceo"/>
    <x v="0"/>
    <x v="0"/>
    <s v="Case"/>
    <s v="3/1gal"/>
    <n v="56.46"/>
    <n v="3"/>
    <n v="18.82"/>
    <n v="6"/>
    <s v="Gallon"/>
    <n v="112.92"/>
    <m/>
    <n v="46"/>
  </r>
  <r>
    <s v="Oil, Canola Salad Gallon"/>
    <s v="y"/>
    <s v="Dry Storage"/>
    <s v="Sysco"/>
    <x v="0"/>
    <x v="0"/>
    <s v="Tub"/>
    <s v="3/1gal"/>
    <n v="23.35"/>
    <n v="3"/>
    <n v="7.7833333333333341"/>
    <n v="6.5"/>
    <s v="Gallon"/>
    <n v="50.591666666666669"/>
    <m/>
    <n v="47"/>
  </r>
  <r>
    <s v="Spice, Crab Boil"/>
    <s v="y"/>
    <s v="Dry Storage"/>
    <s v="Maceo"/>
    <x v="0"/>
    <x v="0"/>
    <s v="Each"/>
    <s v="Gallon"/>
    <n v="16.850000000000001"/>
    <n v="1"/>
    <n v="16.850000000000001"/>
    <n v="3.25"/>
    <s v="Gallon"/>
    <n v="54.762500000000003"/>
    <m/>
    <n v="48"/>
  </r>
  <r>
    <s v="Molasses"/>
    <s v="y"/>
    <s v="Dry Storage"/>
    <s v="Sysco"/>
    <x v="0"/>
    <x v="0"/>
    <s v="Each"/>
    <s v="4/cs"/>
    <n v="51.01"/>
    <n v="4"/>
    <n v="12.7525"/>
    <n v="1.4"/>
    <s v="Each"/>
    <n v="17.853499999999997"/>
    <m/>
    <n v="49"/>
  </r>
  <r>
    <s v="Sauce Hot Louisiana, Cajun Chef Gallon"/>
    <s v="y"/>
    <s v="Dry Storage"/>
    <s v="Sysco"/>
    <x v="0"/>
    <x v="0"/>
    <s v="Case"/>
    <s v="4/1gallon"/>
    <n v="18.350000000000001"/>
    <n v="4"/>
    <n v="4.5875000000000004"/>
    <n v="4"/>
    <s v="Gallon"/>
    <n v="18.350000000000001"/>
    <m/>
    <n v="50"/>
  </r>
  <r>
    <s v="Butter-It Alternative"/>
    <s v="y"/>
    <s v="Dry Storage"/>
    <s v="Sysco"/>
    <x v="0"/>
    <x v="0"/>
    <s v="Case"/>
    <s v="3/1gal"/>
    <n v="28.52"/>
    <n v="3"/>
    <n v="9.5066666666666659"/>
    <n v="0"/>
    <s v="Gallon"/>
    <n v="0"/>
    <m/>
    <n v="50.1"/>
  </r>
  <r>
    <s v="Label Roll"/>
    <s v="n"/>
    <s v="Dry Storage"/>
    <s v="Edon"/>
    <x v="1"/>
    <x v="1"/>
    <s v="Roll"/>
    <s v="4x2"/>
    <n v="8.86"/>
    <n v="1"/>
    <n v="8.86"/>
    <m/>
    <s v="Roll"/>
    <n v="0"/>
    <m/>
    <m/>
  </r>
  <r>
    <s v="Lids 3-4oz Edon"/>
    <s v="n"/>
    <s v="Dry Storage"/>
    <s v="Edon"/>
    <x v="1"/>
    <x v="1"/>
    <s v="Case"/>
    <s v="25-1000ct."/>
    <n v="67.05"/>
    <n v="1"/>
    <n v="67.05"/>
    <m/>
    <s v="Case"/>
    <n v="0"/>
    <m/>
    <m/>
  </r>
  <r>
    <s v="Mustard, Packets"/>
    <s v="y"/>
    <s v="Dry Storage"/>
    <s v="Sysco"/>
    <x v="0"/>
    <x v="0"/>
    <s v="Case"/>
    <s v="500/.2oz"/>
    <n v="16.170000000000002"/>
    <n v="6.25"/>
    <n v="2.5872000000000002"/>
    <n v="5.5"/>
    <s v="Lb"/>
    <n v="14.229600000000001"/>
    <m/>
    <n v="51"/>
  </r>
  <r>
    <s v="Mayonaise, 2oz Packets"/>
    <s v="y"/>
    <s v="Dry Storage"/>
    <s v="Sysco"/>
    <x v="0"/>
    <x v="0"/>
    <s v="Case"/>
    <s v="200/ 7/16oz"/>
    <n v="19.43"/>
    <n v="5.47"/>
    <n v="3.5521023765996347"/>
    <n v="7.5"/>
    <s v="Lb"/>
    <n v="26.64076782449726"/>
    <m/>
    <n v="52"/>
  </r>
  <r>
    <s v="Ketchup, Packets"/>
    <s v="y"/>
    <s v="Dry Storage"/>
    <s v="Sysco"/>
    <x v="0"/>
    <x v="0"/>
    <s v="Case"/>
    <s v="1000-9g"/>
    <n v="31.38"/>
    <n v="20"/>
    <n v="1.569"/>
    <n v="15"/>
    <s v="Lb"/>
    <n v="23.535"/>
    <m/>
    <n v="53"/>
  </r>
  <r>
    <s v="Sweetener, Sugar Packets "/>
    <s v="y"/>
    <s v="Dry Storage"/>
    <s v="Sysco"/>
    <x v="0"/>
    <x v="0"/>
    <s v="Case"/>
    <s v="2000/ 1/10oz"/>
    <n v="12.81"/>
    <n v="12.5"/>
    <n v="1.0247999999999999"/>
    <n v="1"/>
    <s v="Lb"/>
    <n v="1.0247999999999999"/>
    <m/>
    <n v="54"/>
  </r>
  <r>
    <s v="Sweetener, Equal "/>
    <s v="y"/>
    <s v="Dry Storage"/>
    <s v="Sysco"/>
    <x v="0"/>
    <x v="0"/>
    <s v="Case"/>
    <s v="1/2000ct"/>
    <n v="26.8"/>
    <n v="1"/>
    <n v="26.8"/>
    <n v="1"/>
    <s v="Case"/>
    <n v="26.8"/>
    <m/>
    <n v="55"/>
  </r>
  <r>
    <s v="Sweetener, Splenda"/>
    <s v="y"/>
    <s v="Dry Storage"/>
    <s v="Sysco"/>
    <x v="0"/>
    <x v="0"/>
    <s v="Case"/>
    <s v="2000/ 1gram"/>
    <n v="30.25"/>
    <n v="1"/>
    <n v="30.25"/>
    <n v="1"/>
    <s v="Case"/>
    <n v="30.25"/>
    <m/>
    <n v="56"/>
  </r>
  <r>
    <s v="Sweetener, Sweet N Low"/>
    <s v="y"/>
    <s v="Dry Storage"/>
    <s v="Sysco"/>
    <x v="0"/>
    <x v="0"/>
    <s v="Case"/>
    <s v="1/3000ct"/>
    <n v="24.29"/>
    <n v="1"/>
    <n v="24.29"/>
    <n v="1"/>
    <s v="Case"/>
    <n v="24.29"/>
    <m/>
    <n v="57"/>
  </r>
  <r>
    <s v="Condiment, Ketchup, Squeeze Btl"/>
    <s v="y"/>
    <s v="Dry Storage"/>
    <s v="Sysco"/>
    <x v="0"/>
    <x v="0"/>
    <s v="Case"/>
    <s v="30/16oz"/>
    <n v="54.25"/>
    <n v="30"/>
    <n v="1.8083333333333333"/>
    <n v="0"/>
    <s v="Each"/>
    <n v="0"/>
    <m/>
    <n v="58"/>
  </r>
  <r>
    <s v="Ranch Dressing Mix"/>
    <s v="y"/>
    <s v="Dry Storage"/>
    <s v="Sysco"/>
    <x v="0"/>
    <x v="0"/>
    <s v="Case"/>
    <s v="18/cs"/>
    <n v="32.909999999999997"/>
    <n v="18"/>
    <n v="1.8283333333333331"/>
    <n v="21"/>
    <s v="Each"/>
    <n v="38.394999999999996"/>
    <m/>
    <n v="59"/>
  </r>
  <r>
    <s v="Condiment, Mayo, Squeeze Btl"/>
    <s v="y"/>
    <s v="Dry Storage"/>
    <s v="Sysco"/>
    <x v="0"/>
    <x v="0"/>
    <s v="Case"/>
    <s v="12/12oz"/>
    <n v="36.450000000000003"/>
    <n v="12"/>
    <n v="3.0375000000000001"/>
    <n v="3"/>
    <s v="Each"/>
    <n v="9.1125000000000007"/>
    <m/>
    <n v="59.1"/>
  </r>
  <r>
    <s v="Mustard, Brown Spicy"/>
    <s v="n"/>
    <s v="Dry Storage"/>
    <s v="Sysco"/>
    <x v="0"/>
    <x v="0"/>
    <s v="Case"/>
    <s v="24/12 oz case"/>
    <n v="45.6"/>
    <n v="24"/>
    <n v="1.9000000000000001"/>
    <m/>
    <s v="Case"/>
    <n v="0"/>
    <m/>
    <m/>
  </r>
  <r>
    <s v="Condiment, Mustard, Squeeze Btl"/>
    <s v="y"/>
    <s v="Dry Storage"/>
    <s v="Sysco"/>
    <x v="0"/>
    <x v="0"/>
    <s v="Case"/>
    <s v="12/12oz"/>
    <n v="17.03"/>
    <n v="12"/>
    <n v="1.4191666666666667"/>
    <n v="15"/>
    <s v="Each"/>
    <n v="21.287500000000001"/>
    <m/>
    <n v="59.2"/>
  </r>
  <r>
    <s v="Dessert Sauce, Caramel"/>
    <s v="y"/>
    <s v="Dry Storage"/>
    <s v="Sysco"/>
    <x v="0"/>
    <x v="0"/>
    <s v="Case"/>
    <s v="12/case"/>
    <n v="26.13"/>
    <n v="12"/>
    <n v="2.1774999999999998"/>
    <n v="0"/>
    <s v="Each"/>
    <n v="0"/>
    <m/>
    <n v="63"/>
  </r>
  <r>
    <s v="Dessert Sauce, Chocolate"/>
    <s v="y"/>
    <s v="Dry Storage"/>
    <s v="Sysco"/>
    <x v="0"/>
    <x v="0"/>
    <s v="Case"/>
    <s v="12/case"/>
    <n v="28.81"/>
    <n v="12"/>
    <n v="2.4008333333333334"/>
    <n v="0"/>
    <s v="Each"/>
    <n v="0"/>
    <m/>
    <n v="64"/>
  </r>
  <r>
    <s v="Dessert Sauce, Kiwi Lime"/>
    <s v="y"/>
    <s v="Dry Storage"/>
    <s v="Sysco"/>
    <x v="0"/>
    <x v="0"/>
    <s v="Case"/>
    <s v="12ea"/>
    <n v="23.67"/>
    <n v="12"/>
    <n v="1.9725000000000001"/>
    <n v="0"/>
    <s v="Each"/>
    <n v="0"/>
    <m/>
    <n v="65"/>
  </r>
  <r>
    <s v="Pancake Syrup"/>
    <s v="n"/>
    <s v="Dry Storage"/>
    <s v="Maceo"/>
    <x v="0"/>
    <x v="0"/>
    <s v="Case"/>
    <s v="Gallon"/>
    <n v="17.5"/>
    <n v="4"/>
    <n v="4.375"/>
    <m/>
    <s v="Gallon"/>
    <n v="0"/>
    <m/>
    <m/>
  </r>
  <r>
    <s v="Paper Food Tray Edon"/>
    <s v="n"/>
    <s v="Dry Storage"/>
    <s v="Edon"/>
    <x v="1"/>
    <x v="1"/>
    <s v="Case"/>
    <s v="cs 4/250 ct"/>
    <n v="23.98"/>
    <n v="1"/>
    <n v="23.98"/>
    <m/>
    <s v="Case"/>
    <n v="0"/>
    <m/>
    <m/>
  </r>
  <r>
    <s v="Dessert Sauce, Raspberry"/>
    <s v="y"/>
    <s v="Dry Storage"/>
    <s v="Sysco"/>
    <x v="0"/>
    <x v="0"/>
    <s v="Case"/>
    <s v="12/case"/>
    <n v="26.33"/>
    <n v="12"/>
    <n v="2.1941666666666664"/>
    <n v="0"/>
    <s v="Each"/>
    <n v="0"/>
    <m/>
    <n v="66"/>
  </r>
  <r>
    <s v="Dessert Sauce, White Chocolate"/>
    <s v="y"/>
    <s v="Dry Storage"/>
    <s v="Sysco"/>
    <x v="0"/>
    <x v="0"/>
    <s v="Case"/>
    <s v="12/case"/>
    <n v="23.82"/>
    <n v="12"/>
    <n v="1.9850000000000001"/>
    <n v="0"/>
    <s v="Each"/>
    <n v="0"/>
    <m/>
    <n v="67"/>
  </r>
  <r>
    <s v="Condiment, Sriracha Sauce"/>
    <s v="y"/>
    <s v="Dry Storage"/>
    <s v="Sysco"/>
    <x v="0"/>
    <x v="0"/>
    <s v="Case"/>
    <s v="12/17oz bottles"/>
    <n v="25.91"/>
    <n v="12"/>
    <n v="2.1591666666666667"/>
    <n v="13"/>
    <s v="Each"/>
    <n v="28.069166666666668"/>
    <m/>
    <n v="68"/>
  </r>
  <r>
    <s v="Plastic Forks"/>
    <s v="n"/>
    <s v="Dry Storage"/>
    <s v="Sysco"/>
    <x v="1"/>
    <x v="1"/>
    <s v="Case"/>
    <s v="cs"/>
    <n v="85.18"/>
    <n v="1"/>
    <n v="85.18"/>
    <m/>
    <s v="Case"/>
    <n v="0"/>
    <m/>
    <n v="12"/>
  </r>
  <r>
    <s v="Condiment, Sauce Hot Louisiana, Cajun Chef "/>
    <s v="y"/>
    <s v="Dry Storage"/>
    <s v="Sysco"/>
    <x v="0"/>
    <x v="0"/>
    <s v="Case"/>
    <s v="24/6oz "/>
    <n v="16.5"/>
    <n v="24"/>
    <n v="0.6875"/>
    <n v="17"/>
    <s v="Each"/>
    <n v="11.6875"/>
    <m/>
    <n v="69"/>
  </r>
  <r>
    <s v="Condiment, A-1"/>
    <s v="y"/>
    <s v="Dry Storage"/>
    <s v="Sysco"/>
    <x v="0"/>
    <x v="0"/>
    <s v="Case"/>
    <s v="24/ 5oz "/>
    <n v="50.49"/>
    <n v="24"/>
    <n v="2.1037500000000002"/>
    <n v="28"/>
    <s v="Each"/>
    <n v="58.905000000000008"/>
    <m/>
    <n v="70"/>
  </r>
  <r>
    <s v="Pumpkin, Canned"/>
    <s v="n"/>
    <s v="Dry Storage"/>
    <s v="Sysco"/>
    <x v="0"/>
    <x v="0"/>
    <s v="Case"/>
    <s v="6/#10"/>
    <n v="45.34"/>
    <n v="6"/>
    <n v="7.5566666666666675"/>
    <m/>
    <s v="Can"/>
    <n v="0"/>
    <m/>
    <m/>
  </r>
  <r>
    <s v="Condiment, Worchestershire 5oz"/>
    <s v="y"/>
    <s v="Dry Storage"/>
    <s v="Sysco"/>
    <x v="0"/>
    <x v="0"/>
    <s v="Case"/>
    <s v="24/5oz "/>
    <n v="40.72"/>
    <n v="24"/>
    <n v="1.6966666666666665"/>
    <n v="44"/>
    <s v="Each"/>
    <n v="74.653333333333322"/>
    <m/>
    <n v="71"/>
  </r>
  <r>
    <s v="Condiment, Tabasco "/>
    <s v="y"/>
    <s v="Dry Storage"/>
    <s v="Sysco"/>
    <x v="0"/>
    <x v="0"/>
    <s v="Case"/>
    <s v="12/5oz"/>
    <n v="34.729999999999997"/>
    <n v="12"/>
    <n v="2.8941666666666666"/>
    <n v="12"/>
    <s v="Each"/>
    <n v="34.729999999999997"/>
    <m/>
    <n v="72"/>
  </r>
  <r>
    <s v="Condiment, Malt Vinegar"/>
    <s v="y"/>
    <s v="Dry Storage"/>
    <s v="Sysco"/>
    <x v="0"/>
    <x v="0"/>
    <s v="Case"/>
    <s v="12/12oz"/>
    <n v="25.33"/>
    <n v="12"/>
    <n v="2.1108333333333333"/>
    <n v="12"/>
    <s v="Each"/>
    <n v="25.33"/>
    <m/>
    <n v="73"/>
  </r>
  <r>
    <s v="Liquid Smoke"/>
    <s v="y"/>
    <s v="Dry Storage"/>
    <s v="Sysco"/>
    <x v="0"/>
    <x v="0"/>
    <s v="Gallon"/>
    <s v="4/1 gallon"/>
    <n v="42.03"/>
    <n v="4"/>
    <n v="10.5075"/>
    <n v="9.6999999999999993"/>
    <s v="Gallon"/>
    <n v="101.92274999999999"/>
    <m/>
    <n v="74"/>
  </r>
  <r>
    <s v="Vinegar, Rice Wine"/>
    <s v="y"/>
    <s v="Dry Storage"/>
    <s v="Sysco"/>
    <x v="0"/>
    <x v="0"/>
    <s v="Case"/>
    <s v="4/1 Gallon"/>
    <n v="36.409999999999997"/>
    <n v="4"/>
    <n v="9.1024999999999991"/>
    <n v="3"/>
    <s v="Gallon"/>
    <n v="27.307499999999997"/>
    <m/>
    <n v="75"/>
  </r>
  <r>
    <s v="Rotel "/>
    <s v="n"/>
    <s v="Dry Storage"/>
    <s v="Sysco"/>
    <x v="0"/>
    <x v="0"/>
    <s v="Case"/>
    <s v="12/28oz"/>
    <n v="26.43"/>
    <n v="12"/>
    <n v="2.2025000000000001"/>
    <m/>
    <s v="Case"/>
    <n v="0"/>
    <m/>
    <m/>
  </r>
  <r>
    <s v="Vinegar, Apple Cider"/>
    <s v="y"/>
    <s v="Dry Storage"/>
    <s v="Sysco"/>
    <x v="0"/>
    <x v="0"/>
    <s v="Each"/>
    <s v="Gallon"/>
    <n v="11.24"/>
    <n v="1"/>
    <n v="11.24"/>
    <n v="3.2"/>
    <s v="Gallon"/>
    <n v="35.968000000000004"/>
    <m/>
    <n v="76"/>
  </r>
  <r>
    <s v="Vinegar, Red Wine"/>
    <s v="y"/>
    <s v="Dry Storage"/>
    <s v="Sysco"/>
    <x v="0"/>
    <x v="0"/>
    <s v="Case"/>
    <s v="4/1 Gallon"/>
    <n v="29.67"/>
    <n v="4"/>
    <n v="7.4175000000000004"/>
    <n v="11"/>
    <s v="Gallon"/>
    <n v="81.592500000000001"/>
    <m/>
    <n v="77"/>
  </r>
  <r>
    <s v="Sauce, Soy Sauce"/>
    <s v="y"/>
    <s v="Dry Storage"/>
    <s v="Sysco"/>
    <x v="0"/>
    <x v="0"/>
    <s v="Each"/>
    <s v="1/1gal"/>
    <n v="9.6199999999999992"/>
    <n v="1"/>
    <n v="9.6199999999999992"/>
    <n v="0.4"/>
    <s v="Each"/>
    <n v="3.8479999999999999"/>
    <m/>
    <n v="77.099999999999994"/>
  </r>
  <r>
    <s v="Sauce, Teryaki Sauce"/>
    <s v="y"/>
    <s v="Dry Storage"/>
    <s v="The spot"/>
    <x v="0"/>
    <x v="0"/>
    <s v="Gallon"/>
    <s v="Gallon"/>
    <n v="10.44"/>
    <n v="1"/>
    <n v="10.44"/>
    <n v="0.9"/>
    <s v="Each"/>
    <n v="9.395999999999999"/>
    <m/>
    <n v="77.2"/>
  </r>
  <r>
    <s v="Kitchen Bouquet"/>
    <s v="y"/>
    <s v="Dry Storage"/>
    <s v="Sysco"/>
    <x v="0"/>
    <x v="0"/>
    <s v="Case"/>
    <s v="4/1 gallon"/>
    <n v="95.07"/>
    <n v="4"/>
    <n v="23.767499999999998"/>
    <n v="1"/>
    <s v="Gallon"/>
    <n v="23.767499999999998"/>
    <m/>
    <n v="77.3"/>
  </r>
  <r>
    <s v="Worchestershire, Gallon"/>
    <s v="y"/>
    <s v="Dry Storage"/>
    <s v="Sysco"/>
    <x v="0"/>
    <x v="0"/>
    <s v="Each"/>
    <s v="1/1gal"/>
    <n v="7.22"/>
    <n v="1"/>
    <n v="7.22"/>
    <n v="0.3"/>
    <s v="Gallon"/>
    <n v="2.1659999999999999"/>
    <m/>
    <n v="78"/>
  </r>
  <r>
    <s v="Pepper Banana Mild Rings"/>
    <s v="y"/>
    <s v="Dry Storage"/>
    <s v="Sysco"/>
    <x v="0"/>
    <x v="0"/>
    <s v="Case"/>
    <s v="4/1gal"/>
    <n v="28.4"/>
    <n v="4"/>
    <n v="7.1"/>
    <n v="6"/>
    <s v="Gallon"/>
    <n v="42.599999999999994"/>
    <m/>
    <n v="79"/>
  </r>
  <r>
    <s v="Dressing, Balsamic "/>
    <s v="y"/>
    <s v="Dry Storage"/>
    <s v="Sysco"/>
    <x v="0"/>
    <x v="0"/>
    <s v="Case"/>
    <s v="2/1 gallon"/>
    <n v="26.49"/>
    <n v="2"/>
    <n v="13.244999999999999"/>
    <n v="3"/>
    <s v="Gallon"/>
    <n v="39.734999999999999"/>
    <m/>
    <n v="79.099999999999994"/>
  </r>
  <r>
    <s v="Dressing, Italian Dressing"/>
    <s v="y"/>
    <s v="Dry Storage"/>
    <s v="Sysco"/>
    <x v="0"/>
    <x v="0"/>
    <s v="Case"/>
    <s v="4/1 gallon "/>
    <n v="9.4700000000000006"/>
    <n v="1"/>
    <n v="9.4700000000000006"/>
    <n v="0"/>
    <s v="Gallon"/>
    <n v="0"/>
    <m/>
    <n v="80"/>
  </r>
  <r>
    <s v="Giardiniera Vegetables"/>
    <s v="y"/>
    <s v="Dry Storage"/>
    <s v="Sysco"/>
    <x v="0"/>
    <x v="0"/>
    <s v="Case"/>
    <s v="4/1gal"/>
    <n v="28.7"/>
    <n v="4"/>
    <n v="7.1749999999999998"/>
    <n v="8"/>
    <s v="Each"/>
    <n v="57.4"/>
    <m/>
    <n v="80.099999999999994"/>
  </r>
  <r>
    <s v="Mayonaise, Pouch - Heinz"/>
    <s v="y"/>
    <s v="Dry Storage"/>
    <s v="Sysco"/>
    <x v="0"/>
    <x v="0"/>
    <s v="Case"/>
    <s v="2/1.5 gallon"/>
    <n v="45.91"/>
    <n v="2"/>
    <n v="22.954999999999998"/>
    <n v="5"/>
    <s v="Bag"/>
    <n v="114.77499999999999"/>
    <m/>
    <n v="81"/>
  </r>
  <r>
    <s v="Spice, Fajita Seasoning"/>
    <s v="n"/>
    <s v="Dry Storage"/>
    <s v="Sysco"/>
    <x v="0"/>
    <x v="0"/>
    <s v="Case"/>
    <s v="1/32oz"/>
    <n v="17.14"/>
    <n v="1"/>
    <n v="17.14"/>
    <m/>
    <s v="Case"/>
    <n v="0"/>
    <m/>
    <m/>
  </r>
  <r>
    <s v="Mustard Pouch - Heinz"/>
    <s v="y"/>
    <s v="Dry Storage"/>
    <s v="Sysco"/>
    <x v="0"/>
    <x v="0"/>
    <s v="Case"/>
    <s v="2 /1.5gal."/>
    <n v="23.55"/>
    <n v="2"/>
    <n v="11.775"/>
    <n v="4"/>
    <s v="Bag"/>
    <n v="47.1"/>
    <m/>
    <n v="82"/>
  </r>
  <r>
    <s v="Mustard, Spicy, Gallon"/>
    <s v="y"/>
    <s v="Dry Storage"/>
    <s v="Sysco"/>
    <x v="0"/>
    <x v="0"/>
    <s v="Each"/>
    <s v="4/1 Gallon"/>
    <n v="29.01"/>
    <n v="4"/>
    <n v="7.2525000000000004"/>
    <n v="2"/>
    <s v="Gallon"/>
    <n v="14.505000000000001"/>
    <m/>
    <n v="83"/>
  </r>
  <r>
    <s v="Mayonaise, Heavy Duty Gallon"/>
    <s v="y"/>
    <s v="Dry Storage"/>
    <s v="Sysco"/>
    <x v="0"/>
    <x v="0"/>
    <s v="Case"/>
    <s v="4/1 Gallon"/>
    <n v="34.799999999999997"/>
    <n v="4"/>
    <n v="8.6999999999999993"/>
    <n v="23"/>
    <s v="Gallon"/>
    <n v="200.1"/>
    <m/>
    <n v="84"/>
  </r>
  <r>
    <s v="Sticker, Save a Days"/>
    <s v="n"/>
    <s v="Dry Storage"/>
    <s v="Sysco"/>
    <x v="1"/>
    <x v="1"/>
    <s v="Case"/>
    <s v="2/250ct"/>
    <n v="59.99"/>
    <n v="1"/>
    <n v="59.99"/>
    <m/>
    <s v="Case"/>
    <n v="0"/>
    <m/>
    <m/>
  </r>
  <r>
    <s v="Cones, Waffle Cone"/>
    <s v="y"/>
    <s v="Dry Storage"/>
    <s v="Sysco"/>
    <x v="0"/>
    <x v="0"/>
    <s v="Case"/>
    <s v="9/22ct"/>
    <n v="42.66"/>
    <n v="9"/>
    <n v="4.7399999999999993"/>
    <n v="9"/>
    <s v="Sleeve"/>
    <n v="42.66"/>
    <m/>
    <n v="85"/>
  </r>
  <r>
    <s v="Cones, Cake Cone"/>
    <s v="y"/>
    <s v="Dry Storage"/>
    <s v="Sysco"/>
    <x v="0"/>
    <x v="0"/>
    <s v="Case"/>
    <s v="6/100 ct"/>
    <n v="43.03"/>
    <n v="6"/>
    <n v="7.1716666666666669"/>
    <n v="1"/>
    <s v="Box"/>
    <n v="7.1716666666666669"/>
    <m/>
    <n v="86"/>
  </r>
  <r>
    <s v="Straws, Neon - Old"/>
    <s v="n"/>
    <s v="Dry Storage"/>
    <s v="Sysco"/>
    <x v="1"/>
    <x v="1"/>
    <s v="Case"/>
    <s v="500/cs"/>
    <n v="21.6"/>
    <n v="12"/>
    <n v="1.8"/>
    <m/>
    <s v="Box"/>
    <n v="0"/>
    <m/>
    <m/>
  </r>
  <r>
    <s v="Beer Batter"/>
    <s v="y"/>
    <s v="Dry Storage"/>
    <s v="Sysco"/>
    <x v="0"/>
    <x v="0"/>
    <s v="Case"/>
    <s v="6/5lb"/>
    <n v="46.15"/>
    <n v="6"/>
    <n v="7.6916666666666664"/>
    <n v="11"/>
    <s v="Bag"/>
    <n v="84.608333333333334"/>
    <m/>
    <n v="87"/>
  </r>
  <r>
    <s v="Black Pepper Grinder (Table)"/>
    <s v="y"/>
    <s v="Dry Storage"/>
    <s v="Sysco"/>
    <x v="0"/>
    <x v="0"/>
    <s v="Case"/>
    <s v="36cs"/>
    <n v="63.66"/>
    <n v="36"/>
    <n v="1.7683333333333333"/>
    <n v="24"/>
    <s v="Each"/>
    <n v="42.44"/>
    <m/>
    <n v="88"/>
  </r>
  <r>
    <s v="Salt Grinder (Table)"/>
    <s v="y"/>
    <s v="Dry Storage"/>
    <s v="Sysco"/>
    <x v="0"/>
    <x v="0"/>
    <s v="Case"/>
    <s v="6/1cs"/>
    <n v="63.67"/>
    <n v="36"/>
    <n v="1.7686111111111111"/>
    <n v="20"/>
    <s v="Each"/>
    <n v="35.37222222222222"/>
    <m/>
    <n v="89"/>
  </r>
  <r>
    <s v="Chipotle Puree, Canned"/>
    <s v="y"/>
    <s v="Dry Storage"/>
    <s v="Sysco"/>
    <x v="0"/>
    <x v="0"/>
    <s v="Case"/>
    <s v="12/7oz can"/>
    <n v="19"/>
    <n v="12"/>
    <n v="1.5833333333333333"/>
    <n v="15"/>
    <s v="Can"/>
    <n v="23.75"/>
    <m/>
    <n v="90"/>
  </r>
  <r>
    <s v="Tomatoes, Paste"/>
    <s v="y"/>
    <s v="Dry Storage"/>
    <s v="Sysco"/>
    <x v="0"/>
    <x v="0"/>
    <s v="Case"/>
    <s v="24/12oz"/>
    <n v="34.83"/>
    <n v="24"/>
    <n v="1.4512499999999999"/>
    <n v="11"/>
    <s v="Can"/>
    <n v="15.963749999999999"/>
    <m/>
    <n v="91"/>
  </r>
  <r>
    <s v="Spice, Black Pepper"/>
    <s v="y"/>
    <s v="Dry Storage"/>
    <s v="Maceo"/>
    <x v="0"/>
    <x v="0"/>
    <s v="Case"/>
    <s v="25lb "/>
    <n v="165.75"/>
    <n v="25"/>
    <n v="6.63"/>
    <n v="8"/>
    <s v="Lb"/>
    <n v="53.04"/>
    <m/>
    <n v="92"/>
  </r>
  <r>
    <s v="Spice, Blackening Seafood Season"/>
    <s v="y"/>
    <s v="Dry Storage"/>
    <s v="Maceo"/>
    <x v="0"/>
    <x v="0"/>
    <s v="Case"/>
    <s v="25lb"/>
    <n v="98"/>
    <n v="25"/>
    <n v="3.92"/>
    <n v="36.5"/>
    <s v="Lb"/>
    <n v="143.07999999999998"/>
    <m/>
    <n v="93"/>
  </r>
  <r>
    <s v="Tea, Bigelow Hot Tea"/>
    <s v="n"/>
    <s v="Dry Storage"/>
    <s v="Sysco"/>
    <x v="4"/>
    <x v="0"/>
    <s v="Case"/>
    <s v="6/28ct"/>
    <n v="21.75"/>
    <n v="1"/>
    <n v="21.75"/>
    <m/>
    <s v="Case"/>
    <n v="0"/>
    <m/>
    <m/>
  </r>
  <r>
    <s v="Spice, Crawfish Seasoning"/>
    <s v="y"/>
    <s v="Dry Storage"/>
    <s v="Maceo"/>
    <x v="0"/>
    <x v="0"/>
    <s v="Each"/>
    <s v="3lb/bag"/>
    <n v="9.98"/>
    <n v="1"/>
    <n v="9.98"/>
    <n v="33"/>
    <s v="Each"/>
    <n v="329.34000000000003"/>
    <m/>
    <n v="93.1"/>
  </r>
  <r>
    <s v="Teriyaki Sauce"/>
    <s v="n"/>
    <s v="Dry Storage"/>
    <s v="Sysco"/>
    <x v="0"/>
    <x v="0"/>
    <s v="Gallon"/>
    <s v="Gallon"/>
    <n v="10.08"/>
    <n v="1"/>
    <n v="10.08"/>
    <m/>
    <s v="Gallon"/>
    <n v="0"/>
    <m/>
    <m/>
  </r>
  <r>
    <s v="Tomato Puree, Can"/>
    <s v="n"/>
    <s v="Dry Storage"/>
    <s v="Sysco"/>
    <x v="0"/>
    <x v="0"/>
    <s v="Case"/>
    <s v="6/10#"/>
    <n v="29.53"/>
    <n v="6"/>
    <n v="4.9216666666666669"/>
    <m/>
    <s v="Can"/>
    <n v="0"/>
    <m/>
    <m/>
  </r>
  <r>
    <s v="Spice, Granulated Garlic"/>
    <s v="y"/>
    <s v="Dry Storage"/>
    <s v="Maceo"/>
    <x v="0"/>
    <x v="0"/>
    <s v="Case"/>
    <s v="25lb"/>
    <n v="93.75"/>
    <n v="25"/>
    <n v="3.75"/>
    <n v="35"/>
    <s v="Lb"/>
    <n v="131.25"/>
    <m/>
    <n v="94"/>
  </r>
  <r>
    <s v="Spice, Granulated Onion"/>
    <s v="y"/>
    <s v="Dry Storage"/>
    <s v="Maceo"/>
    <x v="0"/>
    <x v="0"/>
    <s v="Case"/>
    <s v="25lb"/>
    <n v="102.75"/>
    <n v="25"/>
    <n v="4.1100000000000003"/>
    <n v="19.5"/>
    <s v="Lb"/>
    <n v="80.14500000000001"/>
    <m/>
    <n v="95"/>
  </r>
  <r>
    <s v="Spice, Seasoned Salt"/>
    <s v="y"/>
    <s v="Dry Storage"/>
    <s v="Maceo"/>
    <x v="0"/>
    <x v="0"/>
    <s v="Recipe"/>
    <s v="7-3.5 lbbag /recipe EA"/>
    <n v="57.61"/>
    <n v="24.5"/>
    <n v="2.3514285714285714"/>
    <n v="0"/>
    <s v="Lb"/>
    <n v="0"/>
    <m/>
    <n v="96"/>
  </r>
  <r>
    <s v="Jalapenos, Sliced Canned"/>
    <s v="y"/>
    <s v="Dry Storage"/>
    <s v="Sysco"/>
    <x v="0"/>
    <x v="0"/>
    <s v="Case"/>
    <s v="6 Cans/Cs"/>
    <n v="26.2"/>
    <n v="6"/>
    <n v="4.3666666666666663"/>
    <n v="12"/>
    <s v="Can"/>
    <n v="52.399999999999991"/>
    <m/>
    <n v="97"/>
  </r>
  <r>
    <s v="Refried Beans, Canned"/>
    <s v="y"/>
    <s v="Dry Storage"/>
    <s v="Sysco"/>
    <x v="0"/>
    <x v="0"/>
    <s v="Case"/>
    <s v="6/lb10"/>
    <n v="36.6"/>
    <n v="6"/>
    <n v="6.1000000000000005"/>
    <n v="4"/>
    <s v="Can"/>
    <n v="24.400000000000002"/>
    <m/>
    <n v="98"/>
  </r>
  <r>
    <s v="Tomatoes, Crushed, Canned"/>
    <s v="y"/>
    <s v="Dry Storage"/>
    <s v="Sysco"/>
    <x v="0"/>
    <x v="0"/>
    <s v="Case"/>
    <s v="6/#10"/>
    <n v="27.49"/>
    <n v="6"/>
    <n v="4.5816666666666661"/>
    <n v="8"/>
    <s v="Can"/>
    <n v="36.653333333333329"/>
    <m/>
    <n v="99"/>
  </r>
  <r>
    <s v="Tomatoes, Fire Roasted, Canned"/>
    <s v="y"/>
    <s v="Dry Storage"/>
    <s v="Sysco"/>
    <x v="0"/>
    <x v="0"/>
    <s v="Case"/>
    <s v="6/#10"/>
    <n v="36.74"/>
    <n v="6"/>
    <n v="6.123333333333334"/>
    <n v="11"/>
    <s v="Can"/>
    <n v="67.356666666666669"/>
    <m/>
    <n v="100"/>
  </r>
  <r>
    <s v="Tomatoes, Marinara Can"/>
    <s v="y"/>
    <s v="Dry Storage"/>
    <s v="Sysco"/>
    <x v="0"/>
    <x v="0"/>
    <s v="cs"/>
    <s v="6/#10"/>
    <n v="38.549999999999997"/>
    <n v="6"/>
    <n v="6.4249999999999998"/>
    <n v="19"/>
    <s v="Can"/>
    <n v="122.075"/>
    <m/>
    <n v="101"/>
  </r>
  <r>
    <s v="Tomatoes, Sauce, Can"/>
    <s v="y"/>
    <s v="Dry Storage"/>
    <s v="Sysco"/>
    <x v="0"/>
    <x v="0"/>
    <s v="Case"/>
    <s v="6/#10"/>
    <n v="22.86"/>
    <n v="6"/>
    <n v="3.81"/>
    <n v="8"/>
    <s v="Can"/>
    <n v="30.48"/>
    <m/>
    <n v="102"/>
  </r>
  <r>
    <s v="Tortilla, Flour Taco"/>
    <s v="y"/>
    <s v="Dry Storage"/>
    <s v="LaRanchera"/>
    <x v="0"/>
    <x v="0"/>
    <s v="Case"/>
    <s v="6/50ct"/>
    <n v="25.2"/>
    <n v="6"/>
    <n v="4.2"/>
    <n v="28"/>
    <s v="Sleeve"/>
    <n v="117.60000000000001"/>
    <m/>
    <n v="103"/>
  </r>
  <r>
    <s v="Tortilla, Mini Corn Taco"/>
    <s v="y"/>
    <s v="Dry Storage"/>
    <s v="LaRanchera"/>
    <x v="0"/>
    <x v="0"/>
    <s v="Case"/>
    <s v="24/60ct"/>
    <n v="43.2"/>
    <n v="24"/>
    <n v="1.8"/>
    <n v="63"/>
    <s v="Sleeve"/>
    <n v="113.4"/>
    <m/>
    <n v="104"/>
  </r>
  <r>
    <s v="Seafood, Shrimp, 41/50"/>
    <s v="y"/>
    <s v="Freezer"/>
    <s v="Bay Area"/>
    <x v="9"/>
    <x v="0"/>
    <s v="LB"/>
    <s v="10/5lbs"/>
    <n v="230"/>
    <n v="50"/>
    <n v="4.5999999999999996"/>
    <n v="300"/>
    <s v="Lb"/>
    <n v="1380"/>
    <m/>
    <s v="FF100"/>
  </r>
  <r>
    <s v="Seafood, Shrimp, 31/35"/>
    <s v="y"/>
    <s v="Freezer"/>
    <s v="Bay Area"/>
    <x v="9"/>
    <x v="0"/>
    <s v="LB"/>
    <s v="10/5lbs"/>
    <n v="277.5"/>
    <n v="50"/>
    <n v="5.55"/>
    <n v="300"/>
    <s v="Lb"/>
    <n v="1665"/>
    <m/>
    <s v="FF105"/>
  </r>
  <r>
    <s v="White Pepper"/>
    <s v="n"/>
    <s v="Dry Storage"/>
    <s v="Maceo"/>
    <x v="0"/>
    <x v="0"/>
    <s v="Tub"/>
    <s v="5#"/>
    <n v="52.47"/>
    <n v="1"/>
    <n v="52.47"/>
    <m/>
    <s v="Tub"/>
    <n v="0"/>
    <m/>
    <m/>
  </r>
  <r>
    <s v="Fries, Seasoned Waffle"/>
    <s v="y"/>
    <s v="Freezer"/>
    <s v="Sysco"/>
    <x v="7"/>
    <x v="0"/>
    <s v="Case"/>
    <s v="6/4.5lb=27lb."/>
    <n v="24.98"/>
    <n v="1"/>
    <n v="24.98"/>
    <n v="28"/>
    <s v="Case"/>
    <n v="699.44"/>
    <m/>
    <s v="FF110"/>
  </r>
  <r>
    <s v="Alligator Meat"/>
    <s v="n"/>
    <s v="Freezer"/>
    <s v="Sysco"/>
    <x v="10"/>
    <x v="0"/>
    <s v="Case"/>
    <s v="3/12#"/>
    <n v="8.8699999999999992"/>
    <n v="1"/>
    <n v="8.8699999999999992"/>
    <m/>
    <s v="Lb"/>
    <n v="0"/>
    <m/>
    <m/>
  </r>
  <r>
    <s v="Seafood, Fish, Swai 5-7"/>
    <s v="y"/>
    <s v="Freezer"/>
    <s v="Bay Area"/>
    <x v="9"/>
    <x v="0"/>
    <s v="Case"/>
    <s v="15 lb/cs"/>
    <n v="33"/>
    <n v="15"/>
    <n v="2.2000000000000002"/>
    <n v="315"/>
    <s v="Lb"/>
    <n v="693"/>
    <m/>
    <s v="FF115"/>
  </r>
  <r>
    <s v="Cinnomon Rolls"/>
    <s v="n"/>
    <s v="Freezer"/>
    <s v="Sysco"/>
    <x v="0"/>
    <x v="0"/>
    <s v="cs"/>
    <s v="cs"/>
    <n v="54.61"/>
    <n v="1"/>
    <n v="54.61"/>
    <m/>
    <s v="CS"/>
    <n v="0"/>
    <m/>
    <m/>
  </r>
  <r>
    <s v="Corn on the Cob"/>
    <s v="n"/>
    <s v="Freezer"/>
    <s v="Sysco"/>
    <x v="7"/>
    <x v="0"/>
    <s v="Case"/>
    <s v="96ea"/>
    <n v="24.66"/>
    <n v="96"/>
    <n v="0.25687500000000002"/>
    <m/>
    <s v="Case"/>
    <n v="0"/>
    <m/>
    <m/>
  </r>
  <r>
    <s v="Crawfish, Tails"/>
    <s v="n"/>
    <s v="Freezer"/>
    <s v="Sysco"/>
    <x v="9"/>
    <x v="0"/>
    <s v="Case"/>
    <s v="30#/cs"/>
    <n v="11.44"/>
    <n v="1"/>
    <n v="11.44"/>
    <m/>
    <s v="Case"/>
    <n v="0"/>
    <m/>
    <m/>
  </r>
  <r>
    <s v="Dessert, Whipped Topping Bag"/>
    <s v="y"/>
    <s v="Freezer"/>
    <s v="Sysco"/>
    <x v="6"/>
    <x v="0"/>
    <s v="Case"/>
    <s v="12/16oz "/>
    <n v="36.83"/>
    <n v="1"/>
    <n v="36.83"/>
    <n v="0"/>
    <s v="Case"/>
    <n v="0"/>
    <m/>
    <s v="FF120"/>
  </r>
  <r>
    <s v="Dessert, Cake Lemon Layer Bistro"/>
    <s v="n"/>
    <s v="Freezer"/>
    <s v="Sysco"/>
    <x v="0"/>
    <x v="0"/>
    <s v="Case"/>
    <s v="24/2.6oz"/>
    <n v="28.39"/>
    <n v="24"/>
    <n v="1.1829166666666666"/>
    <m/>
    <s v="Each"/>
    <n v="0"/>
    <m/>
    <m/>
  </r>
  <r>
    <s v="Dessert, Cake Tiramisu Bistro"/>
    <s v="n"/>
    <s v="Freezer"/>
    <s v="Sysco"/>
    <x v="0"/>
    <x v="0"/>
    <s v="Case"/>
    <s v="24/2.6oz"/>
    <n v="28.77"/>
    <n v="24"/>
    <n v="1.19875"/>
    <m/>
    <s v="Each"/>
    <n v="0"/>
    <m/>
    <m/>
  </r>
  <r>
    <s v="Pecan Pie Filling"/>
    <s v="y"/>
    <s v="Freezer"/>
    <s v="Quality Bakery"/>
    <x v="0"/>
    <x v="0"/>
    <s v="Bucket"/>
    <s v="1/22lb"/>
    <n v="30.5"/>
    <n v="1"/>
    <n v="30.5"/>
    <n v="9"/>
    <s v="Bucket"/>
    <n v="274.5"/>
    <m/>
    <s v="FF125"/>
  </r>
  <r>
    <s v="Vegetable Patty"/>
    <s v="y"/>
    <s v="Freezer"/>
    <s v="Sysco"/>
    <x v="0"/>
    <x v="0"/>
    <s v="Case"/>
    <s v="4/12ct"/>
    <n v="65.69"/>
    <n v="48"/>
    <n v="1.3685416666666665"/>
    <n v="96"/>
    <s v="Each"/>
    <n v="131.38"/>
    <m/>
    <s v="FF130"/>
  </r>
  <r>
    <s v="Dessert, Chocolate Eruption"/>
    <s v="y"/>
    <s v="Freezer"/>
    <s v="Sysco"/>
    <x v="0"/>
    <x v="0"/>
    <s v="Case"/>
    <s v="2/12 Slices"/>
    <n v="67.33"/>
    <n v="2"/>
    <n v="33.664999999999999"/>
    <n v="0"/>
    <s v="Cake"/>
    <n v="0"/>
    <m/>
    <s v="FF135"/>
  </r>
  <r>
    <s v="Dessert, White and Dark Mouse"/>
    <s v="y"/>
    <s v="Freezer"/>
    <s v="Sysco"/>
    <x v="0"/>
    <x v="0"/>
    <s v="Case"/>
    <s v="4/10 Slices"/>
    <n v="114.53"/>
    <n v="4"/>
    <n v="28.6325"/>
    <n v="0"/>
    <s v="Cake"/>
    <n v="0"/>
    <m/>
    <s v="FF140"/>
  </r>
  <r>
    <s v="Dessert, Carmel Cheesecake"/>
    <s v="y"/>
    <s v="Freezer"/>
    <s v="Sysco"/>
    <x v="0"/>
    <x v="0"/>
    <s v="Case"/>
    <s v="4/12 Slices"/>
    <n v="103.73"/>
    <n v="4"/>
    <n v="25.932500000000001"/>
    <n v="1"/>
    <s v="Cake"/>
    <n v="25.932500000000001"/>
    <m/>
    <s v="FF145"/>
  </r>
  <r>
    <s v="Dessert, Carrot Cake"/>
    <s v="y"/>
    <s v="Freezer"/>
    <s v="Sysco"/>
    <x v="0"/>
    <x v="0"/>
    <s v="Case"/>
    <s v="2/10 Slices"/>
    <n v="62.54"/>
    <n v="2"/>
    <n v="31.27"/>
    <n v="0"/>
    <s v="Cake"/>
    <n v="0"/>
    <m/>
    <s v="FF150"/>
  </r>
  <r>
    <s v="Dessert, Keylime Pie"/>
    <s v="y"/>
    <s v="Freezer"/>
    <s v="Sysco"/>
    <x v="0"/>
    <x v="0"/>
    <s v="Case"/>
    <s v="4/12 Slices"/>
    <n v="82.42"/>
    <n v="4"/>
    <n v="20.605"/>
    <n v="0"/>
    <s v="Cake"/>
    <n v="0"/>
    <m/>
    <s v="FF155"/>
  </r>
  <r>
    <s v="Dessert, Pecan Square"/>
    <s v="y"/>
    <s v="Freezer"/>
    <s v="Spot"/>
    <x v="0"/>
    <x v="0"/>
    <s v="Recipe"/>
    <s v="12sq/Sheet"/>
    <n v="14.16"/>
    <n v="12"/>
    <n v="1.18"/>
    <n v="0"/>
    <s v="Slice"/>
    <n v="0"/>
    <m/>
    <s v="FF160"/>
  </r>
  <r>
    <s v="Dessert, Chocolate Dip Pecan Pie"/>
    <s v="y"/>
    <s v="Freezer"/>
    <s v="Spot"/>
    <x v="0"/>
    <x v="0"/>
    <s v="Each"/>
    <s v="6/Pie"/>
    <n v="1.9"/>
    <n v="1"/>
    <n v="1.9"/>
    <n v="0"/>
    <s v="Slice"/>
    <n v="0"/>
    <m/>
    <s v="FF165"/>
  </r>
  <r>
    <s v="Dessert, Cheesecake Square"/>
    <s v="y"/>
    <s v="Freezer"/>
    <s v="Spot"/>
    <x v="0"/>
    <x v="0"/>
    <s v="Recipe"/>
    <s v="4 half sheets/15ea"/>
    <n v="128.69999999999999"/>
    <n v="96"/>
    <n v="1.340625"/>
    <n v="0"/>
    <s v="Slice"/>
    <n v="0"/>
    <m/>
    <s v="FF170"/>
  </r>
  <r>
    <s v="Dessert, Brownie"/>
    <s v="y"/>
    <s v="Freezer"/>
    <s v="Spot"/>
    <x v="0"/>
    <x v="0"/>
    <s v="Recipe"/>
    <s v="sheet=12ea"/>
    <n v="0.95"/>
    <n v="1"/>
    <n v="0.95"/>
    <n v="24"/>
    <s v="Slice"/>
    <n v="22.799999999999997"/>
    <m/>
    <s v="FF175"/>
  </r>
  <r>
    <s v="Pita Bread"/>
    <s v="y"/>
    <s v="Freezer"/>
    <s v="Sysco"/>
    <x v="0"/>
    <x v="0"/>
    <s v="Case"/>
    <s v="12/10ct"/>
    <n v="30.92"/>
    <n v="12"/>
    <n v="2.5766666666666667"/>
    <n v="10"/>
    <s v="Sleeve"/>
    <n v="25.766666666666666"/>
    <m/>
    <s v="FF180"/>
  </r>
  <r>
    <s v="Seafood, Fish, Mahi Mahi 6oz. Filets"/>
    <s v="y"/>
    <s v="Freezer"/>
    <s v="Sysco"/>
    <x v="9"/>
    <x v="0"/>
    <s v="Case"/>
    <s v="10 lb/cs"/>
    <n v="81.459999999999994"/>
    <n v="10"/>
    <n v="8.145999999999999"/>
    <n v="30"/>
    <s v="Lb"/>
    <n v="244.37999999999997"/>
    <m/>
    <s v="FF185"/>
  </r>
  <r>
    <s v="Seafood, Fish, Tuna 6oz"/>
    <s v="y"/>
    <s v="Freezer"/>
    <s v="Sysco"/>
    <x v="9"/>
    <x v="0"/>
    <s v="Case"/>
    <s v="10 lb/cs"/>
    <n v="68.06"/>
    <n v="10"/>
    <n v="6.806"/>
    <n v="20"/>
    <s v="Lb"/>
    <n v="136.12"/>
    <m/>
    <s v="FF190"/>
  </r>
  <r>
    <s v="Seafood, Calamari U5"/>
    <s v="y"/>
    <s v="Freezer"/>
    <s v="Sysco"/>
    <x v="9"/>
    <x v="0"/>
    <s v="Case"/>
    <s v="10 lb/cs"/>
    <n v="45.95"/>
    <n v="10"/>
    <n v="4.5950000000000006"/>
    <n v="90"/>
    <s v="Lb"/>
    <n v="413.55000000000007"/>
    <m/>
    <s v="FF195"/>
  </r>
  <r>
    <s v="Hotdog 8/1"/>
    <s v="y"/>
    <s v="Freezer"/>
    <s v="Sysco"/>
    <x v="10"/>
    <x v="0"/>
    <s v="Case"/>
    <s v="4/5lb"/>
    <n v="81.44"/>
    <n v="20"/>
    <n v="4.0720000000000001"/>
    <n v="0"/>
    <s v="Lb"/>
    <n v="0"/>
    <m/>
    <s v="FF200"/>
  </r>
  <r>
    <s v="Turkey, Breast Tenders"/>
    <s v="y"/>
    <s v="Freezer"/>
    <s v="Sysco"/>
    <x v="11"/>
    <x v="0"/>
    <s v="Case"/>
    <s v="40 lbs"/>
    <n v="89.95"/>
    <n v="40"/>
    <n v="2.2487500000000002"/>
    <n v="40"/>
    <s v="Lb"/>
    <n v="89.950000000000017"/>
    <m/>
    <s v="FF205"/>
  </r>
  <r>
    <s v="Fries, Sweet Potato"/>
    <s v="y"/>
    <s v="Freezer"/>
    <s v="Sysco"/>
    <x v="7"/>
    <x v="0"/>
    <s v="Each"/>
    <s v="6/5lbs"/>
    <n v="28.83"/>
    <n v="6"/>
    <n v="4.8049999999999997"/>
    <n v="7"/>
    <s v="Each"/>
    <n v="33.634999999999998"/>
    <m/>
    <s v="FF210"/>
  </r>
  <r>
    <s v="Fries, Crinkle Cut 3/8&quot;"/>
    <s v="y"/>
    <s v="Freezer"/>
    <s v="Sysco"/>
    <x v="7"/>
    <x v="0"/>
    <s v="Case"/>
    <s v="6/5lbs"/>
    <n v="29.34"/>
    <n v="6"/>
    <n v="4.8899999999999997"/>
    <n v="14"/>
    <s v="Each"/>
    <n v="68.459999999999994"/>
    <m/>
    <s v="FF215"/>
  </r>
  <r>
    <s v="Egg Roll Wrappers"/>
    <s v="y"/>
    <s v="Freezer"/>
    <s v="Sysco"/>
    <x v="0"/>
    <x v="0"/>
    <s v="Case"/>
    <s v="12/16oz"/>
    <n v="20.41"/>
    <n v="12"/>
    <n v="1.7008333333333334"/>
    <n v="14"/>
    <s v="Each"/>
    <n v="23.811666666666667"/>
    <m/>
    <s v="FF220"/>
  </r>
  <r>
    <s v="Pork, Sausage, Andouille "/>
    <s v="y"/>
    <s v="Freezer"/>
    <s v="Sysco"/>
    <x v="10"/>
    <x v="0"/>
    <s v="Case"/>
    <s v="20 lbs"/>
    <n v="33.71"/>
    <n v="10"/>
    <n v="3.371"/>
    <n v="15"/>
    <s v="Lb"/>
    <n v="50.564999999999998"/>
    <m/>
    <s v="FF225"/>
  </r>
  <r>
    <s v="Pork, Sausage, Crab Boil"/>
    <s v="n "/>
    <s v="Freezer"/>
    <s v="Sysco"/>
    <x v="10"/>
    <x v="0"/>
    <s v="Case"/>
    <s v="40/4 oz"/>
    <n v="29.35"/>
    <n v="10"/>
    <n v="2.9350000000000001"/>
    <m/>
    <s v="Lb"/>
    <n v="0"/>
    <m/>
    <s v="FF230"/>
  </r>
  <r>
    <s v="Bread Bun Folded Bao"/>
    <s v="n"/>
    <s v="Freezer"/>
    <s v="Sysco"/>
    <x v="0"/>
    <x v="0"/>
    <s v="cs"/>
    <s v="20/10 ct"/>
    <n v="37.950000000000003"/>
    <n v="20"/>
    <n v="1.8975000000000002"/>
    <m/>
    <s v="Sleeve"/>
    <n v="0"/>
    <m/>
    <m/>
  </r>
  <r>
    <s v="Dessert, Cinnamon Roll"/>
    <s v="y"/>
    <s v="Freezer"/>
    <s v="Sysco"/>
    <x v="0"/>
    <x v="0"/>
    <s v="Case"/>
    <s v="90/4.5 oz"/>
    <n v="61.52"/>
    <n v="27"/>
    <n v="2.2785185185185188"/>
    <n v="40"/>
    <s v="Lb"/>
    <n v="91.140740740740753"/>
    <m/>
    <s v="FF230"/>
  </r>
  <r>
    <s v="Dinner Roll Cluster Hawaiian Square"/>
    <s v="n "/>
    <s v="Freezer"/>
    <s v="Sysco"/>
    <x v="0"/>
    <x v="0"/>
    <s v="cs"/>
    <s v="12/12 CT"/>
    <n v="35.68"/>
    <n v="12"/>
    <n v="2.9733333333333332"/>
    <m/>
    <s v="Sleeve"/>
    <n v="0"/>
    <m/>
    <m/>
  </r>
  <r>
    <s v="Dough Puff Pastry Sheet 10&quot; X 15&quot;"/>
    <s v="y"/>
    <s v="Freezer"/>
    <s v="Sysco"/>
    <x v="0"/>
    <x v="0"/>
    <s v="cs"/>
    <s v="20/12 oz"/>
    <n v="44.59"/>
    <n v="20"/>
    <n v="2.2295000000000003"/>
    <n v="20"/>
    <s v="Sleeve"/>
    <n v="44.59"/>
    <m/>
    <s v="FF235"/>
  </r>
  <r>
    <s v="Fries, Potato Tater Barrel"/>
    <s v="n"/>
    <s v="Freezer"/>
    <s v="Sysco"/>
    <x v="7"/>
    <x v="0"/>
    <s v="Case"/>
    <s v="6/5lbs"/>
    <n v="33.090000000000003"/>
    <n v="6"/>
    <n v="5.5150000000000006"/>
    <m/>
    <s v="Each"/>
    <n v="0"/>
    <m/>
    <m/>
  </r>
  <r>
    <s v="Ice Cream, Butter Pecan"/>
    <s v="y"/>
    <s v="Freezer"/>
    <s v="Hey Mikeys"/>
    <x v="6"/>
    <x v="0"/>
    <s v="Tub"/>
    <s v="3 gal"/>
    <n v="37"/>
    <n v="1"/>
    <n v="37"/>
    <n v="1.4"/>
    <s v="Tub"/>
    <n v="51.8"/>
    <m/>
    <m/>
  </r>
  <r>
    <s v="Ice Cream, Cake Batter"/>
    <s v="y"/>
    <s v="Freezer"/>
    <s v="Hey Mikeys"/>
    <x v="6"/>
    <x v="0"/>
    <s v="Tub"/>
    <s v="3 gal"/>
    <n v="37"/>
    <n v="1"/>
    <n v="37"/>
    <n v="0.8"/>
    <s v="Tub"/>
    <n v="29.6"/>
    <m/>
    <m/>
  </r>
  <r>
    <s v="Ice Cream, Chocolate"/>
    <s v="y"/>
    <s v="Freezer"/>
    <s v="Hey Mikeys"/>
    <x v="6"/>
    <x v="0"/>
    <s v="Tub"/>
    <s v="3 gal"/>
    <n v="37"/>
    <n v="1"/>
    <n v="37"/>
    <m/>
    <s v="Tub"/>
    <n v="0"/>
    <m/>
    <m/>
  </r>
  <r>
    <s v="Ice Cream, Chocolate Peanut Butter"/>
    <s v="y"/>
    <s v="Freezer"/>
    <s v="Hey Mikeys"/>
    <x v="6"/>
    <x v="0"/>
    <s v="Tub"/>
    <s v="3 gal"/>
    <n v="37"/>
    <n v="1"/>
    <n v="37"/>
    <n v="2.1"/>
    <s v="Tub"/>
    <n v="77.7"/>
    <m/>
    <m/>
  </r>
  <r>
    <s v="Ice Cream, Coffee"/>
    <s v="y"/>
    <s v="Freezer"/>
    <s v="Hey Mikeys"/>
    <x v="6"/>
    <x v="0"/>
    <s v="Tub"/>
    <s v="3 gal"/>
    <n v="37"/>
    <n v="1"/>
    <n v="37"/>
    <n v="1.5"/>
    <s v="Tub"/>
    <n v="55.5"/>
    <m/>
    <m/>
  </r>
  <r>
    <s v="Ice Cream, pumkin cheese cake"/>
    <s v="n"/>
    <s v="Freezer"/>
    <s v="Hey Mikeys"/>
    <x v="6"/>
    <x v="0"/>
    <s v="Tub"/>
    <s v="3gal "/>
    <n v="37"/>
    <n v="1"/>
    <n v="37"/>
    <m/>
    <s v="Tub"/>
    <n v="0"/>
    <m/>
    <m/>
  </r>
  <r>
    <s v="Ice Cream, Rainbow Sherbert"/>
    <s v="n"/>
    <s v="Freezer"/>
    <s v="Hey Mikeys"/>
    <x v="6"/>
    <x v="0"/>
    <s v="Tub"/>
    <s v="3 gal"/>
    <n v="37"/>
    <n v="1"/>
    <n v="37"/>
    <m/>
    <s v="Tub"/>
    <n v="0"/>
    <m/>
    <m/>
  </r>
  <r>
    <s v="Ice Cream, Cookie Dough"/>
    <s v="y"/>
    <s v="Freezer"/>
    <s v="Hey Mikeys"/>
    <x v="6"/>
    <x v="0"/>
    <s v="Tub"/>
    <s v="3 Gal"/>
    <n v="37"/>
    <n v="1"/>
    <n v="37"/>
    <n v="1"/>
    <s v="Tub"/>
    <n v="37"/>
    <m/>
    <m/>
  </r>
  <r>
    <s v="Ice Cream, Cookie Monster"/>
    <s v="y"/>
    <s v="Freezer"/>
    <s v="Hey Mikeys"/>
    <x v="6"/>
    <x v="0"/>
    <s v="Tub"/>
    <s v="3 gal"/>
    <n v="37"/>
    <n v="1"/>
    <n v="37"/>
    <n v="0.4"/>
    <s v="Tub"/>
    <n v="14.8"/>
    <m/>
    <m/>
  </r>
  <r>
    <s v="Ice Cream, Cotton Candy"/>
    <s v="y"/>
    <s v="Freezer"/>
    <s v="Hey Mikeys"/>
    <x v="6"/>
    <x v="0"/>
    <s v="Tub"/>
    <s v="3gal "/>
    <n v="37"/>
    <n v="1"/>
    <n v="37"/>
    <n v="0.3"/>
    <s v="Tub"/>
    <n v="11.1"/>
    <m/>
    <m/>
  </r>
  <r>
    <s v="Kernal Corn"/>
    <s v="n"/>
    <s v="Freezer"/>
    <s v="Sysco"/>
    <x v="0"/>
    <x v="0"/>
    <s v="cs"/>
    <s v="12/2.5#"/>
    <n v="30.05"/>
    <n v="30"/>
    <n v="1.0016666666666667"/>
    <m/>
    <s v="Lb"/>
    <n v="0"/>
    <m/>
    <m/>
  </r>
  <r>
    <s v="Ice Cream, Mardi Gras/King Cake"/>
    <s v="y"/>
    <s v="Freezer"/>
    <s v="Hey Mikeys"/>
    <x v="6"/>
    <x v="0"/>
    <s v="Tub"/>
    <s v="3 gal"/>
    <n v="45"/>
    <n v="1"/>
    <n v="40"/>
    <m/>
    <s v="Tub"/>
    <n v="0"/>
    <m/>
    <m/>
  </r>
  <r>
    <s v="Ice Cream, Mint Chip"/>
    <s v="y"/>
    <s v="Freezer"/>
    <s v="Hey Mikeys"/>
    <x v="6"/>
    <x v="0"/>
    <s v="Tub"/>
    <s v="3 gal"/>
    <n v="37"/>
    <n v="1"/>
    <n v="37"/>
    <n v="0.6"/>
    <s v="Tub"/>
    <n v="22.2"/>
    <m/>
    <m/>
  </r>
  <r>
    <s v="Ice Cream, Nutella "/>
    <s v="y"/>
    <s v="Freezer"/>
    <s v="Hey Mikeys"/>
    <x v="6"/>
    <x v="0"/>
    <s v="Tub"/>
    <s v="3 gal"/>
    <n v="37"/>
    <n v="1"/>
    <n v="37"/>
    <n v="1.5"/>
    <s v="Tub"/>
    <n v="55.5"/>
    <m/>
    <m/>
  </r>
  <r>
    <s v="Ice Cream, Oreo Ice"/>
    <s v="y"/>
    <s v="Freezer"/>
    <s v="Hey Mikeys"/>
    <x v="6"/>
    <x v="0"/>
    <s v="Tub"/>
    <s v="3 gal"/>
    <n v="37"/>
    <n v="1"/>
    <n v="37"/>
    <n v="0.5"/>
    <s v="Tub"/>
    <n v="18.5"/>
    <m/>
    <m/>
  </r>
  <r>
    <s v="Sausage, Boudain Links"/>
    <s v="n"/>
    <s v="Freezer"/>
    <s v="Sysco"/>
    <x v="10"/>
    <x v="0"/>
    <s v="Case"/>
    <s v="10#/cs"/>
    <n v="33.71"/>
    <n v="10"/>
    <n v="3.371"/>
    <m/>
    <s v="Lb"/>
    <n v="0"/>
    <m/>
    <m/>
  </r>
  <r>
    <s v="Ice Cream, Peach Cherry"/>
    <s v="y"/>
    <s v="Freezer"/>
    <s v="Hey Mikeys"/>
    <x v="6"/>
    <x v="0"/>
    <s v="Tub"/>
    <s v="3gal "/>
    <n v="36"/>
    <n v="1"/>
    <n v="37"/>
    <n v="0.6"/>
    <s v="Tub"/>
    <n v="22.2"/>
    <m/>
    <m/>
  </r>
  <r>
    <s v="Ice Cream, Pralines and Cream"/>
    <s v="y"/>
    <s v="Freezer"/>
    <s v="Hey Mikeys"/>
    <x v="6"/>
    <x v="0"/>
    <s v="Tub"/>
    <s v="3 gal"/>
    <n v="37"/>
    <n v="1"/>
    <n v="37"/>
    <m/>
    <s v="Tub"/>
    <n v="0"/>
    <m/>
    <m/>
  </r>
  <r>
    <s v="Ice Cream, Salted Caramel"/>
    <s v="y"/>
    <s v="Freezer"/>
    <s v="Hey Mikeys"/>
    <x v="6"/>
    <x v="0"/>
    <s v="Tub"/>
    <s v="3 gal"/>
    <n v="37"/>
    <n v="1"/>
    <n v="37"/>
    <n v="2.2999999999999998"/>
    <s v="Tub"/>
    <n v="85.1"/>
    <m/>
    <m/>
  </r>
  <r>
    <s v="Ice Cream, Strawberry "/>
    <s v="y"/>
    <s v="Freezer"/>
    <s v="Hey Mikeys"/>
    <x v="6"/>
    <x v="0"/>
    <s v="Tub"/>
    <s v="3gal "/>
    <n v="37"/>
    <n v="1"/>
    <n v="37"/>
    <m/>
    <s v="Tub"/>
    <n v="0"/>
    <m/>
    <m/>
  </r>
  <r>
    <s v="Ice Cream, Vanilla "/>
    <s v="y"/>
    <s v="Freezer"/>
    <s v="Hey Mikeys"/>
    <x v="6"/>
    <x v="0"/>
    <s v="Each"/>
    <s v="3 gal"/>
    <n v="37"/>
    <n v="1"/>
    <n v="37"/>
    <n v="3.8"/>
    <s v="Tub"/>
    <n v="140.6"/>
    <m/>
    <m/>
  </r>
  <r>
    <s v="Sauce, Tartar Sauce"/>
    <s v="y"/>
    <s v="Line"/>
    <s v="The spot"/>
    <x v="0"/>
    <x v="0"/>
    <s v="Gallon"/>
    <s v="Gal = 9lb"/>
    <n v="5.19"/>
    <n v="9"/>
    <n v="0.57666666666666666"/>
    <n v="8"/>
    <s v="Lb"/>
    <n v="4.6133333333333333"/>
    <m/>
    <s v="C100"/>
  </r>
  <r>
    <s v="Super Cookies Dough"/>
    <s v="n"/>
    <s v="Freezer"/>
    <s v="Sysco"/>
    <x v="0"/>
    <x v="0"/>
    <s v="Case"/>
    <s v="$1.28 ea/60cs"/>
    <n v="76.8"/>
    <n v="60"/>
    <n v="1.28"/>
    <m/>
    <s v="Case"/>
    <n v="0"/>
    <m/>
    <m/>
  </r>
  <r>
    <s v="Sauce, Plum Sauce - Prepared"/>
    <s v="y"/>
    <s v="Line"/>
    <s v="The spot"/>
    <x v="0"/>
    <x v="0"/>
    <s v="Gallon"/>
    <s v="Gal = 9lb"/>
    <n v="20"/>
    <n v="9"/>
    <n v="2.2222222222222223"/>
    <n v="9"/>
    <s v="Lb"/>
    <n v="20"/>
    <m/>
    <s v="C105"/>
  </r>
  <r>
    <s v="Sauce, Cocktail Sauce"/>
    <s v="y"/>
    <s v="Line"/>
    <s v="Spot"/>
    <x v="0"/>
    <x v="0"/>
    <s v="Gallon"/>
    <s v="Gal = 9lb"/>
    <n v="8.9600000000000009"/>
    <n v="9"/>
    <n v="0.99555555555555564"/>
    <n v="12"/>
    <s v="Lb"/>
    <n v="11.946666666666667"/>
    <m/>
    <s v="C110"/>
  </r>
  <r>
    <s v="Produce, Garlic, Peeled"/>
    <s v="y"/>
    <s v="Line"/>
    <s v="Houston Avocado"/>
    <x v="7"/>
    <x v="0"/>
    <s v="Jar"/>
    <s v="5# jar"/>
    <n v="29.8"/>
    <n v="5"/>
    <n v="5.96"/>
    <n v="1"/>
    <s v="Lb"/>
    <n v="5.96"/>
    <m/>
    <s v="C115"/>
  </r>
  <r>
    <s v="Produce, Fruit, Limes 200ct"/>
    <s v="y"/>
    <s v="Line"/>
    <s v="Houston Avocado"/>
    <x v="7"/>
    <x v="0"/>
    <s v="Case"/>
    <s v="200 ct = 40lb"/>
    <n v="30.48"/>
    <n v="40"/>
    <n v="0.76200000000000001"/>
    <n v="6"/>
    <s v="Lb"/>
    <n v="4.5720000000000001"/>
    <m/>
    <s v="C120"/>
  </r>
  <r>
    <s v="Produce, Fruit, Lemons Fancy 165ct"/>
    <s v="y"/>
    <s v="Line"/>
    <s v="Houston Avocado"/>
    <x v="7"/>
    <x v="0"/>
    <s v="Case"/>
    <s v="165ct = 40lb"/>
    <n v="28.34"/>
    <n v="40"/>
    <n v="0.70850000000000002"/>
    <n v="7.5"/>
    <s v="Lb"/>
    <n v="5.3137499999999998"/>
    <m/>
    <s v="C125"/>
  </r>
  <r>
    <s v="Beef Ground Patty 8oz"/>
    <s v="y"/>
    <s v="Line"/>
    <s v="Sysco"/>
    <x v="10"/>
    <x v="0"/>
    <s v="Case"/>
    <s v="20/8oz"/>
    <n v="26.95"/>
    <n v="10"/>
    <n v="3.07"/>
    <n v="0"/>
    <s v="Lb"/>
    <n v="0"/>
    <m/>
    <s v="C130"/>
  </r>
  <r>
    <s v="Chicken, Wings"/>
    <s v="y"/>
    <s v="Line"/>
    <s v="Sysco"/>
    <x v="11"/>
    <x v="0"/>
    <s v="Case"/>
    <s v="4/10lb"/>
    <n v="87.79"/>
    <n v="40"/>
    <n v="2.19475"/>
    <n v="80"/>
    <s v="Lb"/>
    <n v="175.57999999999998"/>
    <m/>
    <s v="C135"/>
  </r>
  <r>
    <s v="Ketchup, Vol Pack"/>
    <s v="y"/>
    <s v="Line"/>
    <s v="Sysco"/>
    <x v="0"/>
    <x v="0"/>
    <s v="Case"/>
    <s v="3 Gal/cs"/>
    <n v="22.57"/>
    <n v="1"/>
    <n v="22.57"/>
    <n v="2"/>
    <s v="Case"/>
    <n v="45.14"/>
    <m/>
    <s v="F100"/>
  </r>
  <r>
    <s v="Mayonaise, Pouch - Heinz"/>
    <s v="y"/>
    <s v="Line"/>
    <s v="Sysco"/>
    <x v="0"/>
    <x v="0"/>
    <s v="Case"/>
    <s v="2/1.5 gallon"/>
    <n v="45.91"/>
    <n v="2"/>
    <n v="22.954999999999998"/>
    <n v="2"/>
    <s v="Bag"/>
    <n v="45.91"/>
    <m/>
    <s v="F105"/>
  </r>
  <r>
    <s v="Mustard Pouch - Heinz"/>
    <s v="y"/>
    <s v="Line"/>
    <s v="Sysco"/>
    <x v="0"/>
    <x v="0"/>
    <s v="Case"/>
    <s v="2 /1.5gal."/>
    <n v="23.55"/>
    <n v="2"/>
    <n v="11.775"/>
    <n v="2"/>
    <s v="Bag"/>
    <n v="23.55"/>
    <m/>
    <s v="F110"/>
  </r>
  <r>
    <s v="Pepper Banana Mild Rings - Prepped"/>
    <s v="y"/>
    <s v="Line"/>
    <s v="Sysco"/>
    <x v="0"/>
    <x v="0"/>
    <s v="Case"/>
    <s v="24lbs"/>
    <n v="28.4"/>
    <n v="24"/>
    <n v="1.1833333333333333"/>
    <n v="6.5"/>
    <s v="Lb"/>
    <n v="7.6916666666666664"/>
    <m/>
    <s v="F115"/>
  </r>
  <r>
    <s v="Pepperoncini Peppers, Gallon - Prepped"/>
    <s v="y"/>
    <s v="Line"/>
    <s v="Sysco"/>
    <x v="0"/>
    <x v="0"/>
    <s v="Case"/>
    <s v="4/1gal"/>
    <n v="28.4"/>
    <n v="24"/>
    <n v="1.1833333333333333"/>
    <n v="4"/>
    <s v="Lb"/>
    <n v="4.7333333333333334"/>
    <m/>
    <s v="F120"/>
  </r>
  <r>
    <s v="Pickles, Dill Sliced"/>
    <s v="y"/>
    <s v="Line"/>
    <s v="Sysco"/>
    <x v="0"/>
    <x v="0"/>
    <s v="Case"/>
    <s v="1/5gal"/>
    <n v="18.25"/>
    <n v="25"/>
    <n v="0.73"/>
    <n v="21"/>
    <s v="Lb"/>
    <n v="15.33"/>
    <m/>
    <s v="F125"/>
  </r>
  <r>
    <s v="Produce, Lettuce, Green Leaf"/>
    <s v="y"/>
    <s v="Line"/>
    <s v="Houston Avocado"/>
    <x v="7"/>
    <x v="0"/>
    <s v="Case"/>
    <s v="1/24 HEADS = 25#"/>
    <n v="16.02"/>
    <n v="10"/>
    <n v="1.6019999999999999"/>
    <n v="8"/>
    <s v="Lb"/>
    <n v="12.815999999999999"/>
    <m/>
    <s v="F130"/>
  </r>
  <r>
    <s v="Produce, Onion, Colossal Yellow"/>
    <s v="y"/>
    <s v="Line"/>
    <s v="Houston Avocado"/>
    <x v="7"/>
    <x v="0"/>
    <s v="Bag"/>
    <s v="50lbs"/>
    <n v="14.44"/>
    <n v="50"/>
    <n v="0.2888"/>
    <n v="8"/>
    <s v="Lb"/>
    <n v="2.3104"/>
    <m/>
    <s v="F131"/>
  </r>
  <r>
    <s v="Produce, Tomatoes, 5x6"/>
    <s v="y"/>
    <s v="Line"/>
    <s v="Houston Avocado"/>
    <x v="7"/>
    <x v="0"/>
    <s v="Case"/>
    <s v="18lbs"/>
    <n v="34.76"/>
    <n v="18"/>
    <n v="1.931111111111111"/>
    <n v="11"/>
    <s v="Lb"/>
    <n v="21.242222222222221"/>
    <m/>
    <s v="F135"/>
  </r>
  <r>
    <s v="Relish, Sweet"/>
    <s v="y"/>
    <s v="Line"/>
    <s v="Sysco"/>
    <x v="0"/>
    <x v="0"/>
    <s v="Case"/>
    <s v="4/1 Gallon"/>
    <n v="31.82"/>
    <n v="32"/>
    <n v="0.99437500000000001"/>
    <n v="0"/>
    <s v="Lb"/>
    <n v="0"/>
    <m/>
    <s v="F140"/>
  </r>
  <r>
    <s v="Giardiniera Vegetables"/>
    <s v="y"/>
    <s v="Line"/>
    <s v="Sysco"/>
    <x v="0"/>
    <x v="0"/>
    <s v="Case"/>
    <s v="4/1gal"/>
    <n v="28.7"/>
    <n v="26"/>
    <n v="1.1038461538461539"/>
    <n v="7"/>
    <s v="lbs"/>
    <n v="7.726923076923077"/>
    <m/>
    <s v="F145"/>
  </r>
  <r>
    <s v="Jalapenos, Sliced Canned - Prepped"/>
    <s v="y "/>
    <s v="Line"/>
    <s v="Sysco"/>
    <x v="0"/>
    <x v="0"/>
    <s v="lbs"/>
    <s v="cs = 24lb"/>
    <n v="28.7"/>
    <n v="24"/>
    <n v="1.1958333333333333"/>
    <n v="8"/>
    <s v="lbs"/>
    <n v="9.5666666666666664"/>
    <m/>
    <s v="F150"/>
  </r>
  <r>
    <s v="Produce, Celery"/>
    <s v="y"/>
    <s v="Line"/>
    <s v="Houston Avocado"/>
    <x v="7"/>
    <x v="0"/>
    <s v="Each"/>
    <s v="Stalk"/>
    <n v="1.06"/>
    <n v="1"/>
    <n v="1.06"/>
    <n v="1"/>
    <s v="Each"/>
    <n v="1.06"/>
    <m/>
    <s v="S105"/>
  </r>
  <r>
    <s v="Produce, Carrots, Whole"/>
    <s v="y"/>
    <s v="Line"/>
    <s v="Houston Avocado"/>
    <x v="7"/>
    <x v="0"/>
    <s v="Case"/>
    <s v="1 lb"/>
    <n v="0.42"/>
    <n v="1"/>
    <n v="0.42"/>
    <n v="1"/>
    <s v="Lb"/>
    <n v="0.42"/>
    <m/>
    <s v="S106"/>
  </r>
  <r>
    <s v="Produce, Fruit, Strawberry Fresh"/>
    <s v="y"/>
    <s v="Line"/>
    <s v="Houston Avocado"/>
    <x v="7"/>
    <x v="0"/>
    <s v="Case"/>
    <s v="4pt"/>
    <n v="9.89"/>
    <n v="4"/>
    <n v="2.4725000000000001"/>
    <n v="2"/>
    <s v="Lb"/>
    <n v="4.9450000000000003"/>
    <m/>
    <s v="S110"/>
  </r>
  <r>
    <s v="Produce, Fruit, Mangos"/>
    <s v="y"/>
    <s v="Line"/>
    <s v="Houston Avocado"/>
    <x v="7"/>
    <x v="0"/>
    <s v="Case"/>
    <s v="BX = 10 CT"/>
    <n v="12.83"/>
    <n v="10"/>
    <n v="1.2829999999999999"/>
    <n v="4"/>
    <s v="Each"/>
    <n v="5.1319999999999997"/>
    <m/>
    <s v="S115"/>
  </r>
  <r>
    <s v="Produce, Cabbage, Red Shredded"/>
    <s v="y"/>
    <s v="Line"/>
    <s v="Houston Avocado"/>
    <x v="7"/>
    <x v="0"/>
    <s v="Case"/>
    <s v="4/5lb Bags"/>
    <n v="18.72"/>
    <n v="20"/>
    <n v="0.93599999999999994"/>
    <n v="2"/>
    <s v="Lb"/>
    <n v="1.8719999999999999"/>
    <m/>
    <s v="S120"/>
  </r>
  <r>
    <s v="Produce, Avocado Whole"/>
    <s v="y"/>
    <s v="Line"/>
    <s v="Houston Avocado"/>
    <x v="7"/>
    <x v="0"/>
    <s v="Case"/>
    <n v="48"/>
    <n v="50.8"/>
    <n v="48"/>
    <n v="1.0583333333333333"/>
    <n v="8"/>
    <s v="Each"/>
    <n v="8.4666666666666668"/>
    <m/>
    <s v="S125"/>
  </r>
  <r>
    <s v="Cheese, Feta Bucket"/>
    <s v="y"/>
    <s v="Line"/>
    <s v="Sysco"/>
    <x v="6"/>
    <x v="0"/>
    <s v="Case"/>
    <s v="1/27lb"/>
    <n v="81.069999999999993"/>
    <n v="27"/>
    <n v="3.0025925925925923"/>
    <n v="4"/>
    <s v="Lb"/>
    <n v="12.010370370370369"/>
    <m/>
    <s v="S130"/>
  </r>
  <r>
    <s v="Produce, Onion, Medium Red"/>
    <s v="y"/>
    <s v="Line"/>
    <s v="Houston Avocado"/>
    <x v="7"/>
    <x v="0"/>
    <s v="Bag"/>
    <s v="25lbs"/>
    <n v="13.1"/>
    <n v="25"/>
    <n v="0.52400000000000002"/>
    <n v="2.5"/>
    <s v="Lb"/>
    <n v="1.31"/>
    <m/>
    <s v="S135"/>
  </r>
  <r>
    <s v="Produce, Cucumbers"/>
    <s v="y"/>
    <s v="Line"/>
    <s v="Houston Avocado"/>
    <x v="7"/>
    <x v="0"/>
    <s v="Case"/>
    <s v="40lbs"/>
    <n v="31.02"/>
    <n v="40"/>
    <n v="0.77549999999999997"/>
    <n v="10"/>
    <s v="Lb"/>
    <n v="7.7549999999999999"/>
    <m/>
    <s v="S140"/>
  </r>
  <r>
    <s v="Produce, Tomatoes, Roma #1"/>
    <s v="y"/>
    <s v="Line"/>
    <s v="Houston Avocado"/>
    <x v="7"/>
    <x v="0"/>
    <s v="Case"/>
    <s v="25lbs"/>
    <n v="40.11"/>
    <n v="25"/>
    <n v="1.6044"/>
    <n v="8"/>
    <s v="Lb"/>
    <n v="12.8352"/>
    <m/>
    <s v="S145"/>
  </r>
  <r>
    <s v="Produce, Fruit, Grapes - Prepped"/>
    <s v="y"/>
    <s v="Line"/>
    <s v="Houston Avocado"/>
    <x v="7"/>
    <x v="0"/>
    <s v="Case"/>
    <s v="19lb/cs"/>
    <n v="17.38"/>
    <n v="19"/>
    <n v="0.91473684210526307"/>
    <n v="4"/>
    <s v="Lb"/>
    <n v="3.6589473684210523"/>
    <m/>
    <s v="S150"/>
  </r>
  <r>
    <s v="Produce, Onion, Medium Red"/>
    <s v="y"/>
    <s v="Line"/>
    <s v="Houston Avocado"/>
    <x v="7"/>
    <x v="0"/>
    <s v="Bag"/>
    <s v="25lbs"/>
    <n v="13.1"/>
    <n v="25"/>
    <n v="0.52400000000000002"/>
    <n v="6"/>
    <s v="Lb"/>
    <n v="3.1440000000000001"/>
    <m/>
    <s v="S155"/>
  </r>
  <r>
    <s v="Pepperoncini Peppers, Gallon - Prepped"/>
    <s v="y"/>
    <s v="Line"/>
    <s v="Sysco"/>
    <x v="0"/>
    <x v="0"/>
    <s v="Case"/>
    <s v="4/1gal"/>
    <n v="13.1"/>
    <n v="24"/>
    <n v="0.54583333333333328"/>
    <n v="2"/>
    <s v="Lb"/>
    <n v="1.0916666666666666"/>
    <m/>
    <s v="S160"/>
  </r>
  <r>
    <s v="Olives, Kalamata"/>
    <s v="y"/>
    <s v="Line"/>
    <s v="Sysco"/>
    <x v="0"/>
    <x v="0"/>
    <s v="Case"/>
    <s v="1/6lb"/>
    <n v="27.42"/>
    <n v="4"/>
    <n v="6.8550000000000004"/>
    <n v="2.5"/>
    <s v="lbs"/>
    <n v="17.137500000000003"/>
    <m/>
    <s v="S165"/>
  </r>
  <r>
    <s v="Cheese, Blue Crumble"/>
    <s v="y"/>
    <s v="Line"/>
    <s v="Sysco"/>
    <x v="6"/>
    <x v="0"/>
    <s v="Case"/>
    <s v="4/5lb"/>
    <n v="60.61"/>
    <n v="20"/>
    <n v="3.0305"/>
    <n v="3"/>
    <s v="Lb"/>
    <n v="9.0914999999999999"/>
    <m/>
    <s v="S170"/>
  </r>
  <r>
    <s v="Cheese, Parmesan Wheel - Prepped"/>
    <s v="y"/>
    <s v="Line"/>
    <s v="Sysco"/>
    <x v="6"/>
    <x v="0"/>
    <s v="Each"/>
    <s v="1/20lb"/>
    <n v="3.6480000000000001"/>
    <n v="1"/>
    <n v="3.6480000000000001"/>
    <n v="2.5"/>
    <s v="Lb"/>
    <n v="9.120000000000001"/>
    <m/>
    <s v="S175"/>
  </r>
  <r>
    <s v="Produce, Carrots, Shredded"/>
    <s v="y"/>
    <s v="Line"/>
    <s v="Houston Avocado"/>
    <x v="7"/>
    <x v="0"/>
    <s v="Bag"/>
    <s v="5lbs"/>
    <n v="7.73"/>
    <n v="5"/>
    <n v="1.546"/>
    <n v="4"/>
    <s v="Lb"/>
    <n v="6.1840000000000002"/>
    <m/>
    <s v="S180"/>
  </r>
  <r>
    <s v="Cheese, Cheddar Block - Prepped"/>
    <s v="y"/>
    <s v="Line"/>
    <s v="Sysco"/>
    <x v="6"/>
    <x v="0"/>
    <s v="Case"/>
    <s v="1/42lb"/>
    <n v="2.2000000000000002"/>
    <n v="1"/>
    <n v="2.2000000000000002"/>
    <n v="5"/>
    <s v="Lb"/>
    <n v="11"/>
    <m/>
    <s v="S185"/>
  </r>
  <r>
    <s v="Eggs"/>
    <s v="y"/>
    <s v="Line"/>
    <s v="Sysco"/>
    <x v="6"/>
    <x v="0"/>
    <s v="Case"/>
    <s v="1/15dz"/>
    <n v="16.36"/>
    <n v="180"/>
    <n v="9.088888888888888E-2"/>
    <n v="15"/>
    <s v="Each"/>
    <n v="1.3633333333333333"/>
    <m/>
    <s v="S190"/>
  </r>
  <r>
    <s v="Dressing, Balsamic "/>
    <s v="y"/>
    <s v="Line"/>
    <s v="Sysco"/>
    <x v="0"/>
    <x v="0"/>
    <s v="Case"/>
    <s v="2/1 gallon"/>
    <n v="26.49"/>
    <n v="18"/>
    <n v="1.4716666666666667"/>
    <n v="5"/>
    <s v="Lb"/>
    <n v="7.3583333333333334"/>
    <m/>
    <s v="S195"/>
  </r>
  <r>
    <s v="Dressing, Italian Dressing"/>
    <s v="y"/>
    <s v="Line"/>
    <s v="Sysco"/>
    <x v="0"/>
    <x v="0"/>
    <s v="Case"/>
    <s v="4/1 gallon "/>
    <n v="9.4700000000000006"/>
    <n v="36"/>
    <n v="0.2630555555555556"/>
    <n v="4"/>
    <s v="Lb"/>
    <n v="1.0522222222222224"/>
    <m/>
    <s v="S200"/>
  </r>
  <r>
    <s v="Mac and Cheese Prepared"/>
    <s v="y"/>
    <s v="Line"/>
    <s v="The spot"/>
    <x v="0"/>
    <x v="0"/>
    <s v="Each"/>
    <s v="Each"/>
    <n v="0.63"/>
    <n v="1"/>
    <n v="0.63"/>
    <n v="12"/>
    <s v="Each"/>
    <n v="7.5600000000000005"/>
    <m/>
    <s v="S205"/>
  </r>
  <r>
    <s v="Dressing, Greek Dressing"/>
    <s v="y"/>
    <s v="Line"/>
    <s v="Sysco"/>
    <x v="0"/>
    <x v="0"/>
    <s v="Case"/>
    <s v="2/1 gallon"/>
    <n v="42.32"/>
    <n v="18"/>
    <n v="2.3511111111111109"/>
    <n v="4"/>
    <s v="Lb"/>
    <n v="9.4044444444444437"/>
    <m/>
    <s v="S210"/>
  </r>
  <r>
    <s v="Dressing, Caesar"/>
    <s v="y"/>
    <s v="Line"/>
    <s v="Spot"/>
    <x v="0"/>
    <x v="0"/>
    <s v="Recipe"/>
    <s v="3 gal/Recipe"/>
    <n v="42"/>
    <n v="27"/>
    <n v="1.5555555555555556"/>
    <n v="4.5"/>
    <s v="Lb"/>
    <n v="7"/>
    <m/>
    <s v="S215"/>
  </r>
  <r>
    <s v="Dressing, Blue Cheese Dressing "/>
    <s v="y"/>
    <s v="Line"/>
    <s v="The spot"/>
    <x v="6"/>
    <x v="0"/>
    <s v="Gallon"/>
    <s v="1/3 Pan = 10 lb"/>
    <n v="8.84"/>
    <n v="10"/>
    <n v="0.88400000000000001"/>
    <n v="4"/>
    <s v="Lb"/>
    <n v="3.536"/>
    <m/>
    <s v="S216"/>
  </r>
  <r>
    <s v="Dressing, Honey Mustard"/>
    <s v="y"/>
    <s v="Line"/>
    <s v="The spot"/>
    <x v="0"/>
    <x v="0"/>
    <s v="Case"/>
    <s v="1 gallon  = 9lbs"/>
    <n v="12.8"/>
    <n v="9"/>
    <n v="1.4222222222222223"/>
    <n v="5"/>
    <s v="Lb"/>
    <n v="7.1111111111111116"/>
    <m/>
    <s v="S220"/>
  </r>
  <r>
    <s v="Dressing, Ranch "/>
    <s v="y"/>
    <s v="Line"/>
    <s v="Spot"/>
    <x v="6"/>
    <x v="0"/>
    <s v="Recipe"/>
    <s v="2 gal/recipe"/>
    <n v="15.95"/>
    <n v="18"/>
    <n v="0.88611111111111107"/>
    <n v="15"/>
    <s v="Lb"/>
    <n v="13.291666666666666"/>
    <m/>
    <s v="S225"/>
  </r>
  <r>
    <s v="Dressing, Champagne Vinaigrette"/>
    <s v="y"/>
    <s v="Line"/>
    <s v="Spot"/>
    <x v="0"/>
    <x v="0"/>
    <s v="Recipe"/>
    <s v="2 gal/recipe"/>
    <n v="25.56"/>
    <n v="18"/>
    <n v="1.42"/>
    <n v="5"/>
    <s v="Lb"/>
    <n v="7.1"/>
    <m/>
    <s v="S230"/>
  </r>
  <r>
    <s v="Dressing, Citrus Honey"/>
    <s v="y"/>
    <s v="Line"/>
    <s v="Spot"/>
    <x v="0"/>
    <x v="0"/>
    <s v="Recipe"/>
    <s v="2 gal/recipe"/>
    <n v="40.630000000000003"/>
    <n v="18"/>
    <n v="2.2572222222222225"/>
    <n v="5"/>
    <s v="Lb"/>
    <n v="11.286111111111111"/>
    <m/>
    <s v="S235"/>
  </r>
  <r>
    <s v="Produce, Lettuce, Romaine Chopped"/>
    <s v="y"/>
    <s v="Line"/>
    <s v="Houston Avocado"/>
    <x v="7"/>
    <x v="0"/>
    <s v="LB"/>
    <s v="Lb"/>
    <n v="10.91"/>
    <n v="12"/>
    <n v="0.90916666666666668"/>
    <n v="7"/>
    <s v="Lb"/>
    <n v="6.3641666666666667"/>
    <m/>
    <s v="S235"/>
  </r>
  <r>
    <s v="Produce, Arugala"/>
    <s v="y"/>
    <s v="Line"/>
    <s v="Houston Avocado"/>
    <x v="7"/>
    <x v="0"/>
    <s v="Case"/>
    <s v="1 lb"/>
    <n v="12.3"/>
    <n v="1"/>
    <n v="12.3"/>
    <n v="0"/>
    <s v="Lb"/>
    <n v="0"/>
    <m/>
    <s v="T095"/>
  </r>
  <r>
    <s v="Produce, Fruit, Lemons Fancy 165ct"/>
    <s v="y"/>
    <s v="Line"/>
    <s v="Houston Avocado"/>
    <x v="7"/>
    <x v="0"/>
    <s v="Case"/>
    <s v="165ct = 40lb"/>
    <n v="28.34"/>
    <n v="40"/>
    <n v="0.70850000000000002"/>
    <n v="5"/>
    <s v="Lb"/>
    <n v="3.5425"/>
    <m/>
    <s v="T100"/>
  </r>
  <r>
    <s v="Produce, Cilantro"/>
    <s v="y"/>
    <s v="Line"/>
    <s v="Houston Avocado"/>
    <x v="7"/>
    <x v="0"/>
    <s v="Case"/>
    <s v="12ct"/>
    <n v="4.91"/>
    <n v="12"/>
    <n v="0.40916666666666668"/>
    <n v="1"/>
    <s v="Lb"/>
    <n v="0.40916666666666668"/>
    <m/>
    <s v="T105"/>
  </r>
  <r>
    <s v="Sauce, Avocado Lime Cream"/>
    <s v="y"/>
    <s v="Line"/>
    <s v="Spot"/>
    <x v="6"/>
    <x v="0"/>
    <s v="Gallon"/>
    <s v="Gal = 9lb"/>
    <n v="20"/>
    <n v="9"/>
    <n v="2.2222222222222223"/>
    <n v="2"/>
    <s v="Lb"/>
    <n v="4.4444444444444446"/>
    <m/>
    <s v="T110"/>
  </r>
  <r>
    <s v="Sauce, Baja"/>
    <s v="y"/>
    <s v="Line"/>
    <s v="Spot"/>
    <x v="6"/>
    <x v="0"/>
    <s v="Gallon"/>
    <s v="Gal = 9lb"/>
    <n v="6.25"/>
    <n v="9"/>
    <n v="0.69444444444444442"/>
    <n v="2"/>
    <s v="Lb"/>
    <n v="1.3888888888888888"/>
    <m/>
    <s v="T115"/>
  </r>
  <r>
    <s v="Sauce, Nacho Cream"/>
    <s v="y"/>
    <s v="Line"/>
    <s v="The spot"/>
    <x v="6"/>
    <x v="0"/>
    <s v="Gallon"/>
    <s v="Gal = 9lb"/>
    <n v="9.77"/>
    <n v="9"/>
    <n v="1.0855555555555556"/>
    <n v="2"/>
    <s v="Lb"/>
    <n v="2.1711111111111112"/>
    <m/>
    <s v="T120"/>
  </r>
  <r>
    <s v="Sauce, Wasabi Sauce"/>
    <s v="y"/>
    <s v="Line"/>
    <s v="Sysco"/>
    <x v="6"/>
    <x v="0"/>
    <s v="Gallon"/>
    <s v="Gal = 9lb"/>
    <n v="7.04"/>
    <n v="9"/>
    <n v="0.78222222222222226"/>
    <n v="2"/>
    <s v="Lb"/>
    <n v="1.5644444444444445"/>
    <m/>
    <s v="T125"/>
  </r>
  <r>
    <s v="Produce, Radish"/>
    <s v="y"/>
    <s v="Line"/>
    <s v="Houston Avocado"/>
    <x v="7"/>
    <x v="0"/>
    <s v="Case"/>
    <s v="30/cs"/>
    <n v="17.649999999999999"/>
    <n v="11.25"/>
    <n v="1.5688888888888888"/>
    <n v="1"/>
    <s v="Lb"/>
    <n v="1.5688888888888888"/>
    <m/>
    <s v="T130"/>
  </r>
  <r>
    <s v="Cole Slaw, Prepared"/>
    <s v="y"/>
    <s v="Line"/>
    <s v="Spot"/>
    <x v="7"/>
    <x v="0"/>
    <s v="Recipe"/>
    <s v=" 5/5# Bags/Recipe"/>
    <n v="18.88"/>
    <n v="5"/>
    <n v="3.7759999999999998"/>
    <n v="2.5"/>
    <s v="Lb"/>
    <n v="9.44"/>
    <m/>
    <s v="T140"/>
  </r>
  <r>
    <s v="Produce, Tomatoes, Roma #1"/>
    <s v="y"/>
    <s v="Line"/>
    <s v="Houston Avocado"/>
    <x v="7"/>
    <x v="0"/>
    <s v="Case"/>
    <s v="25lbs"/>
    <n v="40.11"/>
    <n v="25"/>
    <n v="1.6044"/>
    <n v="3"/>
    <s v="Lb"/>
    <n v="4.8132000000000001"/>
    <m/>
    <s v="T145"/>
  </r>
  <r>
    <s v="Produce, Cabbage, Green Shredded"/>
    <s v="y"/>
    <s v="Line"/>
    <s v="Houston Avocado"/>
    <x v="7"/>
    <x v="0"/>
    <s v="Case"/>
    <s v="4/5lb Bags"/>
    <n v="16.579999999999998"/>
    <n v="20"/>
    <n v="0.82899999999999996"/>
    <n v="5"/>
    <s v="Lb"/>
    <n v="4.1449999999999996"/>
    <m/>
    <s v="T150"/>
  </r>
  <r>
    <s v="Produce, Cucumber Salad"/>
    <s v="y"/>
    <s v="Line"/>
    <s v="Houston Avocado"/>
    <x v="0"/>
    <x v="0"/>
    <s v="Case"/>
    <s v="40lbs"/>
    <n v="31.02"/>
    <n v="40"/>
    <n v="0.77549999999999997"/>
    <n v="4"/>
    <s v="Lb"/>
    <n v="3.1019999999999999"/>
    <m/>
    <s v="T155"/>
  </r>
  <r>
    <s v="Produce, Pepper, Jalapenos"/>
    <s v="y"/>
    <s v="Line"/>
    <s v="Houston Avocado"/>
    <x v="7"/>
    <x v="0"/>
    <s v="Case"/>
    <s v="17.5#"/>
    <n v="10.43"/>
    <n v="17.5"/>
    <n v="0.59599999999999997"/>
    <n v="2"/>
    <s v="Lb"/>
    <n v="1.1919999999999999"/>
    <m/>
    <s v="T160"/>
  </r>
  <r>
    <s v="Produce, Avocado Whole"/>
    <s v="y"/>
    <s v="Line"/>
    <s v="Houston Avocado"/>
    <x v="7"/>
    <x v="0"/>
    <s v="Case"/>
    <n v="48"/>
    <n v="50.8"/>
    <n v="48"/>
    <n v="1.0583333333333333"/>
    <n v="10"/>
    <s v="Each"/>
    <n v="10.583333333333334"/>
    <m/>
    <s v="T165"/>
  </r>
  <r>
    <s v="Sauce, Salsa Chipotle"/>
    <s v="y"/>
    <s v="Line"/>
    <s v="The spot"/>
    <x v="0"/>
    <x v="0"/>
    <s v="Gallon"/>
    <s v="Gal = 9lb"/>
    <n v="7.68"/>
    <n v="9"/>
    <n v="0.85333333333333328"/>
    <n v="11"/>
    <s v="Lb"/>
    <n v="9.3866666666666667"/>
    <m/>
    <s v="T170"/>
  </r>
  <r>
    <s v="Produce, Lettuce, Iceberg Shredded"/>
    <s v="y"/>
    <s v="Line"/>
    <s v="Houston Avocado"/>
    <x v="7"/>
    <x v="0"/>
    <s v="Case"/>
    <s v="4/5lb Bags"/>
    <n v="16.579999999999998"/>
    <n v="20"/>
    <n v="0.82899999999999996"/>
    <n v="3"/>
    <s v="Lb"/>
    <n v="2.4870000000000001"/>
    <m/>
    <s v="T175"/>
  </r>
  <r>
    <s v="Guacamole"/>
    <s v="y "/>
    <s v="Line"/>
    <s v="The spot"/>
    <x v="7"/>
    <x v="0"/>
    <s v="lbs"/>
    <s v="Recipe = 2.5#"/>
    <n v="7.73"/>
    <n v="2.5"/>
    <n v="3.0920000000000001"/>
    <n v="2"/>
    <s v="lbs"/>
    <n v="6.1840000000000002"/>
    <m/>
    <s v="T180"/>
  </r>
  <r>
    <s v="Seafood, Shrimp, 41/50 - Boiled"/>
    <s v="y"/>
    <s v="Line"/>
    <s v="Bay Area"/>
    <x v="9"/>
    <x v="0"/>
    <s v="LB"/>
    <s v="10/5lbs"/>
    <n v="230"/>
    <n v="50"/>
    <n v="4.7"/>
    <n v="4"/>
    <s v="Lb"/>
    <n v="18.8"/>
    <m/>
    <s v="T185"/>
  </r>
  <r>
    <s v="Sauce, Southwest Shrimp Cocktail"/>
    <s v="y"/>
    <s v="Line"/>
    <s v="The spot"/>
    <x v="0"/>
    <x v="0"/>
    <s v="Gallon"/>
    <s v="Gal = 9lb"/>
    <n v="6.4"/>
    <n v="9"/>
    <n v="0.71111111111111114"/>
    <n v="4.5"/>
    <s v="Lb"/>
    <n v="3.2"/>
    <m/>
    <s v="T190"/>
  </r>
  <r>
    <s v="Pico De Gallo"/>
    <s v="y"/>
    <s v="Line"/>
    <s v="Spot"/>
    <x v="7"/>
    <x v="0"/>
    <s v="Recipe"/>
    <s v="2gal/recipe"/>
    <n v="8.2799999999999994"/>
    <n v="20"/>
    <n v="0.41399999999999998"/>
    <n v="13"/>
    <s v="Lb"/>
    <n v="5.3819999999999997"/>
    <m/>
    <s v="T195"/>
  </r>
  <r>
    <s v="Horseradish"/>
    <s v="y"/>
    <s v="Line"/>
    <s v="Sysco"/>
    <x v="0"/>
    <x v="0"/>
    <s v="Case"/>
    <s v="4/1 Gallon"/>
    <n v="14.17"/>
    <n v="1"/>
    <n v="14.17"/>
    <n v="10"/>
    <s v="Gallon"/>
    <n v="141.69999999999999"/>
    <m/>
    <s v="T200"/>
  </r>
  <r>
    <s v="Dressing, Cucumber Vinaigrette"/>
    <s v="y"/>
    <s v="Line"/>
    <s v="Spot"/>
    <x v="0"/>
    <x v="0"/>
    <s v="Recipe"/>
    <s v=".5 gal/recipe"/>
    <n v="7.35"/>
    <n v="4.5"/>
    <n v="1.6333333333333333"/>
    <n v="0"/>
    <s v="Lb"/>
    <n v="0"/>
    <m/>
    <s v="T205"/>
  </r>
  <r>
    <s v="Chicken, Tinga - Prepped"/>
    <s v="y"/>
    <s v="Line"/>
    <s v="Spot"/>
    <x v="11"/>
    <x v="0"/>
    <s v="Recipe"/>
    <s v="4qts = 10Lbs"/>
    <n v="16.75"/>
    <n v="10"/>
    <n v="1.675"/>
    <n v="0"/>
    <s v="Lb"/>
    <n v="0"/>
    <m/>
    <s v="T210"/>
  </r>
  <r>
    <s v="Bacon, Hormel Sliced - Burgers (18/22)"/>
    <s v="y"/>
    <s v="Line"/>
    <s v="Sysco"/>
    <x v="10"/>
    <x v="0"/>
    <s v="Case"/>
    <s v="15lb"/>
    <n v="54.91"/>
    <n v="5"/>
    <n v="10.981999999999999"/>
    <n v="3"/>
    <s v="Lb"/>
    <n v="32.945999999999998"/>
    <m/>
    <m/>
  </r>
  <r>
    <s v="Bacon, Pieces (Pre Cooked)"/>
    <s v="y"/>
    <s v="Line"/>
    <s v="Sysco"/>
    <x v="10"/>
    <x v="0"/>
    <s v="Case"/>
    <s v="2/5lb"/>
    <n v="60.85"/>
    <n v="7.5"/>
    <n v="8.1133333333333333"/>
    <n v="5"/>
    <s v="Lb"/>
    <n v="40.566666666666663"/>
    <m/>
    <m/>
  </r>
  <r>
    <s v="Cheese, American, Slice"/>
    <s v="y"/>
    <s v="Line"/>
    <s v="Sysco"/>
    <x v="6"/>
    <x v="0"/>
    <s v="Case"/>
    <s v="4/5lb, 120 slices"/>
    <n v="42.78"/>
    <n v="20"/>
    <n v="2.1390000000000002"/>
    <n v="2"/>
    <s v="Lb"/>
    <n v="4.2780000000000005"/>
    <m/>
    <m/>
  </r>
  <r>
    <s v="Cheese, Blue Crumble"/>
    <s v="y"/>
    <s v="Line"/>
    <s v="Sysco"/>
    <x v="6"/>
    <x v="0"/>
    <s v="Case"/>
    <s v="4/5lb"/>
    <n v="60.61"/>
    <n v="20"/>
    <n v="3.0305"/>
    <n v="3"/>
    <s v="Lb"/>
    <n v="9.0914999999999999"/>
    <m/>
    <m/>
  </r>
  <r>
    <s v="Cheese, Cheddar Chipotle Loaf"/>
    <s v="y"/>
    <s v="Line"/>
    <s v="Sysco"/>
    <x v="6"/>
    <x v="0"/>
    <s v="Case"/>
    <s v="2/5lb"/>
    <n v="7.24"/>
    <n v="10"/>
    <n v="0.72399999999999998"/>
    <n v="1"/>
    <s v="Lb"/>
    <n v="0.72399999999999998"/>
    <m/>
    <m/>
  </r>
  <r>
    <s v="Cheese, Cheddar Slice"/>
    <s v="y"/>
    <s v="Line"/>
    <s v="Sysco"/>
    <x v="6"/>
    <x v="0"/>
    <s v="Case"/>
    <s v="8/1.5lb .75oz/slice"/>
    <n v="40.14"/>
    <n v="12"/>
    <n v="3.3450000000000002"/>
    <n v="1.5"/>
    <s v="Lb"/>
    <n v="5.0175000000000001"/>
    <m/>
    <m/>
  </r>
  <r>
    <s v="Cheese, Pepper Jack, Slice"/>
    <s v="y"/>
    <s v="Line"/>
    <s v="Sysco"/>
    <x v="6"/>
    <x v="0"/>
    <s v="Case"/>
    <s v="8/1.5lb"/>
    <n v="39.21"/>
    <n v="12"/>
    <n v="3.2675000000000001"/>
    <n v="3.5"/>
    <s v="Lb"/>
    <n v="11.436250000000001"/>
    <m/>
    <m/>
  </r>
  <r>
    <s v="Cheese, Swiss Slice"/>
    <s v="y"/>
    <s v="Line"/>
    <s v="Sysco"/>
    <x v="6"/>
    <x v="0"/>
    <s v="Case"/>
    <s v="8/1.5lb"/>
    <n v="53.25"/>
    <n v="12"/>
    <n v="4.4375"/>
    <n v="5.5"/>
    <s v="Lb"/>
    <n v="24.40625"/>
    <m/>
    <m/>
  </r>
  <r>
    <s v="Egg Wash"/>
    <s v="y"/>
    <s v="Line"/>
    <s v="Spot"/>
    <x v="6"/>
    <x v="0"/>
    <s v="Recipe"/>
    <s v="4.5gal/recipe"/>
    <n v="21.28"/>
    <n v="4.5"/>
    <n v="4.7288888888888891"/>
    <n v="7"/>
    <s v="Gallon"/>
    <n v="33.102222222222224"/>
    <m/>
    <m/>
  </r>
  <r>
    <s v="Sauce, Bacon Jam"/>
    <s v="y"/>
    <s v="Line"/>
    <s v="The spot"/>
    <x v="10"/>
    <x v="0"/>
    <s v="Gallon"/>
    <s v="Gal = 10.5lb"/>
    <n v="36.68"/>
    <n v="10.5"/>
    <n v="5.94"/>
    <n v="8"/>
    <s v="Lb"/>
    <n v="47.52"/>
    <m/>
    <m/>
  </r>
  <r>
    <s v="Sauce, Bar B Que Prepared"/>
    <s v="y"/>
    <s v="Line"/>
    <s v="The spot"/>
    <x v="0"/>
    <x v="0"/>
    <s v="Gallon"/>
    <s v="Gal = 9lb"/>
    <n v="8.9600000000000009"/>
    <n v="9"/>
    <n v="0.99555555555555564"/>
    <n v="5"/>
    <s v="Lb"/>
    <n v="4.9777777777777779"/>
    <m/>
    <m/>
  </r>
  <r>
    <s v="Sauce, Buffalo Prepared"/>
    <s v="y"/>
    <s v="Line"/>
    <s v="The spot"/>
    <x v="0"/>
    <x v="0"/>
    <s v="Gallon"/>
    <s v="Gal = 9lb"/>
    <n v="5.12"/>
    <n v="9"/>
    <n v="0.56888888888888889"/>
    <n v="3"/>
    <s v="Lb"/>
    <n v="1.7066666666666666"/>
    <m/>
    <m/>
  </r>
  <r>
    <s v="Sauce, Marinara Prepared"/>
    <s v="y"/>
    <s v="Line"/>
    <s v="The spot"/>
    <x v="0"/>
    <x v="0"/>
    <s v="Gallon"/>
    <s v="Gal = 9lb"/>
    <n v="6.4"/>
    <n v="9"/>
    <n v="0.71111111111111114"/>
    <n v="10"/>
    <s v="Lb"/>
    <n v="7.1111111111111116"/>
    <m/>
    <m/>
  </r>
  <r>
    <s v="Sauce, Sweet Chili Thai"/>
    <s v="y"/>
    <s v="Line"/>
    <s v="The spot"/>
    <x v="0"/>
    <x v="0"/>
    <s v="Gallon"/>
    <s v="Gal = 9lb"/>
    <n v="5.6"/>
    <n v="9"/>
    <n v="0.62222222222222223"/>
    <n v="0"/>
    <s v="Lb"/>
    <n v="0"/>
    <m/>
    <m/>
  </r>
  <r>
    <s v="Turkey, Patties"/>
    <s v="y"/>
    <s v="Line"/>
    <s v="Spot"/>
    <x v="11"/>
    <x v="0"/>
    <s v="Recipe"/>
    <s v="40ea = 20#"/>
    <n v="82.62"/>
    <n v="40"/>
    <n v="2.4300000000000002"/>
    <n v="0"/>
    <s v="Lb"/>
    <n v="0"/>
    <m/>
    <m/>
  </r>
  <r>
    <s v="Vegetable Patty"/>
    <s v="y"/>
    <s v="Line"/>
    <s v="Sysco"/>
    <x v="0"/>
    <x v="0"/>
    <s v="Case"/>
    <s v="4/12ct"/>
    <n v="65.69"/>
    <n v="48"/>
    <n v="1.3685416666666665"/>
    <n v="24"/>
    <s v="Each"/>
    <n v="32.844999999999999"/>
    <m/>
    <m/>
  </r>
  <r>
    <s v="Oil, Bulk"/>
    <s v="y"/>
    <s v="Oil"/>
    <s v="RTI"/>
    <x v="12"/>
    <x v="0"/>
    <s v="LB"/>
    <s v="lb"/>
    <n v="0.93"/>
    <n v="1"/>
    <n v="0.95"/>
    <n v="995"/>
    <s v="Lb"/>
    <n v="945.25"/>
    <m/>
    <m/>
  </r>
  <r>
    <s v="Shrimp, Coconut"/>
    <s v="n"/>
    <s v="Line"/>
    <s v="Spot"/>
    <x v="9"/>
    <x v="0"/>
    <s v="Each"/>
    <s v="120 ea = 7.5 lbs"/>
    <n v="5.12"/>
    <n v="1"/>
    <n v="5.12"/>
    <m/>
    <s v="Lb"/>
    <n v="0"/>
    <m/>
    <m/>
  </r>
  <r>
    <s v="Shrimp, Kisses"/>
    <s v="n"/>
    <s v="Line"/>
    <s v="Spot"/>
    <x v="9"/>
    <x v="0"/>
    <s v="Each"/>
    <s v="Full Shallow (28portions = 14Lbs"/>
    <n v="6.88"/>
    <n v="1"/>
    <n v="6.88"/>
    <m/>
    <s v="Lb"/>
    <n v="0"/>
    <m/>
    <m/>
  </r>
  <r>
    <s v="Oil, Bulk - Fryers"/>
    <s v="y"/>
    <s v="Oil"/>
    <s v="RTI"/>
    <x v="12"/>
    <x v="0"/>
    <s v="Each"/>
    <s v="Each = 87.5#"/>
    <n v="83.7"/>
    <n v="1"/>
    <n v="83.13"/>
    <n v="8.5"/>
    <s v="Vat"/>
    <n v="706.60500000000002"/>
    <m/>
    <m/>
  </r>
  <r>
    <s v="Diet Pepsi"/>
    <s v="y"/>
    <s v="Pepsi Rack"/>
    <s v="Pepsi"/>
    <x v="4"/>
    <x v="0"/>
    <s v="Case"/>
    <s v="5 Gallon"/>
    <n v="83.95"/>
    <n v="1"/>
    <n v="83.95"/>
    <n v="2.5"/>
    <s v="BIB"/>
    <n v="209.875"/>
    <m/>
    <m/>
  </r>
  <r>
    <s v="Dr Pepper"/>
    <s v="y"/>
    <s v="Pepsi Rack"/>
    <s v="Pepsi"/>
    <x v="4"/>
    <x v="0"/>
    <s v="Case"/>
    <s v="5 Gallon"/>
    <n v="86.6"/>
    <n v="1"/>
    <n v="86.6"/>
    <n v="1"/>
    <s v="BIB"/>
    <n v="86.6"/>
    <m/>
    <m/>
  </r>
  <r>
    <s v="Lemonade"/>
    <s v="y"/>
    <s v="Pepsi Rack"/>
    <s v="Pepsi"/>
    <x v="4"/>
    <x v="0"/>
    <s v="Case"/>
    <s v="5 Gallon"/>
    <n v="83.95"/>
    <n v="1"/>
    <n v="83.95"/>
    <n v="0.95"/>
    <s v="BIB"/>
    <n v="79.752499999999998"/>
    <m/>
    <m/>
  </r>
  <r>
    <s v="Big Red"/>
    <s v="n "/>
    <s v="Pepsi Rack"/>
    <s v="Pepsi"/>
    <x v="4"/>
    <x v="0"/>
    <s v="Each"/>
    <m/>
    <n v="82.15"/>
    <n v="1"/>
    <n v="82.15"/>
    <m/>
    <s v="BIB"/>
    <n v="0"/>
    <m/>
    <m/>
  </r>
  <r>
    <s v="Mist Twist"/>
    <s v="y"/>
    <s v="Pepsi Rack"/>
    <s v="Pepsi"/>
    <x v="4"/>
    <x v="0"/>
    <s v="Case"/>
    <s v="5 Gallon"/>
    <n v="83.95"/>
    <n v="1"/>
    <n v="83.95"/>
    <n v="1"/>
    <s v="BIB"/>
    <n v="83.95"/>
    <m/>
    <m/>
  </r>
  <r>
    <s v="Mountain Dew"/>
    <s v="y"/>
    <s v="Pepsi Rack"/>
    <s v="Pepsi"/>
    <x v="4"/>
    <x v="0"/>
    <s v="Case"/>
    <s v="5 Gallon"/>
    <n v="83.95"/>
    <n v="1"/>
    <n v="83.95"/>
    <n v="0.75"/>
    <s v="BIB"/>
    <n v="62.962500000000006"/>
    <m/>
    <m/>
  </r>
  <r>
    <s v="Pepsi"/>
    <s v="y"/>
    <s v="Pepsi Rack"/>
    <s v="Pepsi"/>
    <x v="4"/>
    <x v="0"/>
    <s v="Case"/>
    <s v="5 Gallon"/>
    <n v="83.95"/>
    <n v="1"/>
    <n v="83.95"/>
    <n v="3"/>
    <s v="BIB"/>
    <n v="251.85000000000002"/>
    <m/>
    <m/>
  </r>
  <r>
    <s v="Pepsi Zero"/>
    <s v="y"/>
    <s v="Pepsi Rack"/>
    <s v="Pepsi"/>
    <x v="4"/>
    <x v="0"/>
    <m/>
    <s v="5 Gallon"/>
    <n v="83.95"/>
    <n v="1"/>
    <n v="52.11"/>
    <n v="1"/>
    <s v="BIB"/>
    <n v="52.11"/>
    <m/>
    <m/>
  </r>
  <r>
    <s v="Rootbeer"/>
    <s v="y"/>
    <s v="Pepsi Rack"/>
    <s v="Pepsi"/>
    <x v="4"/>
    <x v="0"/>
    <s v="Case"/>
    <s v="5 Gallon"/>
    <n v="83.95"/>
    <n v="1"/>
    <n v="83.95"/>
    <n v="0.5"/>
    <s v="BIB"/>
    <n v="41.975000000000001"/>
    <m/>
    <m/>
  </r>
  <r>
    <s v="Sobe Life"/>
    <s v="y"/>
    <s v="Pepsi Rack"/>
    <s v="Pepsi"/>
    <x v="4"/>
    <x v="0"/>
    <s v="Case"/>
    <s v="3 Gallon"/>
    <n v="55.62"/>
    <n v="1"/>
    <n v="55.62"/>
    <n v="2.1"/>
    <s v="BIB"/>
    <n v="116.80199999999999"/>
    <m/>
    <m/>
  </r>
  <r>
    <s v="Water, Life Sports"/>
    <s v="y"/>
    <s v="Pepsi Rack"/>
    <s v="Pepsi"/>
    <x v="4"/>
    <x v="0"/>
    <s v="cs"/>
    <s v="Each"/>
    <n v="15.29"/>
    <n v="12"/>
    <n v="1.2741666666666667"/>
    <n v="46"/>
    <s v="Each"/>
    <n v="58.611666666666665"/>
    <m/>
    <m/>
  </r>
  <r>
    <s v="Pina Colada Mix"/>
    <s v="n"/>
    <s v="Pepsi Rack"/>
    <s v="mpact"/>
    <x v="4"/>
    <x v="0"/>
    <s v="Case"/>
    <s v="6btl/cs"/>
    <n v="60"/>
    <n v="6"/>
    <n v="10"/>
    <m/>
    <s v="Case"/>
    <n v="0"/>
    <m/>
    <m/>
  </r>
  <r>
    <s v="Dairy, Milk, Chocolate, Horizon Box"/>
    <s v="y"/>
    <s v="Prep Area"/>
    <s v="Sysco"/>
    <x v="6"/>
    <x v="0"/>
    <s v="Case"/>
    <s v="18 ea"/>
    <n v="21.15"/>
    <n v="18"/>
    <n v="1.1749999999999998"/>
    <n v="0"/>
    <s v="Each"/>
    <n v="0"/>
    <m/>
    <m/>
  </r>
  <r>
    <s v="Dairy, Milk, White, Horizon Box"/>
    <s v="y"/>
    <s v="Prep Area"/>
    <s v="Sysco"/>
    <x v="6"/>
    <x v="0"/>
    <s v="Case"/>
    <n v="18"/>
    <n v="21.15"/>
    <n v="18"/>
    <n v="1.1749999999999998"/>
    <n v="0"/>
    <s v="Each"/>
    <n v="0"/>
    <m/>
    <m/>
  </r>
  <r>
    <s v="Juice, Apple Juice Box"/>
    <s v="y"/>
    <s v="Prep Area"/>
    <s v="Sysco"/>
    <x v="0"/>
    <x v="0"/>
    <s v="Case"/>
    <s v="40/cs"/>
    <n v="19.57"/>
    <n v="40"/>
    <n v="0.48925000000000002"/>
    <n v="0"/>
    <s v="Each"/>
    <n v="0"/>
    <m/>
    <m/>
  </r>
  <r>
    <s v="Oil, Fry Oil High Oleic"/>
    <s v="y"/>
    <s v="Prep Area"/>
    <s v="Sysco"/>
    <x v="12"/>
    <x v="0"/>
    <s v="Case"/>
    <s v="35lb"/>
    <n v="26.11"/>
    <n v="1"/>
    <n v="26.11"/>
    <n v="0"/>
    <s v="Case"/>
    <n v="0"/>
    <m/>
    <m/>
  </r>
  <r>
    <s v="Pickles, Dill Sliced"/>
    <s v="y"/>
    <s v="Prep Area"/>
    <s v="Sysco"/>
    <x v="0"/>
    <x v="0"/>
    <s v="Case"/>
    <s v="1/5gal"/>
    <n v="18.25"/>
    <n v="1"/>
    <n v="18.25"/>
    <n v="12"/>
    <s v="Case"/>
    <n v="219"/>
    <m/>
    <m/>
  </r>
  <r>
    <s v="Potatoes, Red"/>
    <s v="n"/>
    <s v="Prep Area"/>
    <s v="Houston Avocado"/>
    <x v="7"/>
    <x v="0"/>
    <s v="Each"/>
    <s v="50#"/>
    <n v="18.45"/>
    <n v="1"/>
    <n v="18.45"/>
    <m/>
    <s v="Each"/>
    <n v="0"/>
    <m/>
    <m/>
  </r>
  <r>
    <s v="Produce, Coconut"/>
    <s v="y"/>
    <s v="Prep Area"/>
    <s v="Houston Avocado"/>
    <x v="7"/>
    <x v="0"/>
    <s v="Bag"/>
    <s v="30 CT"/>
    <n v="28.34"/>
    <n v="1"/>
    <n v="28.34"/>
    <n v="3"/>
    <s v="Case"/>
    <n v="85.02"/>
    <m/>
    <m/>
  </r>
  <r>
    <s v="Produce, Onion, Colossal Yellow"/>
    <s v="y"/>
    <s v="Prep Area"/>
    <s v="Houston Avocado"/>
    <x v="7"/>
    <x v="0"/>
    <s v="Bag"/>
    <s v="50lb bag"/>
    <n v="14.44"/>
    <n v="50"/>
    <n v="0.2888"/>
    <n v="40"/>
    <s v="Lb"/>
    <n v="11.552"/>
    <m/>
    <m/>
  </r>
  <r>
    <s v="Produce, Onion, Medium Red"/>
    <s v="y"/>
    <s v="Prep Area"/>
    <s v="Houston Avocado"/>
    <x v="7"/>
    <x v="0"/>
    <s v="Bag"/>
    <s v="25lb bag"/>
    <n v="13.1"/>
    <n v="25"/>
    <n v="0.52400000000000002"/>
    <n v="50"/>
    <s v="Lb"/>
    <n v="26.200000000000003"/>
    <m/>
    <m/>
  </r>
  <r>
    <s v="Spice, Bay Leaf"/>
    <s v="y"/>
    <s v="Prep Area"/>
    <s v="Maceo"/>
    <x v="0"/>
    <x v="0"/>
    <s v="Case"/>
    <s v="6oz"/>
    <n v="8.9700000000000006"/>
    <n v="1"/>
    <n v="8.9700000000000006"/>
    <n v="0.5"/>
    <s v="Lb"/>
    <n v="4.4850000000000003"/>
    <m/>
    <m/>
  </r>
  <r>
    <s v="Spice, Black Pepper"/>
    <s v="y"/>
    <s v="Prep Area"/>
    <s v="Maceo"/>
    <x v="0"/>
    <x v="0"/>
    <s v="Case"/>
    <s v="25lb"/>
    <n v="165.75"/>
    <n v="25"/>
    <n v="6.63"/>
    <n v="3.5"/>
    <s v="Lb"/>
    <n v="23.204999999999998"/>
    <m/>
    <m/>
  </r>
  <r>
    <s v="Spice, Blackening Spice"/>
    <s v="y"/>
    <s v="Prep Area"/>
    <s v="Maceo"/>
    <x v="0"/>
    <x v="0"/>
    <s v="Case"/>
    <s v="25lb"/>
    <n v="101.25"/>
    <n v="25"/>
    <n v="4.05"/>
    <n v="0"/>
    <s v="Lb"/>
    <n v="0"/>
    <m/>
    <m/>
  </r>
  <r>
    <s v="Spice, Cayenne Pepper"/>
    <s v="y"/>
    <s v="Prep Area"/>
    <s v="Maceo"/>
    <x v="0"/>
    <x v="0"/>
    <s v="Tub"/>
    <s v="5lb "/>
    <n v="32.270000000000003"/>
    <n v="5"/>
    <n v="6.4540000000000006"/>
    <n v="9"/>
    <s v="Lb"/>
    <n v="58.086000000000006"/>
    <m/>
    <m/>
  </r>
  <r>
    <s v="Spice, Celery Ground"/>
    <s v="y"/>
    <s v="Prep Area"/>
    <s v="Maceo"/>
    <x v="0"/>
    <x v="0"/>
    <s v="cs"/>
    <s v="4lb"/>
    <n v="18.75"/>
    <n v="4"/>
    <n v="4.6875"/>
    <n v="4.5"/>
    <s v="Lb"/>
    <n v="21.09375"/>
    <m/>
    <m/>
  </r>
  <r>
    <s v="Spice, Chili Powder"/>
    <s v="y"/>
    <s v="Prep Area"/>
    <s v="Maceo"/>
    <x v="0"/>
    <x v="0"/>
    <s v="Tub"/>
    <s v="6lb"/>
    <n v="36.65"/>
    <n v="6"/>
    <n v="6.1083333333333334"/>
    <n v="8.5"/>
    <s v="Lb"/>
    <n v="51.920833333333334"/>
    <m/>
    <m/>
  </r>
  <r>
    <s v="Spice, Comino Ground "/>
    <s v="n"/>
    <s v="Prep Area"/>
    <s v="Maceo"/>
    <x v="0"/>
    <x v="0"/>
    <s v="Each"/>
    <s v="4.5#"/>
    <n v="38.75"/>
    <n v="4.5"/>
    <n v="8.6111111111111107"/>
    <m/>
    <s v="Lb"/>
    <n v="0"/>
    <m/>
    <m/>
  </r>
  <r>
    <s v="Spice, Fish Sauce"/>
    <s v="n"/>
    <s v="Prep Area"/>
    <s v="Maceo"/>
    <x v="0"/>
    <x v="0"/>
    <s v="Each"/>
    <s v="ea"/>
    <n v="6.53"/>
    <n v="1"/>
    <n v="6.53"/>
    <m/>
    <s v="Each"/>
    <n v="0"/>
    <m/>
    <m/>
  </r>
  <r>
    <s v="Spice, Granulated Garlic"/>
    <s v="y"/>
    <s v="Prep Area"/>
    <s v="Maceo"/>
    <x v="0"/>
    <x v="0"/>
    <s v="Case"/>
    <s v="25lb"/>
    <n v="93.75"/>
    <n v="25"/>
    <n v="3.75"/>
    <n v="1.5"/>
    <s v="Lb"/>
    <n v="5.625"/>
    <m/>
    <m/>
  </r>
  <r>
    <s v="Spice, Granulated Onion"/>
    <s v="y"/>
    <s v="Prep Area"/>
    <s v="Maceo"/>
    <x v="0"/>
    <x v="0"/>
    <s v="Case"/>
    <s v="25lb"/>
    <n v="102.75"/>
    <n v="25"/>
    <n v="4.1100000000000003"/>
    <n v="0"/>
    <s v="Lb"/>
    <n v="0"/>
    <m/>
    <m/>
  </r>
  <r>
    <s v="Spice, Ground Thyme"/>
    <s v="y"/>
    <s v="Prep Area"/>
    <s v="Maceo"/>
    <x v="0"/>
    <x v="0"/>
    <s v="Tub"/>
    <s v="3lb"/>
    <n v="26.22"/>
    <n v="3"/>
    <n v="8.74"/>
    <n v="1"/>
    <s v="Lb"/>
    <n v="8.74"/>
    <m/>
    <m/>
  </r>
  <r>
    <s v="Spice, Gumbo Filé"/>
    <s v="y"/>
    <s v="Prep Area"/>
    <s v="Maceo"/>
    <x v="0"/>
    <x v="0"/>
    <s v="Tub"/>
    <n v="3.5"/>
    <n v="58.95"/>
    <n v="3.5"/>
    <n v="16.842857142857145"/>
    <n v="3.5"/>
    <s v="Lb"/>
    <n v="58.95000000000001"/>
    <m/>
    <m/>
  </r>
  <r>
    <s v="Spice, Italian Blend"/>
    <s v="y"/>
    <s v="Prep Area"/>
    <s v="Maceo"/>
    <x v="0"/>
    <x v="0"/>
    <s v="LB"/>
    <s v="4.5lb"/>
    <n v="32.97"/>
    <n v="4.5"/>
    <n v="7.3266666666666662"/>
    <n v="3.5"/>
    <s v="Lb"/>
    <n v="25.643333333333331"/>
    <m/>
    <m/>
  </r>
  <r>
    <s v="Spice, Lemon Pepper"/>
    <s v="y"/>
    <s v="Prep Area"/>
    <s v="Maceo"/>
    <x v="0"/>
    <x v="0"/>
    <s v="Each"/>
    <s v="5lbs"/>
    <n v="62.88"/>
    <n v="5"/>
    <n v="12.576000000000001"/>
    <n v="10.5"/>
    <s v="Lb"/>
    <n v="132.048"/>
    <m/>
    <m/>
  </r>
  <r>
    <s v="Spice, Montreal Seasoning"/>
    <s v="y"/>
    <s v="Prep Area"/>
    <s v="Sysco"/>
    <x v="0"/>
    <x v="0"/>
    <s v="Case"/>
    <s v="29oz"/>
    <n v="10.24"/>
    <n v="1"/>
    <n v="10.24"/>
    <n v="4"/>
    <s v="Each"/>
    <n v="40.96"/>
    <m/>
    <m/>
  </r>
  <r>
    <s v="Spice, Mustard Dry"/>
    <s v="n"/>
    <s v="Prep Area"/>
    <s v="Sysco"/>
    <x v="0"/>
    <x v="0"/>
    <s v="Each"/>
    <s v="16 oz"/>
    <n v="4.75"/>
    <n v="1"/>
    <n v="4.75"/>
    <m/>
    <s v="Lb"/>
    <n v="0"/>
    <m/>
    <m/>
  </r>
  <r>
    <s v="Spice, Oregano Cut and Sifted"/>
    <s v="y"/>
    <s v="Prep Area"/>
    <s v="Maceo"/>
    <x v="0"/>
    <x v="0"/>
    <s v="Tub"/>
    <n v="1.25"/>
    <n v="16"/>
    <n v="1.25"/>
    <n v="12.8"/>
    <n v="1.5"/>
    <s v="Lb"/>
    <n v="19.200000000000003"/>
    <m/>
    <m/>
  </r>
  <r>
    <s v="Spice, Oregano Ground"/>
    <s v="n"/>
    <s v="Prep Area"/>
    <s v="Maceo"/>
    <x v="0"/>
    <x v="0"/>
    <s v="Each"/>
    <s v="16 oz"/>
    <n v="16"/>
    <n v="1"/>
    <n v="16"/>
    <m/>
    <s v="Lb"/>
    <n v="0"/>
    <m/>
    <m/>
  </r>
  <r>
    <s v="Spice, Paprika"/>
    <s v="y"/>
    <s v="Prep Area"/>
    <s v="Maceo"/>
    <x v="0"/>
    <x v="0"/>
    <s v="Tub"/>
    <s v="4.5lb"/>
    <n v="32.68"/>
    <n v="4.5"/>
    <n v="7.2622222222222224"/>
    <n v="3.5"/>
    <s v="Lb"/>
    <n v="25.417777777777779"/>
    <m/>
    <m/>
  </r>
  <r>
    <s v="Spice, Red Pepper Crushed"/>
    <s v="y"/>
    <s v="Prep Area"/>
    <s v="Maceo"/>
    <x v="0"/>
    <x v="0"/>
    <s v="Tub"/>
    <n v="3.5"/>
    <n v="25.28"/>
    <n v="3.5"/>
    <n v="7.2228571428571433"/>
    <n v="2.5"/>
    <s v="Lb"/>
    <n v="18.057142857142857"/>
    <m/>
    <m/>
  </r>
  <r>
    <s v="Spice, Rosemary Ground"/>
    <s v="y"/>
    <s v="Prep Area"/>
    <s v="Maceo"/>
    <x v="0"/>
    <x v="0"/>
    <s v="Each"/>
    <s v="10oz"/>
    <n v="2.15"/>
    <n v="1"/>
    <n v="2.15"/>
    <n v="0.2"/>
    <s v="Each"/>
    <n v="0.43"/>
    <m/>
    <m/>
  </r>
  <r>
    <s v="Spice, Smoked Chili Rub (Lawry's)"/>
    <s v="y"/>
    <s v="Prep Area"/>
    <s v="Sysco"/>
    <x v="0"/>
    <x v="0"/>
    <s v="Each"/>
    <s v="1/25oz"/>
    <n v="12.31"/>
    <n v="1"/>
    <n v="12.31"/>
    <n v="2"/>
    <s v="Each"/>
    <n v="24.62"/>
    <m/>
    <m/>
  </r>
  <r>
    <s v="Spice, Steak Seasoning"/>
    <s v="y"/>
    <s v="Prep Area"/>
    <s v="Maceo"/>
    <x v="0"/>
    <x v="0"/>
    <s v="Tub"/>
    <s v="6lb"/>
    <n v="37.11"/>
    <n v="6"/>
    <n v="6.1849999999999996"/>
    <n v="16"/>
    <s v="Lb"/>
    <n v="98.96"/>
    <m/>
    <m/>
  </r>
  <r>
    <s v="Spice, Wasabi Powder"/>
    <s v="y"/>
    <s v="Prep Area"/>
    <s v="Maceo"/>
    <x v="0"/>
    <x v="0"/>
    <s v="Case"/>
    <s v="2lb/bg"/>
    <n v="20.16"/>
    <n v="2"/>
    <n v="10.08"/>
    <n v="1"/>
    <s v="Lb"/>
    <n v="10.08"/>
    <m/>
    <m/>
  </r>
  <r>
    <s v="Spice, Xanthan Gum"/>
    <s v="y"/>
    <s v="Prep Area"/>
    <s v="Sysco"/>
    <x v="0"/>
    <x v="0"/>
    <s v="Each"/>
    <s v="ea"/>
    <n v="24.9"/>
    <n v="1"/>
    <n v="24.9"/>
    <n v="5"/>
    <s v="Each"/>
    <n v="124.5"/>
    <m/>
    <m/>
  </r>
  <r>
    <s v="Abita Turbo"/>
    <s v="y"/>
    <s v="Tiki Bar"/>
    <s v="Faust"/>
    <x v="2"/>
    <x v="2"/>
    <s v="Case"/>
    <s v="24/12oz"/>
    <n v="29.85"/>
    <n v="24"/>
    <n v="1.2437500000000001"/>
    <n v="8"/>
    <s v="Btl"/>
    <n v="9.9500000000000011"/>
    <m/>
    <m/>
  </r>
  <r>
    <s v="AE Blood Orange"/>
    <s v="y"/>
    <s v="Tiki Bar"/>
    <s v="Faust"/>
    <x v="2"/>
    <x v="2"/>
    <s v="Each"/>
    <s v="24/12oz"/>
    <n v="30.55"/>
    <n v="24"/>
    <n v="1.2729166666666667"/>
    <n v="25"/>
    <s v="Btl"/>
    <n v="31.822916666666668"/>
    <m/>
    <m/>
  </r>
  <r>
    <s v="AE Hopped Cider"/>
    <s v="y"/>
    <s v="Tiki Bar"/>
    <s v="Faust"/>
    <x v="2"/>
    <x v="2"/>
    <s v="Case"/>
    <s v="24/12oz"/>
    <n v="29.55"/>
    <n v="24"/>
    <n v="1.23125"/>
    <n v="1"/>
    <s v="Btl"/>
    <n v="1.23125"/>
    <m/>
    <m/>
  </r>
  <r>
    <s v="AE Original"/>
    <s v="n"/>
    <s v="Tiki Bar"/>
    <s v="Faust"/>
    <x v="2"/>
    <x v="2"/>
    <s v="Case"/>
    <s v="24/12oz"/>
    <n v="29.949999999999996"/>
    <n v="24"/>
    <n v="1.2479166666666666"/>
    <m/>
    <s v="Each"/>
    <n v="0"/>
    <m/>
    <m/>
  </r>
  <r>
    <s v="AE Pineapple Cans"/>
    <s v="y"/>
    <s v="Tiki Bar"/>
    <s v="Faust"/>
    <x v="2"/>
    <x v="2"/>
    <s v="Each"/>
    <s v="24/12oz"/>
    <n v="30.55"/>
    <n v="24"/>
    <n v="1.2729166666666667"/>
    <n v="14"/>
    <s v="Btl"/>
    <n v="17.820833333333333"/>
    <m/>
    <m/>
  </r>
  <r>
    <s v="AE Texas Honey"/>
    <s v="n"/>
    <s v="Tiki Bar"/>
    <s v="Faust"/>
    <x v="2"/>
    <x v="2"/>
    <s v="Case"/>
    <s v="24/12oz"/>
    <n v="29.949999999999996"/>
    <n v="24"/>
    <n v="1.2479166666666666"/>
    <m/>
    <s v="Each"/>
    <n v="0"/>
    <m/>
    <m/>
  </r>
  <r>
    <s v="Amstel Light"/>
    <s v="n"/>
    <s v="Tiki Bar"/>
    <s v="Faust"/>
    <x v="2"/>
    <x v="2"/>
    <s v="Case"/>
    <s v="24/12oz"/>
    <n v="26.549999999999997"/>
    <n v="24"/>
    <n v="1.10625"/>
    <m/>
    <s v="Each"/>
    <n v="0"/>
    <m/>
    <m/>
  </r>
  <r>
    <s v="Andy Gator"/>
    <s v="y"/>
    <s v="Tiki Bar"/>
    <s v="Faust"/>
    <x v="2"/>
    <x v="2"/>
    <s v="Case"/>
    <s v="24/12oz"/>
    <n v="35.65"/>
    <n v="24"/>
    <n v="1.4854166666666666"/>
    <n v="22"/>
    <s v="Btl"/>
    <n v="32.679166666666667"/>
    <m/>
    <m/>
  </r>
  <r>
    <s v="Angry Orchard"/>
    <s v="y"/>
    <s v="Tiki Bar"/>
    <s v="Faust"/>
    <x v="2"/>
    <x v="2"/>
    <s v="Case"/>
    <s v="24/12oz"/>
    <n v="29.85"/>
    <n v="24"/>
    <n v="1.2437500000000001"/>
    <n v="17"/>
    <s v="Btl"/>
    <n v="21.143750000000001"/>
    <m/>
    <m/>
  </r>
  <r>
    <s v="AustinLager"/>
    <s v="n"/>
    <s v="Tiki Bar"/>
    <s v="Faust"/>
    <x v="2"/>
    <x v="2"/>
    <s v="Case"/>
    <s v="24/12oz"/>
    <n v="28.75"/>
    <n v="24"/>
    <n v="1.1979166666666667"/>
    <m/>
    <s v="Each"/>
    <n v="0"/>
    <m/>
    <m/>
  </r>
  <r>
    <s v="Blood Belt"/>
    <s v="n"/>
    <s v="Tiki Bar"/>
    <s v="Del Pappa"/>
    <x v="2"/>
    <x v="2"/>
    <s v="Each"/>
    <s v="ea"/>
    <n v="32.15"/>
    <n v="24"/>
    <n v="1.3395833333333333"/>
    <m/>
    <s v="Btl"/>
    <n v="0"/>
    <m/>
    <m/>
  </r>
  <r>
    <s v="Bombshell Blonde"/>
    <s v="y"/>
    <s v="Tiki Bar"/>
    <s v="DelPappa"/>
    <x v="2"/>
    <x v="2"/>
    <s v="Case"/>
    <s v="24/12oz"/>
    <n v="28.86"/>
    <n v="24"/>
    <n v="1.2024999999999999"/>
    <n v="12"/>
    <s v="Btl"/>
    <n v="14.43"/>
    <m/>
    <m/>
  </r>
  <r>
    <s v="BP Even Keel"/>
    <s v="y"/>
    <s v="Tiki Bar"/>
    <s v="Faust"/>
    <x v="2"/>
    <x v="2"/>
    <s v="Case"/>
    <s v="24/12oz"/>
    <n v="32.9"/>
    <n v="24"/>
    <n v="1.3708333333333333"/>
    <m/>
    <s v="Btl"/>
    <n v="0"/>
    <m/>
    <m/>
  </r>
  <r>
    <s v="BP Scuplpin cans"/>
    <s v="y"/>
    <s v="Tiki Bar"/>
    <s v="Faust"/>
    <x v="2"/>
    <x v="2"/>
    <s v="Each"/>
    <s v="24/12oz"/>
    <n v="45.3"/>
    <n v="24"/>
    <n v="1.8875"/>
    <n v="2"/>
    <s v="Btl"/>
    <n v="3.7749999999999999"/>
    <m/>
    <m/>
  </r>
  <r>
    <s v="Buried Hatchet Stout"/>
    <s v="y"/>
    <s v="Tiki Bar"/>
    <s v="DelPappa"/>
    <x v="2"/>
    <x v="2"/>
    <s v="Case"/>
    <s v="24/12oz"/>
    <n v="45.4"/>
    <n v="24"/>
    <n v="1.8916666666666666"/>
    <n v="23"/>
    <s v="Btl"/>
    <n v="43.508333333333333"/>
    <m/>
    <m/>
  </r>
  <r>
    <s v="Can Tiki Wheat"/>
    <s v="n"/>
    <s v="Tiki Bar"/>
    <s v="DelPappa"/>
    <x v="2"/>
    <x v="2"/>
    <s v="Each"/>
    <s v="24/cs"/>
    <n v="30"/>
    <n v="24"/>
    <n v="1.25"/>
    <m/>
    <s v="Btl"/>
    <n v="0"/>
    <m/>
    <m/>
  </r>
  <r>
    <s v="Chupahopra"/>
    <s v="n"/>
    <s v="Tiki Bar"/>
    <s v="Faust"/>
    <x v="2"/>
    <x v="2"/>
    <s v="Case"/>
    <s v="24/12oz"/>
    <n v="28.75"/>
    <n v="24"/>
    <n v="1.1979166666666667"/>
    <m/>
    <s v="Btl"/>
    <n v="0"/>
    <m/>
    <m/>
  </r>
  <r>
    <s v="Citra Mellow"/>
    <s v="n"/>
    <s v="Tiki Bar"/>
    <s v="Galveston Island Brewery"/>
    <x v="2"/>
    <x v="2"/>
    <s v="Case"/>
    <s v="24/12oz"/>
    <n v="30"/>
    <n v="24"/>
    <n v="1.25"/>
    <m/>
    <s v="Btl"/>
    <n v="0"/>
    <m/>
    <m/>
  </r>
  <r>
    <s v="Corona "/>
    <s v="y"/>
    <s v="Tiki Bar"/>
    <s v="Del Pappa"/>
    <x v="2"/>
    <x v="2"/>
    <s v="Case"/>
    <s v="24/12oz"/>
    <n v="30.8"/>
    <n v="24"/>
    <n v="1.41"/>
    <n v="9"/>
    <s v="Btl"/>
    <n v="12.69"/>
    <m/>
    <m/>
  </r>
  <r>
    <s v="Corona Light"/>
    <s v="y"/>
    <s v="Tiki Bar"/>
    <s v="Del Pappa"/>
    <x v="2"/>
    <x v="2"/>
    <s v="Case"/>
    <s v="24/12oz"/>
    <n v="30.6"/>
    <n v="24"/>
    <n v="1.32"/>
    <n v="31"/>
    <s v="Btl"/>
    <n v="40.92"/>
    <m/>
    <m/>
  </r>
  <r>
    <s v="Corona Premier"/>
    <s v="y"/>
    <s v="Tiki Bar"/>
    <s v="del papa"/>
    <x v="2"/>
    <x v="2"/>
    <s v="Each"/>
    <s v="24/12oz"/>
    <n v="30.6"/>
    <n v="24"/>
    <n v="1.2750000000000001"/>
    <n v="24"/>
    <s v="Btl"/>
    <n v="30.6"/>
    <m/>
    <m/>
  </r>
  <r>
    <s v="Coronita"/>
    <s v="y"/>
    <s v="Tiki Bar"/>
    <s v="Del Pappa"/>
    <x v="2"/>
    <x v="2"/>
    <s v="Case"/>
    <s v="24/12oz"/>
    <n v="20.399999999999999"/>
    <n v="24"/>
    <n v="0.85"/>
    <n v="9"/>
    <s v="Btl"/>
    <n v="7.6499999999999995"/>
    <m/>
    <m/>
  </r>
  <r>
    <s v="Crawford"/>
    <s v="n"/>
    <s v="Tiki Bar"/>
    <s v="Del Pappa"/>
    <x v="2"/>
    <x v="2"/>
    <s v="Each"/>
    <s v="ea"/>
    <n v="28.75"/>
    <n v="24"/>
    <n v="1.1979166666666667"/>
    <m/>
    <s v="Btl"/>
    <n v="0"/>
    <m/>
    <m/>
  </r>
  <r>
    <s v="Czexan Wheat"/>
    <s v="y"/>
    <s v="Tiki Bar"/>
    <s v="Dej Buh Stesti"/>
    <x v="2"/>
    <x v="2"/>
    <s v="Case"/>
    <s v="24/12oz"/>
    <n v="31.5"/>
    <n v="24"/>
    <n v="1.3125"/>
    <n v="10"/>
    <s v="Btl"/>
    <n v="13.125"/>
    <m/>
    <m/>
  </r>
  <r>
    <s v="Dark Lager"/>
    <s v="y"/>
    <s v="Tiki Bar"/>
    <s v="Dej Buh Stesti"/>
    <x v="2"/>
    <x v="2"/>
    <s v="Case"/>
    <s v="24/12oz"/>
    <n v="32"/>
    <n v="24"/>
    <n v="1.3333333333333333"/>
    <n v="26"/>
    <s v="Btl"/>
    <n v="34.666666666666664"/>
    <m/>
    <m/>
  </r>
  <r>
    <s v="Del Sol"/>
    <s v="y"/>
    <s v="Tiki Bar"/>
    <s v="Faust"/>
    <x v="2"/>
    <x v="2"/>
    <s v="Case"/>
    <s v="24/12oz"/>
    <n v="30.6"/>
    <n v="24"/>
    <n v="1.2750000000000001"/>
    <n v="27"/>
    <s v="Btl"/>
    <n v="34.425000000000004"/>
    <m/>
    <m/>
  </r>
  <r>
    <s v="Dos XX   Amber"/>
    <s v="y"/>
    <s v="Tiki Bar"/>
    <s v="Faust"/>
    <x v="2"/>
    <x v="2"/>
    <s v="Case"/>
    <s v="24/12oz"/>
    <n v="31.4"/>
    <n v="24"/>
    <n v="1.3083333333333333"/>
    <n v="15"/>
    <s v="Btl"/>
    <n v="19.625"/>
    <m/>
    <m/>
  </r>
  <r>
    <s v="Fat Tire"/>
    <s v="y"/>
    <s v="Tiki Bar"/>
    <s v="Faust"/>
    <x v="2"/>
    <x v="2"/>
    <s v="Case"/>
    <s v="24/12oz"/>
    <n v="29.85"/>
    <n v="24"/>
    <n v="1.2437500000000001"/>
    <n v="2"/>
    <s v="Btl"/>
    <n v="2.4875000000000003"/>
    <m/>
    <m/>
  </r>
  <r>
    <s v="Juice, Orange"/>
    <s v="y"/>
    <s v="Tiki Bar"/>
    <s v="Specs"/>
    <x v="4"/>
    <x v="0"/>
    <s v="Each"/>
    <s v="Each"/>
    <n v="24.48"/>
    <n v="8"/>
    <n v="3.06"/>
    <m/>
    <s v="Each"/>
    <n v="0"/>
    <m/>
    <m/>
  </r>
  <r>
    <s v="Kazbeck CzAle"/>
    <s v="y"/>
    <s v="Tiki Bar"/>
    <s v="Dej Buh Stesti"/>
    <x v="2"/>
    <x v="2"/>
    <s v="Case"/>
    <s v="24/12oz"/>
    <n v="32"/>
    <n v="24"/>
    <n v="1.3333333333333333"/>
    <n v="14"/>
    <s v="Btl"/>
    <n v="18.666666666666664"/>
    <m/>
    <m/>
  </r>
  <r>
    <s v="Kolsh"/>
    <s v="n"/>
    <s v="Tiki Bar"/>
    <s v="Galveston Island Brewery"/>
    <x v="13"/>
    <x v="2"/>
    <s v="cs"/>
    <s v="24/14"/>
    <n v="28.45"/>
    <n v="24"/>
    <n v="1.1854166666666666"/>
    <m/>
    <s v="Each"/>
    <n v="0"/>
    <m/>
    <m/>
  </r>
  <r>
    <s v="Lemon Ginger Radler"/>
    <s v="n"/>
    <s v="Tiki Bar"/>
    <s v="DelPappa"/>
    <x v="2"/>
    <x v="2"/>
    <s v="Case"/>
    <s v="24/12oz"/>
    <n v="28.049999999999997"/>
    <n v="24"/>
    <n v="1.16875"/>
    <m/>
    <s v="Btl"/>
    <n v="0"/>
    <m/>
    <m/>
  </r>
  <r>
    <s v="Lone Star"/>
    <s v="y"/>
    <s v="Tiki Bar"/>
    <s v="Faust"/>
    <x v="2"/>
    <x v="2"/>
    <s v="Case"/>
    <s v="24/12oz"/>
    <n v="23.04"/>
    <n v="24"/>
    <n v="0.96"/>
    <n v="35"/>
    <s v="Btl"/>
    <n v="33.6"/>
    <m/>
    <m/>
  </r>
  <r>
    <s v="Matches"/>
    <s v="y"/>
    <s v="Tiki Bar"/>
    <s v="Watkins"/>
    <x v="1"/>
    <x v="1"/>
    <s v="Case"/>
    <s v="2500(50x50)"/>
    <n v="378"/>
    <n v="1"/>
    <n v="378"/>
    <n v="0.1"/>
    <s v="Case"/>
    <n v="37.800000000000004"/>
    <m/>
    <m/>
  </r>
  <r>
    <s v="MGD 64"/>
    <s v="y"/>
    <s v="Tiki Bar"/>
    <s v="Faust"/>
    <x v="2"/>
    <x v="2"/>
    <s v="Case"/>
    <s v="24/12oz"/>
    <n v="23.64"/>
    <n v="24"/>
    <n v="0.98499999999999999"/>
    <n v="18"/>
    <s v="Btl"/>
    <n v="17.73"/>
    <m/>
    <m/>
  </r>
  <r>
    <s v="Michelob Ultra Cactus"/>
    <s v="y"/>
    <s v="Tiki Bar"/>
    <s v="DelPappa"/>
    <x v="2"/>
    <x v="2"/>
    <s v="Case"/>
    <s v="24/12oz"/>
    <n v="28.25"/>
    <n v="24"/>
    <n v="1.1770833333333333"/>
    <n v="18"/>
    <s v="Btl"/>
    <n v="21.1875"/>
    <m/>
    <m/>
  </r>
  <r>
    <s v="Miller High Life"/>
    <s v="y"/>
    <s v="Tiki Bar"/>
    <s v="Faust"/>
    <x v="2"/>
    <x v="2"/>
    <s v="Case"/>
    <s v="24/12oz"/>
    <n v="19.62"/>
    <n v="24"/>
    <n v="0.8175"/>
    <n v="21"/>
    <s v="Btl"/>
    <n v="17.1675"/>
    <m/>
    <m/>
  </r>
  <r>
    <s v="Odoul's"/>
    <s v="y"/>
    <s v="Tiki Bar"/>
    <s v="DelPappa"/>
    <x v="2"/>
    <x v="2"/>
    <s v="Case"/>
    <s v="24/12oz"/>
    <n v="23.83"/>
    <n v="24"/>
    <n v="0.99291666666666656"/>
    <n v="20"/>
    <s v="Btl"/>
    <n v="19.858333333333331"/>
    <m/>
    <m/>
  </r>
  <r>
    <s v="Pilsner Urquel"/>
    <s v="y"/>
    <s v="Tiki Bar"/>
    <s v="Faust"/>
    <x v="2"/>
    <x v="2"/>
    <s v="Case"/>
    <s v="24/12oz"/>
    <n v="33.4"/>
    <n v="24"/>
    <n v="1.3916666666666666"/>
    <n v="21"/>
    <s v="Btl"/>
    <n v="29.224999999999998"/>
    <m/>
    <m/>
  </r>
  <r>
    <s v="Pivo Pils"/>
    <s v="y"/>
    <s v="Tiki Bar"/>
    <s v="Dej Buh Stesti"/>
    <x v="2"/>
    <x v="2"/>
    <s v="Case"/>
    <s v="24/12oz"/>
    <n v="28.75"/>
    <n v="24"/>
    <n v="1.1979166666666667"/>
    <n v="7"/>
    <s v="Btl"/>
    <n v="8.3854166666666679"/>
    <m/>
    <m/>
  </r>
  <r>
    <s v="Puree, Finest Call Rasberry"/>
    <s v="y"/>
    <s v="Tiki Bar"/>
    <s v="Specs"/>
    <x v="4"/>
    <x v="0"/>
    <s v="Each"/>
    <s v="Each"/>
    <n v="4.6399999999999997"/>
    <n v="1"/>
    <n v="4.6399999999999997"/>
    <n v="1.5"/>
    <s v="Each"/>
    <n v="6.9599999999999991"/>
    <m/>
    <m/>
  </r>
  <r>
    <s v="Puree, Finest Call Strawberry"/>
    <s v="y"/>
    <s v="Tiki Bar"/>
    <s v="Specs"/>
    <x v="4"/>
    <x v="0"/>
    <s v="Each"/>
    <s v="Each"/>
    <n v="4.6399999999999997"/>
    <n v="1"/>
    <n v="4.6399999999999997"/>
    <n v="0.1"/>
    <s v="Each"/>
    <n v="0.46399999999999997"/>
    <m/>
    <m/>
  </r>
  <r>
    <s v="Puree, RR Mango"/>
    <s v="y"/>
    <s v="Tiki Bar"/>
    <s v="Specs"/>
    <x v="4"/>
    <x v="0"/>
    <s v="Each"/>
    <s v="Each"/>
    <n v="4.57"/>
    <n v="1"/>
    <n v="4.57"/>
    <m/>
    <s v="Each"/>
    <n v="0"/>
    <m/>
    <m/>
  </r>
  <r>
    <s v="Puree, RR Peach"/>
    <s v="y"/>
    <s v="Tiki Bar"/>
    <s v="Specs"/>
    <x v="4"/>
    <x v="0"/>
    <s v="Each"/>
    <s v="Each"/>
    <n v="4.57"/>
    <n v="1"/>
    <n v="4.57"/>
    <m/>
    <s v="Each"/>
    <n v="0"/>
    <m/>
    <m/>
  </r>
  <r>
    <s v="Red Stripe"/>
    <s v="y"/>
    <s v="Tiki Bar"/>
    <s v="Faust"/>
    <x v="2"/>
    <x v="2"/>
    <s v="Case"/>
    <s v="24/12oz"/>
    <n v="28.449999999999996"/>
    <n v="24"/>
    <n v="1.1854166666666666"/>
    <n v="29"/>
    <s v="Btl"/>
    <n v="34.377083333333331"/>
    <m/>
    <m/>
  </r>
  <r>
    <s v="Refresca Coconut"/>
    <s v="y"/>
    <s v="Tiki Bar"/>
    <s v="Del Pappa"/>
    <x v="2"/>
    <x v="2"/>
    <s v="Case"/>
    <s v="24/12oz"/>
    <n v="31.01"/>
    <n v="24"/>
    <n v="1.2920833333333335"/>
    <m/>
    <s v="Btl"/>
    <n v="0"/>
    <m/>
    <m/>
  </r>
  <r>
    <s v="Refresca Guava"/>
    <s v="y"/>
    <s v="Tiki Bar"/>
    <s v="Del Pappa"/>
    <x v="2"/>
    <x v="2"/>
    <s v="Case"/>
    <s v="24/12oz"/>
    <n v="31.01"/>
    <n v="24"/>
    <n v="1.2920833333333335"/>
    <n v="29"/>
    <s v="Btl"/>
    <n v="37.470416666666672"/>
    <m/>
    <m/>
  </r>
  <r>
    <s v="Refresca Passion"/>
    <s v="y"/>
    <s v="Tiki Bar"/>
    <s v="Del Pappa"/>
    <x v="2"/>
    <x v="2"/>
    <s v="Case"/>
    <s v="24/12oz"/>
    <n v="31.01"/>
    <n v="24"/>
    <n v="1.2920833333333335"/>
    <n v="15"/>
    <s v="Btl"/>
    <n v="19.381250000000001"/>
    <m/>
    <m/>
  </r>
  <r>
    <s v="Revolver"/>
    <s v="y"/>
    <s v="Tiki Bar"/>
    <s v="Faust"/>
    <x v="2"/>
    <x v="2"/>
    <s v="Case"/>
    <s v="24/12oz"/>
    <n v="29.85"/>
    <n v="24"/>
    <n v="1.2437500000000001"/>
    <n v="28"/>
    <s v="Btl"/>
    <n v="34.825000000000003"/>
    <m/>
    <m/>
  </r>
  <r>
    <s v="Rodeo Clown"/>
    <s v="y"/>
    <s v="Tiki Bar"/>
    <s v="DelPappa"/>
    <x v="2"/>
    <x v="2"/>
    <s v="Case"/>
    <s v="24/12oz"/>
    <n v="30.8"/>
    <n v="24"/>
    <n v="1.2833333333333334"/>
    <n v="35"/>
    <s v="Btl"/>
    <n v="44.916666666666671"/>
    <m/>
    <m/>
  </r>
  <r>
    <s v="Shiner Light Blonde"/>
    <s v="y"/>
    <s v="Tiki Bar"/>
    <s v="Faust"/>
    <x v="2"/>
    <x v="2"/>
    <s v="Case"/>
    <s v="24/12oz"/>
    <n v="29.549999999999997"/>
    <n v="24"/>
    <n v="1.23125"/>
    <n v="29"/>
    <s v="Btl"/>
    <n v="35.706249999999997"/>
    <m/>
    <m/>
  </r>
  <r>
    <s v="Sierra Nevada"/>
    <s v="y"/>
    <s v="Tiki Bar"/>
    <s v="Del Pappa"/>
    <x v="2"/>
    <x v="2"/>
    <s v="Case"/>
    <s v="24/12oz"/>
    <n v="29.949999999999996"/>
    <n v="24"/>
    <n v="1.2479166666666666"/>
    <n v="16"/>
    <s v="Btl"/>
    <n v="19.966666666666665"/>
    <m/>
    <m/>
  </r>
  <r>
    <s v="Smirnoff"/>
    <s v="y"/>
    <s v="Tiki Bar"/>
    <s v="Faust"/>
    <x v="2"/>
    <x v="2"/>
    <s v="Case"/>
    <s v="24/12oz"/>
    <n v="29.549999999999997"/>
    <n v="24"/>
    <n v="1.23125"/>
    <n v="31"/>
    <s v="Btl"/>
    <n v="38.168749999999996"/>
    <m/>
    <m/>
  </r>
  <r>
    <s v="Sol 32oz"/>
    <s v="n"/>
    <s v="Tiki Bar"/>
    <s v="Faust"/>
    <x v="2"/>
    <x v="2"/>
    <s v="cs"/>
    <s v="ea"/>
    <n v="29.79"/>
    <n v="24"/>
    <n v="1.24125"/>
    <m/>
    <s v="Btl"/>
    <n v="0"/>
    <m/>
    <m/>
  </r>
  <r>
    <s v="St. Arnold Art Car"/>
    <s v="n"/>
    <s v="Tiki Bar"/>
    <s v="DelPappa"/>
    <x v="2"/>
    <x v="2"/>
    <s v="Case"/>
    <s v="24/12oz"/>
    <n v="28.9"/>
    <n v="24"/>
    <n v="1.2041666666666666"/>
    <m/>
    <s v="Btl"/>
    <n v="0"/>
    <m/>
    <m/>
  </r>
  <r>
    <s v="Stella Artois"/>
    <s v="y"/>
    <s v="Tiki Bar"/>
    <s v="Del Pappa"/>
    <x v="2"/>
    <x v="2"/>
    <s v="Case"/>
    <s v="24/12oz"/>
    <n v="36.799999999999997"/>
    <n v="24"/>
    <n v="1.5333333333333332"/>
    <n v="26"/>
    <s v="Btl"/>
    <n v="39.86666666666666"/>
    <m/>
    <m/>
  </r>
  <r>
    <s v="Sympathy for the Lager"/>
    <s v="n"/>
    <s v="Tiki Bar"/>
    <s v="DelPappa"/>
    <x v="2"/>
    <x v="2"/>
    <s v="Case"/>
    <s v="24/12oz"/>
    <n v="28.550000000000004"/>
    <n v="24"/>
    <n v="1.1895833333333334"/>
    <m/>
    <s v="Btl"/>
    <n v="0"/>
    <m/>
    <m/>
  </r>
  <r>
    <s v="Tooth Picks (Umbrellas)"/>
    <s v="y"/>
    <s v="Tiki Bar"/>
    <s v="Edon"/>
    <x v="1"/>
    <x v="1"/>
    <s v="Box"/>
    <s v="1/144ct"/>
    <n v="3.5"/>
    <n v="1"/>
    <n v="3.5"/>
    <n v="2"/>
    <s v="Box"/>
    <n v="7"/>
    <m/>
    <m/>
  </r>
  <r>
    <s v="Weekend Warrior"/>
    <s v="n"/>
    <s v="Tiki Bar"/>
    <s v="DelPappa"/>
    <x v="2"/>
    <x v="2"/>
    <s v="Case"/>
    <s v="24/12oz"/>
    <n v="28.049999999999997"/>
    <n v="24"/>
    <n v="1.16875"/>
    <m/>
    <s v="Btl"/>
    <n v="0"/>
    <m/>
    <m/>
  </r>
  <r>
    <s v="Weisse Versa"/>
    <s v="n"/>
    <s v="Tiki Bar"/>
    <s v="DelPappa"/>
    <x v="2"/>
    <x v="2"/>
    <s v="Case"/>
    <s v="24/12oz"/>
    <n v="28.75"/>
    <n v="24"/>
    <n v="1.1979166666666667"/>
    <m/>
    <s v="Btl"/>
    <n v="0"/>
    <m/>
    <m/>
  </r>
  <r>
    <s v="Zing Zang Bloody Mary Mix"/>
    <s v="y"/>
    <s v="Tiki Bar"/>
    <s v="Specs"/>
    <x v="4"/>
    <x v="0"/>
    <s v="Each"/>
    <s v="Each"/>
    <n v="4.3899999999999997"/>
    <n v="1"/>
    <n v="4.3899999999999997"/>
    <n v="0.6"/>
    <s v="Each"/>
    <n v="2.6339999999999999"/>
    <m/>
    <m/>
  </r>
  <r>
    <s v="Fruit, Cherries"/>
    <s v="y"/>
    <s v="Walk in Cooler"/>
    <s v="Sysco"/>
    <x v="0"/>
    <x v="0"/>
    <s v="Case"/>
    <s v="1 gallon"/>
    <n v="20.079999999999998"/>
    <n v="1"/>
    <n v="20.079999999999998"/>
    <n v="4"/>
    <s v="Gallon"/>
    <n v="80.319999999999993"/>
    <m/>
    <s v="WC100"/>
  </r>
  <r>
    <s v="Bacon, Hormel Pecan "/>
    <s v="n"/>
    <s v="Walk in Cooler"/>
    <s v="Sysco"/>
    <x v="10"/>
    <x v="0"/>
    <s v="Case"/>
    <s v="6/3#"/>
    <n v="4.2359999999999998"/>
    <n v="1"/>
    <n v="4.2359999999999998"/>
    <m/>
    <s v="Case"/>
    <n v="0"/>
    <m/>
    <m/>
  </r>
  <r>
    <s v="Olives, Kalamata"/>
    <s v="y"/>
    <s v="Walk in Cooler"/>
    <s v="Sysco"/>
    <x v="0"/>
    <x v="0"/>
    <s v="Case"/>
    <s v="1/6lb"/>
    <n v="27.42"/>
    <n v="1"/>
    <n v="27.42"/>
    <n v="1"/>
    <s v="Gallon"/>
    <n v="27.42"/>
    <m/>
    <s v="WC105"/>
  </r>
  <r>
    <s v="Bacon, Jalapeno "/>
    <s v="n"/>
    <s v="Walk in Cooler"/>
    <s v="Sysco"/>
    <x v="10"/>
    <x v="0"/>
    <s v="LB"/>
    <s v="15lbs"/>
    <n v="75.510000000000005"/>
    <n v="15"/>
    <n v="5.0340000000000007"/>
    <m/>
    <s v="Lb"/>
    <n v="0"/>
    <m/>
    <m/>
  </r>
  <r>
    <s v="Juice, Lime"/>
    <s v="y"/>
    <s v="Walk in Cooler"/>
    <s v="Houston Avocado"/>
    <x v="0"/>
    <x v="0"/>
    <s v="Each"/>
    <s v="Quart"/>
    <n v="8.94"/>
    <n v="1"/>
    <n v="8.94"/>
    <n v="0.4"/>
    <s v="Qt"/>
    <n v="3.5760000000000001"/>
    <m/>
    <s v="WC110"/>
  </r>
  <r>
    <s v="Bacon, Turkey Bacon, Jennie-O"/>
    <s v="n"/>
    <s v="Walk in Cooler"/>
    <s v="Sysco"/>
    <x v="10"/>
    <x v="0"/>
    <s v="Case"/>
    <s v="10LBS"/>
    <n v="26.75"/>
    <n v="10"/>
    <n v="2.6749999999999998"/>
    <m/>
    <s v="Lb"/>
    <n v="0"/>
    <m/>
    <m/>
  </r>
  <r>
    <s v="Juice, Lemon"/>
    <s v="y"/>
    <s v="Walk in Cooler"/>
    <s v="Houston Avocado"/>
    <x v="0"/>
    <x v="0"/>
    <s v="Each"/>
    <s v="Quart"/>
    <n v="8.5500000000000007"/>
    <n v="1"/>
    <n v="8.5500000000000007"/>
    <n v="4"/>
    <s v="Qt"/>
    <n v="34.200000000000003"/>
    <m/>
    <s v="WC115"/>
  </r>
  <r>
    <s v="Base, Beef "/>
    <s v="n"/>
    <s v="Walk in Cooler"/>
    <s v="Sysco"/>
    <x v="0"/>
    <x v="0"/>
    <s v="Each"/>
    <s v="1/50lb"/>
    <n v="43"/>
    <n v="6"/>
    <n v="7.166666666666667"/>
    <m/>
    <s v="Each"/>
    <n v="0"/>
    <m/>
    <m/>
  </r>
  <r>
    <s v="Creamer, Half and Half"/>
    <s v="y"/>
    <s v="Walk in Cooler"/>
    <s v="Oak Farms"/>
    <x v="6"/>
    <x v="0"/>
    <s v="Case"/>
    <s v="400C"/>
    <n v="12.78"/>
    <n v="1"/>
    <n v="12.78"/>
    <n v="7"/>
    <s v="Case"/>
    <n v="89.46"/>
    <m/>
    <s v="WC120"/>
  </r>
  <r>
    <s v="Cheese, Parmesan Wheel"/>
    <s v="y"/>
    <s v="Walk in Cooler"/>
    <s v="Sysco"/>
    <x v="6"/>
    <x v="0"/>
    <s v="Each"/>
    <s v="1/20lb"/>
    <n v="3.6480000000000001"/>
    <n v="1"/>
    <n v="3.6480000000000001"/>
    <n v="7.5"/>
    <s v="Lb"/>
    <n v="27.36"/>
    <m/>
    <s v="WC125"/>
  </r>
  <r>
    <s v="Beef Brisket"/>
    <s v="n"/>
    <s v="Walk in Cooler"/>
    <s v="Sysco"/>
    <x v="10"/>
    <x v="0"/>
    <s v="Case"/>
    <n v="15"/>
    <n v="75"/>
    <n v="7.5"/>
    <n v="10"/>
    <m/>
    <s v="Lb"/>
    <n v="0"/>
    <m/>
    <m/>
  </r>
  <r>
    <s v="Cheese, Cheddar Block"/>
    <s v="y"/>
    <s v="Walk in Cooler"/>
    <s v="Sysco"/>
    <x v="6"/>
    <x v="0"/>
    <s v="Case"/>
    <s v="1/42lb"/>
    <n v="2.2000000000000002"/>
    <n v="1"/>
    <n v="2.2000000000000002"/>
    <n v="40"/>
    <s v="Lb"/>
    <n v="88"/>
    <m/>
    <s v="WC130"/>
  </r>
  <r>
    <s v="Dairy, Margarine Solid "/>
    <s v="y"/>
    <s v="Walk in Cooler"/>
    <s v="Sysco"/>
    <x v="6"/>
    <x v="0"/>
    <s v="LB"/>
    <s v="30 1lb/cs"/>
    <n v="25.32"/>
    <n v="30"/>
    <n v="0.84399999999999997"/>
    <n v="28"/>
    <s v="Lb"/>
    <n v="23.631999999999998"/>
    <m/>
    <s v="WC135"/>
  </r>
  <r>
    <s v="Blue berries"/>
    <s v="n"/>
    <s v="Walk in Cooler"/>
    <s v="Houston Avocado"/>
    <x v="7"/>
    <x v="0"/>
    <s v="Each"/>
    <s v="ea"/>
    <n v="37.43"/>
    <n v="12"/>
    <n v="3.1191666666666666"/>
    <m/>
    <s v="Each"/>
    <n v="0"/>
    <m/>
    <m/>
  </r>
  <r>
    <s v="Boudin  Patty"/>
    <s v="n"/>
    <s v="Walk in Cooler"/>
    <s v="Spot"/>
    <x v="10"/>
    <x v="0"/>
    <s v="Each"/>
    <s v="ea"/>
    <n v="2.48"/>
    <n v="1"/>
    <n v="2.5"/>
    <m/>
    <s v="Each"/>
    <n v="0"/>
    <m/>
    <m/>
  </r>
  <r>
    <s v="Brisket"/>
    <s v="n"/>
    <s v="Walk in Cooler"/>
    <s v="Sysco"/>
    <x v="10"/>
    <x v="0"/>
    <s v="Case"/>
    <s v="11lb Avg"/>
    <n v="3.78"/>
    <n v="1"/>
    <n v="3.78"/>
    <m/>
    <s v="Lb"/>
    <n v="0"/>
    <m/>
    <s v="WC430"/>
  </r>
  <r>
    <s v="Dairy, Butter (European Blend)"/>
    <s v="y"/>
    <s v="Walk in Cooler"/>
    <s v="Sysco"/>
    <x v="6"/>
    <x v="0"/>
    <s v="Case"/>
    <s v="36/1lb"/>
    <n v="45.18"/>
    <n v="36"/>
    <n v="1.2549999999999999"/>
    <n v="44"/>
    <s v="Lb"/>
    <n v="55.22"/>
    <m/>
    <s v="WC140"/>
  </r>
  <r>
    <s v="Burgers, Mini 2oz Pattties"/>
    <s v="n"/>
    <s v="Walk in Cooler"/>
    <s v="Sysco"/>
    <x v="10"/>
    <x v="0"/>
    <s v="LB"/>
    <s v="lb"/>
    <n v="2.87"/>
    <n v="1"/>
    <n v="2.87"/>
    <m/>
    <s v="Lb"/>
    <n v="0"/>
    <m/>
    <m/>
  </r>
  <r>
    <s v="Cheese Mozzarella Ciliegene Fresh"/>
    <s v="n"/>
    <s v="Walk in Cooler"/>
    <s v="Sysco"/>
    <x v="6"/>
    <x v="0"/>
    <s v="Case"/>
    <s v="2/3lb"/>
    <n v="27.73"/>
    <n v="6"/>
    <n v="4.621666666666667"/>
    <m/>
    <s v="Lb"/>
    <n v="0"/>
    <m/>
    <m/>
  </r>
  <r>
    <s v="Chocolate Chip Cookie Dough"/>
    <s v="y"/>
    <s v="Walk in Cooler"/>
    <s v="Spot"/>
    <x v="0"/>
    <x v="0"/>
    <s v="Recipe"/>
    <s v="____LB/recipe"/>
    <n v="2"/>
    <n v="1"/>
    <n v="2"/>
    <n v="42"/>
    <s v="Lb"/>
    <n v="84"/>
    <m/>
    <s v="WC145"/>
  </r>
  <r>
    <s v="Pecan Pie Filling"/>
    <s v="y"/>
    <s v="Walk in Cooler"/>
    <s v="Quality Bakery"/>
    <x v="0"/>
    <x v="0"/>
    <s v="Bucket"/>
    <s v="1/22lb"/>
    <n v="30.5"/>
    <n v="1"/>
    <n v="30.5"/>
    <n v="1"/>
    <s v="Bucket"/>
    <n v="30.5"/>
    <m/>
    <s v="WC150"/>
  </r>
  <r>
    <s v="Dessert, Chocolate Ganache"/>
    <s v="y"/>
    <s v="Walk in Cooler"/>
    <s v="The spot"/>
    <x v="0"/>
    <x v="0"/>
    <s v="Recipe"/>
    <s v="6.5 lbs"/>
    <n v="26.99"/>
    <n v="6.5"/>
    <n v="4.1523076923076925"/>
    <n v="5.5"/>
    <s v="Lb"/>
    <n v="22.837692307692308"/>
    <m/>
    <s v="WC155"/>
  </r>
  <r>
    <s v="Cheese, Cream Cheese"/>
    <s v="y"/>
    <s v="Walk in Cooler"/>
    <s v="Sysco"/>
    <x v="6"/>
    <x v="0"/>
    <s v="Case"/>
    <s v="6/3lb"/>
    <n v="47.49"/>
    <n v="6"/>
    <n v="7.915"/>
    <n v="9"/>
    <s v="Each"/>
    <n v="71.234999999999999"/>
    <m/>
    <s v="WC160"/>
  </r>
  <r>
    <s v="Coconut Shredded"/>
    <s v="y"/>
    <s v="Walk in Cooler"/>
    <s v="Sysco"/>
    <x v="0"/>
    <x v="0"/>
    <s v="Case"/>
    <s v="10lb/Bag"/>
    <n v="22.95"/>
    <n v="10"/>
    <n v="2.2949999999999999"/>
    <n v="37"/>
    <s v="Lb"/>
    <n v="84.914999999999992"/>
    <m/>
    <s v="WC165"/>
  </r>
  <r>
    <s v="Horseradish"/>
    <s v="y"/>
    <s v="Walk in Cooler"/>
    <s v="Sysco"/>
    <x v="0"/>
    <x v="0"/>
    <s v="Case"/>
    <s v="4/1 Gallon"/>
    <n v="14.17"/>
    <n v="1"/>
    <n v="14.17"/>
    <n v="0"/>
    <s v="Gallon"/>
    <n v="0"/>
    <m/>
    <s v="WC170"/>
  </r>
  <r>
    <s v="Cheese, Chipotle Cheddar "/>
    <s v="n"/>
    <s v="Walk in Cooler"/>
    <s v="Sysco"/>
    <x v="6"/>
    <x v="0"/>
    <s v="LB"/>
    <s v="lb"/>
    <n v="6.92"/>
    <n v="1"/>
    <n v="6.92"/>
    <m/>
    <s v="Lb"/>
    <n v="0"/>
    <m/>
    <m/>
  </r>
  <r>
    <s v="Seafood, Shrimp, 41/50 - Boiled"/>
    <s v="y"/>
    <s v="Walk in Cooler"/>
    <s v="Bay Area"/>
    <x v="9"/>
    <x v="0"/>
    <s v="LB"/>
    <s v="10/5lbs"/>
    <n v="230"/>
    <n v="50"/>
    <n v="4.5999999999999996"/>
    <n v="78"/>
    <s v="Lb"/>
    <n v="358.79999999999995"/>
    <m/>
    <s v="WC175"/>
  </r>
  <r>
    <s v="Mustard, Spicy, Gallon"/>
    <s v="y"/>
    <s v="Walk in Cooler"/>
    <s v="Sysco"/>
    <x v="0"/>
    <x v="0"/>
    <s v="Each"/>
    <s v="4/1 Gallon"/>
    <n v="29.01"/>
    <n v="4"/>
    <n v="7.2525000000000004"/>
    <n v="0.8"/>
    <s v="Gallon"/>
    <n v="5.8020000000000005"/>
    <m/>
    <s v="WC185"/>
  </r>
  <r>
    <s v="Cheese, Havarti "/>
    <s v="n"/>
    <s v="Walk in Cooler"/>
    <s v="Sysco"/>
    <x v="6"/>
    <x v="0"/>
    <s v="LB"/>
    <s v="lb"/>
    <n v="3.3969999999999998"/>
    <n v="1"/>
    <n v="3.3969999999999998"/>
    <m/>
    <s v="Lb"/>
    <n v="0"/>
    <m/>
    <m/>
  </r>
  <r>
    <s v="Cheese, Monteray Jack"/>
    <s v="n"/>
    <s v="Walk in Cooler"/>
    <s v="Sysco"/>
    <x v="6"/>
    <x v="0"/>
    <s v="LB"/>
    <s v="3/12#"/>
    <n v="79.92"/>
    <n v="36"/>
    <n v="2.2200000000000002"/>
    <m/>
    <s v="Lb"/>
    <n v="0"/>
    <m/>
    <m/>
  </r>
  <r>
    <s v="Mayonaise, Heavy Duty Gallon"/>
    <s v="y"/>
    <s v="Walk in Cooler"/>
    <s v="Sysco"/>
    <x v="0"/>
    <x v="0"/>
    <s v="Case"/>
    <s v="4/1 Gallon"/>
    <n v="34.799999999999997"/>
    <n v="4"/>
    <n v="8.6999999999999993"/>
    <n v="0"/>
    <s v="Gallon"/>
    <n v="0"/>
    <m/>
    <s v="WC190"/>
  </r>
  <r>
    <s v="Relish, Dill"/>
    <s v="y"/>
    <s v="Walk in Cooler"/>
    <s v="Sysco"/>
    <x v="0"/>
    <x v="0"/>
    <s v="Case"/>
    <s v="4/1 gal"/>
    <n v="28.91"/>
    <n v="4"/>
    <n v="7.2275"/>
    <n v="0"/>
    <s v="Gallon"/>
    <n v="0"/>
    <m/>
    <s v="WC195"/>
  </r>
  <r>
    <s v="Relish, Sweet"/>
    <s v="y"/>
    <s v="Walk in Cooler"/>
    <s v="Sysco"/>
    <x v="0"/>
    <x v="0"/>
    <s v="Case"/>
    <s v="4/1 Gallon"/>
    <n v="31.82"/>
    <n v="4"/>
    <n v="7.9550000000000001"/>
    <n v="0"/>
    <s v="Gallon"/>
    <n v="0"/>
    <m/>
    <s v="WC200"/>
  </r>
  <r>
    <s v="Chicken, Tinga - Prepped"/>
    <s v="y"/>
    <s v="Walk in Cooler"/>
    <s v="Spot"/>
    <x v="11"/>
    <x v="0"/>
    <s v="Recipe"/>
    <s v="4qts = 10Lbs"/>
    <n v="16.75"/>
    <n v="10"/>
    <n v="1.675"/>
    <n v="8"/>
    <s v="Lb"/>
    <n v="13.4"/>
    <m/>
    <s v="WC205"/>
  </r>
  <r>
    <s v="Cheese, Smoked Cheddar"/>
    <s v="n"/>
    <s v="Walk in Cooler"/>
    <s v="Sysco"/>
    <x v="6"/>
    <x v="0"/>
    <s v="LB"/>
    <s v="lb"/>
    <n v="2.9249999999999998"/>
    <n v="1"/>
    <n v="2.9249999999999998"/>
    <m/>
    <s v="Lb"/>
    <n v="0"/>
    <m/>
    <m/>
  </r>
  <r>
    <s v="Chicken, Cooked, Prepped"/>
    <s v="y"/>
    <s v="Walk in Cooler"/>
    <s v="The spot"/>
    <x v="11"/>
    <x v="0"/>
    <s v="LB"/>
    <s v="4qts = 10Lbs"/>
    <n v="84.118399999999994"/>
    <n v="20"/>
    <n v="4.2059199999999999"/>
    <n v="32.5"/>
    <s v="Lb"/>
    <n v="136.69239999999999"/>
    <m/>
    <s v="WC210"/>
  </r>
  <r>
    <s v="Cheese, White American"/>
    <s v="n"/>
    <s v="Walk in Cooler"/>
    <s v="Sysco"/>
    <x v="6"/>
    <x v="0"/>
    <s v="LB"/>
    <s v="4/5LB (160 slice/loaf)"/>
    <n v="43.36"/>
    <n v="20"/>
    <n v="2.1680000000000001"/>
    <m/>
    <s v="Lb"/>
    <n v="0"/>
    <m/>
    <m/>
  </r>
  <r>
    <s v="Pico De Gallo"/>
    <s v="y"/>
    <s v="Walk in Cooler"/>
    <s v="Spot"/>
    <x v="7"/>
    <x v="0"/>
    <s v="Recipe"/>
    <s v="2gal/recipe"/>
    <n v="8.2799999999999994"/>
    <n v="20"/>
    <n v="0.41399999999999998"/>
    <n v="35"/>
    <s v="Lb"/>
    <n v="14.489999999999998"/>
    <m/>
    <s v="WC215"/>
  </r>
  <r>
    <s v="Vegetable Blend"/>
    <s v="y"/>
    <s v="Walk in Cooler"/>
    <s v="Spot"/>
    <x v="7"/>
    <x v="0"/>
    <s v="Bag"/>
    <s v="bg/hotel pan"/>
    <n v="0.86"/>
    <n v="1"/>
    <n v="0.86"/>
    <n v="6"/>
    <s v="Bag"/>
    <n v="5.16"/>
    <m/>
    <s v="WC220"/>
  </r>
  <r>
    <s v="Mac and Cheese Prepared"/>
    <s v="y"/>
    <s v="Walk in Cooler"/>
    <s v="The spot"/>
    <x v="0"/>
    <x v="0"/>
    <s v="Each"/>
    <s v="Each"/>
    <n v="0.63"/>
    <n v="1"/>
    <n v="0.63"/>
    <n v="0"/>
    <s v="Each"/>
    <n v="0"/>
    <m/>
    <s v="WC225"/>
  </r>
  <r>
    <s v="Chicken, Necks&amp; Backs"/>
    <s v="n"/>
    <s v="Walk in Cooler"/>
    <s v="Martin"/>
    <x v="11"/>
    <x v="0"/>
    <s v="Case"/>
    <s v="40#"/>
    <n v="21.200000000000003"/>
    <n v="40"/>
    <n v="0.53"/>
    <m/>
    <s v="Lb"/>
    <n v="0"/>
    <m/>
    <m/>
  </r>
  <r>
    <s v="Pasta Shells - Cooked"/>
    <s v="y"/>
    <s v="Walk in Cooler"/>
    <s v="Sysco"/>
    <x v="0"/>
    <x v="0"/>
    <s v="Case"/>
    <s v="2/10lbs "/>
    <n v="13.425000000000001"/>
    <n v="60"/>
    <n v="0.22375"/>
    <n v="13.5"/>
    <s v="Lb"/>
    <n v="3.0206249999999999"/>
    <m/>
    <s v="WC230"/>
  </r>
  <r>
    <s v="Eggs"/>
    <s v="y"/>
    <s v="Walk in Cooler"/>
    <s v="Sysco"/>
    <x v="6"/>
    <x v="0"/>
    <s v="Case"/>
    <s v="1/15dz"/>
    <n v="16.36"/>
    <n v="15"/>
    <n v="1.0906666666666667"/>
    <n v="123.5"/>
    <s v="Dozen"/>
    <n v="134.69733333333335"/>
    <m/>
    <s v="WC235"/>
  </r>
  <r>
    <s v="Bacon, Hormel Sliced - Burgers (18/22)"/>
    <s v="y"/>
    <s v="Walk in Cooler"/>
    <s v="Sysco"/>
    <x v="10"/>
    <x v="0"/>
    <s v="Case"/>
    <s v="15lb"/>
    <n v="54.91"/>
    <n v="15"/>
    <n v="3.6606666666666663"/>
    <n v="65.5"/>
    <s v="Lb"/>
    <n v="239.77366666666663"/>
    <m/>
    <s v="WC240"/>
  </r>
  <r>
    <s v="Cheese, Pepper Jack Loaf "/>
    <s v="y"/>
    <s v="Walk in Cooler"/>
    <s v="Sysco"/>
    <x v="6"/>
    <x v="0"/>
    <s v="Case"/>
    <s v="2/5lb"/>
    <n v="28.55"/>
    <n v="10"/>
    <n v="2.855"/>
    <n v="35"/>
    <s v="Lb"/>
    <n v="99.924999999999997"/>
    <m/>
    <s v="WC245"/>
  </r>
  <r>
    <s v="Bacon, Wright Sliced - Kisses (22/26)"/>
    <s v="y"/>
    <s v="Walk in Cooler"/>
    <s v="Sysco"/>
    <x v="10"/>
    <x v="0"/>
    <s v="Case"/>
    <s v="1/15lb"/>
    <n v="49.46"/>
    <n v="15"/>
    <n v="3.2973333333333334"/>
    <n v="71"/>
    <s v="Lb"/>
    <n v="234.11066666666667"/>
    <m/>
    <s v="WC250"/>
  </r>
  <r>
    <s v="Beef Ground Patty 4 oz"/>
    <s v="y"/>
    <s v="Walk in Cooler"/>
    <s v="Sysco"/>
    <x v="10"/>
    <x v="0"/>
    <s v="Case"/>
    <s v="40/4oz"/>
    <n v="28.68"/>
    <n v="10"/>
    <n v="2.8679999999999999"/>
    <n v="80"/>
    <s v="Lb"/>
    <n v="229.44"/>
    <m/>
    <s v="WC255"/>
  </r>
  <r>
    <s v="Crab Meat"/>
    <s v="n"/>
    <s v="Walk in Cooler"/>
    <s v="Sysco"/>
    <x v="9"/>
    <x v="0"/>
    <s v="Case"/>
    <s v="6/1#"/>
    <n v="168.15"/>
    <n v="6"/>
    <n v="28.025000000000002"/>
    <m/>
    <s v="Case"/>
    <n v="0"/>
    <m/>
    <m/>
  </r>
  <r>
    <s v="Crawfish, Live"/>
    <s v="n"/>
    <s v="Walk in Cooler"/>
    <s v="Texiana"/>
    <x v="9"/>
    <x v="0"/>
    <s v="LB"/>
    <s v="lb"/>
    <n v="3.85"/>
    <n v="1"/>
    <n v="3.85"/>
    <m/>
    <s v="Lb"/>
    <n v="0"/>
    <m/>
    <m/>
  </r>
  <r>
    <s v="Cheese, Feta Bucket"/>
    <s v="y"/>
    <s v="Walk in Cooler"/>
    <s v="Sysco"/>
    <x v="6"/>
    <x v="0"/>
    <s v="Case"/>
    <s v="40lbs"/>
    <n v="81.069999999999993"/>
    <n v="40"/>
    <n v="2.0267499999999998"/>
    <n v="22"/>
    <s v="Lb"/>
    <n v="44.588499999999996"/>
    <m/>
    <s v="WC260"/>
  </r>
  <r>
    <s v="Beef Ground Patty 8oz"/>
    <s v="y"/>
    <s v="Walk in Cooler"/>
    <s v="Sysco"/>
    <x v="10"/>
    <x v="0"/>
    <s v="Case"/>
    <s v="20/8oz"/>
    <n v="26.95"/>
    <n v="10"/>
    <n v="3.07"/>
    <n v="610"/>
    <s v="Lb"/>
    <n v="1872.6999999999998"/>
    <m/>
    <s v="WC265"/>
  </r>
  <r>
    <s v="Cheese, American, Slice"/>
    <s v="y"/>
    <s v="Walk in Cooler"/>
    <s v="Sysco"/>
    <x v="6"/>
    <x v="0"/>
    <s v="Case"/>
    <s v="4/5lb, 120 slices"/>
    <n v="42.78"/>
    <n v="20"/>
    <n v="2.1390000000000002"/>
    <n v="30"/>
    <s v="Lb"/>
    <n v="64.17"/>
    <m/>
    <s v="WC270"/>
  </r>
  <r>
    <s v="Cheese, Cheddar Chipotle Loaf"/>
    <s v="y"/>
    <s v="Walk in Cooler"/>
    <s v="Sysco"/>
    <x v="6"/>
    <x v="0"/>
    <s v="Case"/>
    <s v="2/5lb"/>
    <n v="7.24"/>
    <n v="10"/>
    <n v="0.72399999999999998"/>
    <n v="25"/>
    <s v="Lb"/>
    <n v="18.099999999999998"/>
    <m/>
    <s v="WC275"/>
  </r>
  <r>
    <s v="Cheese, Cheddar Slice"/>
    <s v="y"/>
    <s v="Walk in Cooler"/>
    <s v="Sysco"/>
    <x v="6"/>
    <x v="0"/>
    <s v="Case"/>
    <s v="8/1.5lb .75oz/slice"/>
    <n v="37.83"/>
    <n v="12"/>
    <n v="3.1524999999999999"/>
    <n v="30"/>
    <s v="Lb"/>
    <n v="94.574999999999989"/>
    <m/>
    <s v="WC280"/>
  </r>
  <r>
    <s v="Cheese, Pepper Jack, Slice"/>
    <s v="y"/>
    <s v="Walk in Cooler"/>
    <s v="Sysco"/>
    <x v="6"/>
    <x v="0"/>
    <s v="Case"/>
    <s v="8/1.5lb"/>
    <n v="39.21"/>
    <n v="12"/>
    <n v="3.2675000000000001"/>
    <n v="30"/>
    <s v="Lb"/>
    <n v="98.025000000000006"/>
    <m/>
    <s v="WC285"/>
  </r>
  <r>
    <s v="Cheese, Swiss Slice"/>
    <s v="y"/>
    <s v="Walk in Cooler"/>
    <s v="Sysco"/>
    <x v="6"/>
    <x v="0"/>
    <s v="Case"/>
    <s v="8/1.5lb"/>
    <n v="53.25"/>
    <n v="12"/>
    <n v="4.4375"/>
    <n v="21"/>
    <s v="Lb"/>
    <n v="93.1875"/>
    <m/>
    <s v="WC290"/>
  </r>
  <r>
    <s v="Cole Slaw, Prepared"/>
    <s v="y"/>
    <s v="Walk in Cooler"/>
    <s v="Spot"/>
    <x v="7"/>
    <x v="0"/>
    <s v="Recipe"/>
    <s v=" 5/5# Bags/Recipe"/>
    <n v="18.88"/>
    <n v="5"/>
    <n v="3.7759999999999998"/>
    <n v="11.5"/>
    <s v="Lb"/>
    <n v="43.423999999999999"/>
    <m/>
    <s v="WC295"/>
  </r>
  <r>
    <s v="Cheese, Mozzarella Loaf"/>
    <s v="y"/>
    <s v="Walk in Cooler"/>
    <s v="Sysco"/>
    <x v="6"/>
    <x v="0"/>
    <s v="Case"/>
    <s v="8/6lb"/>
    <n v="2.37"/>
    <n v="1"/>
    <n v="2.37"/>
    <n v="164"/>
    <s v="Lb"/>
    <n v="388.68"/>
    <m/>
    <s v="WC300"/>
  </r>
  <r>
    <s v="Cheese, White Xtra Melt"/>
    <s v="y"/>
    <s v="Walk in Cooler"/>
    <s v="Sysco"/>
    <x v="6"/>
    <x v="0"/>
    <s v="Case"/>
    <s v="6/5lb"/>
    <n v="81.08"/>
    <n v="30"/>
    <n v="2.7026666666666666"/>
    <n v="5"/>
    <s v="Lb"/>
    <n v="13.513333333333332"/>
    <m/>
    <s v="WC305"/>
  </r>
  <r>
    <s v="Cheese, American Loaf"/>
    <s v="y"/>
    <s v="Walk in Cooler"/>
    <s v="Sysco"/>
    <x v="6"/>
    <x v="0"/>
    <s v="Case"/>
    <s v="6/5lb"/>
    <n v="74.569999999999993"/>
    <n v="30"/>
    <n v="2.4856666666666665"/>
    <n v="50"/>
    <s v="Lb"/>
    <n v="124.28333333333332"/>
    <m/>
    <s v="WC310"/>
  </r>
  <r>
    <s v="Grill Bricks"/>
    <m/>
    <s v="Walk in Cooler"/>
    <s v="Sysco"/>
    <x v="5"/>
    <x v="1"/>
    <s v="Case"/>
    <s v="12ct/cs"/>
    <n v="21.53"/>
    <n v="12"/>
    <n v="1.7941666666666667"/>
    <m/>
    <s v="Case"/>
    <n v="0"/>
    <m/>
    <m/>
  </r>
  <r>
    <s v="Gumbo, Chicken And Sausage"/>
    <s v="n"/>
    <s v="Walk in Cooler"/>
    <s v="Spot"/>
    <x v="11"/>
    <x v="0"/>
    <s v="Gallon"/>
    <s v="gal"/>
    <n v="48.32"/>
    <n v="4"/>
    <n v="12.08"/>
    <m/>
    <s v="Gallon"/>
    <n v="0"/>
    <m/>
    <m/>
  </r>
  <r>
    <s v="Seafood, Shrimp, 41/50"/>
    <s v="y"/>
    <s v="Walk in Cooler"/>
    <s v="Bay Area"/>
    <x v="9"/>
    <x v="0"/>
    <s v="LB"/>
    <s v="10/5lbs"/>
    <n v="230"/>
    <n v="50"/>
    <n v="4.5999999999999996"/>
    <n v="105"/>
    <s v="Lb"/>
    <n v="482.99999999999994"/>
    <m/>
    <s v="WC315"/>
  </r>
  <r>
    <s v="Seafood, Shrimp, 31/35"/>
    <s v="y"/>
    <s v="Walk in Cooler"/>
    <s v="Bay Area"/>
    <x v="9"/>
    <x v="0"/>
    <s v="LB"/>
    <s v="10/5lbs"/>
    <n v="277.5"/>
    <n v="50"/>
    <n v="5.55"/>
    <n v="8.5"/>
    <s v="Lb"/>
    <n v="47.174999999999997"/>
    <m/>
    <s v="WC320"/>
  </r>
  <r>
    <s v="Jalapenos - Stuffed"/>
    <s v="n"/>
    <s v="Walk in Cooler"/>
    <s v="Spot"/>
    <x v="0"/>
    <x v="0"/>
    <s v="Recipe"/>
    <s v="120ea/recipe"/>
    <n v="26.3"/>
    <n v="120"/>
    <n v="0.21916666666666668"/>
    <m/>
    <s v="Recipe"/>
    <n v="0"/>
    <m/>
    <m/>
  </r>
  <r>
    <s v="Shrimp, Coconut"/>
    <s v="y"/>
    <s v="Walk in Cooler"/>
    <s v="Spot"/>
    <x v="9"/>
    <x v="0"/>
    <s v="Each"/>
    <s v="120 ea = 7.5 lbs"/>
    <n v="5.12"/>
    <n v="1"/>
    <n v="5.12"/>
    <n v="11"/>
    <s v="Lb"/>
    <n v="56.32"/>
    <m/>
    <s v="WC325"/>
  </r>
  <r>
    <s v="Seafood, Fish, Swai 5-7"/>
    <s v="y"/>
    <s v="Walk in Cooler"/>
    <s v="Bay Area"/>
    <x v="9"/>
    <x v="0"/>
    <s v="Case"/>
    <s v="15 lb/cs"/>
    <n v="31.5"/>
    <n v="15"/>
    <n v="2.1"/>
    <n v="60"/>
    <s v="Lb"/>
    <n v="126"/>
    <m/>
    <s v="WC330"/>
  </r>
  <r>
    <s v="Lettuce, Iceberg  heads"/>
    <s v="n"/>
    <s v="Walk in Cooler"/>
    <s v="Houston Avocado"/>
    <x v="7"/>
    <x v="0"/>
    <s v="Case"/>
    <s v="1/24heads"/>
    <n v="55.08"/>
    <n v="24"/>
    <n v="2.2949999999999999"/>
    <m/>
    <s v="Case"/>
    <n v="0"/>
    <m/>
    <m/>
  </r>
  <r>
    <s v="Lettuce, Kale "/>
    <s v="n"/>
    <s v="Walk in Cooler"/>
    <s v="Houston Avocado"/>
    <x v="7"/>
    <x v="0"/>
    <s v="Case"/>
    <s v="2/2.5lb"/>
    <n v="2.54"/>
    <n v="1"/>
    <n v="2.54"/>
    <m/>
    <s v="Case"/>
    <n v="0"/>
    <m/>
    <m/>
  </r>
  <r>
    <s v="Seafood, Calamari U5"/>
    <s v="y"/>
    <s v="Walk in Cooler"/>
    <s v="Sysco"/>
    <x v="9"/>
    <x v="0"/>
    <s v="Case"/>
    <s v="10 lb/cs"/>
    <n v="45.95"/>
    <n v="10"/>
    <n v="4.5950000000000006"/>
    <n v="30"/>
    <s v="Lb"/>
    <n v="137.85000000000002"/>
    <m/>
    <s v="WC335"/>
  </r>
  <r>
    <s v="Shrimp, Kisses"/>
    <s v="y"/>
    <s v="Walk in Cooler"/>
    <s v="Spot"/>
    <x v="9"/>
    <x v="0"/>
    <s v="Each"/>
    <s v="Full Shallow (28portions = 14Lbs"/>
    <n v="6.88"/>
    <n v="1"/>
    <n v="6.88"/>
    <n v="19"/>
    <s v="Lb"/>
    <n v="130.72"/>
    <m/>
    <s v="WC340"/>
  </r>
  <r>
    <s v="Mushrooms, Sliced 2 lb bags"/>
    <s v="n"/>
    <s v="Walk in Cooler"/>
    <s v="Spot"/>
    <x v="7"/>
    <x v="0"/>
    <s v="LB"/>
    <s v="2# bg"/>
    <n v="4.2799999999999994"/>
    <n v="2"/>
    <n v="2.1399999999999997"/>
    <m/>
    <s v="Lb"/>
    <n v="0"/>
    <m/>
    <m/>
  </r>
  <r>
    <s v="Seafood, Fish, Tuna 6oz"/>
    <s v="y"/>
    <s v="Walk in Cooler"/>
    <s v="Sysco"/>
    <x v="9"/>
    <x v="0"/>
    <s v="Case"/>
    <s v="10 lb/cs"/>
    <n v="68.06"/>
    <n v="10"/>
    <n v="6.806"/>
    <n v="30"/>
    <s v="Lb"/>
    <n v="204.18"/>
    <m/>
    <s v="WC345"/>
  </r>
  <r>
    <s v="Okra"/>
    <s v="n"/>
    <s v="Walk in Cooler"/>
    <s v="Houston Avocado"/>
    <x v="7"/>
    <x v="0"/>
    <s v="Case"/>
    <s v="25#"/>
    <n v="22.94"/>
    <n v="1"/>
    <n v="22.94"/>
    <m/>
    <s v="Case"/>
    <n v="0"/>
    <m/>
    <m/>
  </r>
  <r>
    <s v="Seafood, Fish, Mahi Mahi 6oz. Filets"/>
    <s v="y"/>
    <s v="Walk in Cooler"/>
    <s v="Sysco"/>
    <x v="9"/>
    <x v="0"/>
    <s v="Case"/>
    <s v="10 lb/cs"/>
    <n v="81.459999999999994"/>
    <n v="10"/>
    <n v="8.145999999999999"/>
    <n v="7"/>
    <s v="Lb"/>
    <n v="57.021999999999991"/>
    <m/>
    <s v="WC350"/>
  </r>
  <r>
    <s v="Onion, Green"/>
    <s v="n"/>
    <s v="Walk in Cooler"/>
    <s v="Houston Avocado"/>
    <x v="7"/>
    <x v="0"/>
    <s v="Bunch"/>
    <s v="Bunch"/>
    <n v="1.17"/>
    <n v="1"/>
    <n v="1.17"/>
    <m/>
    <s v="Bunch"/>
    <n v="0"/>
    <m/>
    <m/>
  </r>
  <r>
    <s v="Onion, Jumbo Red - Rings"/>
    <s v="n"/>
    <s v="Walk in Cooler"/>
    <s v="Spot"/>
    <x v="7"/>
    <x v="0"/>
    <s v="LB"/>
    <s v="Hotel Pan"/>
    <n v="56.19"/>
    <n v="25"/>
    <n v="2.2475999999999998"/>
    <m/>
    <s v="Lb"/>
    <n v="0"/>
    <m/>
    <m/>
  </r>
  <r>
    <s v="Onion, Jumbo Red - Sliced"/>
    <s v="n"/>
    <s v="Walk in Cooler"/>
    <s v="Spot"/>
    <x v="7"/>
    <x v="0"/>
    <s v="Bag"/>
    <s v=" 2 LB/Bag"/>
    <n v="20.7"/>
    <n v="12.5"/>
    <n v="1.6559999999999999"/>
    <m/>
    <s v="Bag"/>
    <n v="0"/>
    <m/>
    <m/>
  </r>
  <r>
    <s v="Onion, Jumbo Yellow - Rings 1/16"/>
    <s v="n"/>
    <s v="Walk in Cooler"/>
    <s v="Spot"/>
    <x v="7"/>
    <x v="0"/>
    <s v="LB"/>
    <s v="Lexan"/>
    <n v="56.19"/>
    <n v="50"/>
    <n v="1.1237999999999999"/>
    <m/>
    <s v="Lb"/>
    <n v="0"/>
    <m/>
    <m/>
  </r>
  <r>
    <s v="Oysters, Gallon"/>
    <s v="n"/>
    <s v="Walk in Cooler"/>
    <s v="Sysco"/>
    <x v="9"/>
    <x v="0"/>
    <s v="Each"/>
    <s v="ea"/>
    <n v="56.19"/>
    <n v="1"/>
    <n v="56.19"/>
    <m/>
    <s v="Each"/>
    <n v="0"/>
    <m/>
    <m/>
  </r>
  <r>
    <s v="Seafood, Oyster, 1/2 Shell Sack"/>
    <s v="y"/>
    <s v="Walk in Cooler"/>
    <s v="Sysco"/>
    <x v="9"/>
    <x v="0"/>
    <s v="Case"/>
    <s v="100ct/Sack"/>
    <n v="59.5"/>
    <n v="1"/>
    <n v="59.5"/>
    <n v="8.5"/>
    <s v="Case"/>
    <n v="505.75"/>
    <m/>
    <s v="WC355"/>
  </r>
  <r>
    <s v="Chicken, Wings"/>
    <s v="y"/>
    <s v="Walk in Cooler"/>
    <s v="Sysco"/>
    <x v="11"/>
    <x v="0"/>
    <s v="Case"/>
    <s v="4/10lb"/>
    <n v="87.79"/>
    <n v="40"/>
    <n v="2.19475"/>
    <n v="440"/>
    <s v="Lb"/>
    <n v="965.68999999999994"/>
    <m/>
    <s v="WC360"/>
  </r>
  <r>
    <s v="Pepper, Green Bell"/>
    <s v="n"/>
    <s v="Walk in Cooler"/>
    <s v="Houston Avocado"/>
    <x v="7"/>
    <x v="0"/>
    <s v="Case"/>
    <s v="25lb/cs"/>
    <n v="1.6"/>
    <n v="1"/>
    <n v="1.6"/>
    <m/>
    <s v="Each"/>
    <n v="0"/>
    <m/>
    <m/>
  </r>
  <r>
    <s v="Pepper, Poblano"/>
    <s v="n"/>
    <s v="Walk in Cooler"/>
    <s v="Houston Avocado"/>
    <x v="7"/>
    <x v="0"/>
    <s v="LB"/>
    <s v="LB"/>
    <n v="17.649999999999999"/>
    <n v="20"/>
    <n v="0.88249999999999995"/>
    <m/>
    <s v="Lb"/>
    <n v="0"/>
    <m/>
    <m/>
  </r>
  <r>
    <s v="Pepper, Red bell"/>
    <s v="n"/>
    <s v="Walk in Cooler"/>
    <s v="Houston Avocado"/>
    <x v="7"/>
    <x v="0"/>
    <s v="Case"/>
    <s v="25lb/cs"/>
    <n v="1.31"/>
    <n v="1"/>
    <n v="1.31"/>
    <m/>
    <s v="Each"/>
    <n v="0"/>
    <m/>
    <m/>
  </r>
  <r>
    <s v="Pepper, Yellow"/>
    <s v="n"/>
    <s v="Walk in Cooler"/>
    <s v="Houston Avocado"/>
    <x v="7"/>
    <x v="0"/>
    <s v="LB"/>
    <s v="lb"/>
    <n v="1.45"/>
    <n v="1"/>
    <n v="1.45"/>
    <m/>
    <s v="Lb"/>
    <n v="0"/>
    <m/>
    <m/>
  </r>
  <r>
    <s v="Turkey, Breast Tenders"/>
    <s v="y"/>
    <s v="Walk in Cooler"/>
    <s v="Sysco"/>
    <x v="11"/>
    <x v="0"/>
    <s v="Case"/>
    <s v="40 lbs"/>
    <n v="89.95"/>
    <n v="40"/>
    <n v="2.2487500000000002"/>
    <n v="0"/>
    <s v="Lb"/>
    <n v="0"/>
    <m/>
    <s v="WC361"/>
  </r>
  <r>
    <s v="Plum Prepped"/>
    <s v="n"/>
    <s v="Walk in Cooler"/>
    <s v="The spot"/>
    <x v="0"/>
    <x v="0"/>
    <s v="Gallon"/>
    <s v="gallon"/>
    <n v="18.54"/>
    <n v="1"/>
    <n v="18.54"/>
    <m/>
    <s v="Gallon"/>
    <n v="0"/>
    <m/>
    <m/>
  </r>
  <r>
    <s v="Dairy, Sour Cream"/>
    <s v="y"/>
    <s v="Walk in Cooler"/>
    <s v="Sysco"/>
    <x v="6"/>
    <x v="0"/>
    <s v="Case"/>
    <s v="4/5lb"/>
    <n v="24.58"/>
    <n v="4"/>
    <n v="6.1449999999999996"/>
    <n v="8"/>
    <s v="Tub"/>
    <n v="49.16"/>
    <m/>
    <s v="WC365"/>
  </r>
  <r>
    <s v="Yogurt"/>
    <s v="y"/>
    <s v="Walk in Cooler"/>
    <s v="Sysco"/>
    <x v="6"/>
    <x v="0"/>
    <s v="Case"/>
    <s v="6/32oz"/>
    <n v="16.97"/>
    <n v="6"/>
    <n v="2.8283333333333331"/>
    <n v="5"/>
    <s v="Quart"/>
    <n v="14.141666666666666"/>
    <m/>
    <s v="WC370"/>
  </r>
  <r>
    <s v="Potatoes Augratin"/>
    <s v="n"/>
    <s v="Walk in Cooler"/>
    <s v="The spot"/>
    <x v="0"/>
    <x v="0"/>
    <s v="Each"/>
    <s v="ea"/>
    <n v="8.86"/>
    <n v="1"/>
    <n v="8.86"/>
    <m/>
    <s v="Each"/>
    <n v="0"/>
    <m/>
    <m/>
  </r>
  <r>
    <s v="Produce, Fruit, Blueberries"/>
    <s v="n"/>
    <s v="Walk in Cooler"/>
    <s v="ha"/>
    <x v="7"/>
    <x v="0"/>
    <s v="6oz"/>
    <n v="1"/>
    <n v="4.95"/>
    <n v="1"/>
    <n v="4.95"/>
    <m/>
    <s v="Each"/>
    <n v="0"/>
    <m/>
    <m/>
  </r>
  <r>
    <s v="Cheese, Blue Crumble"/>
    <s v="y"/>
    <s v="Walk in Cooler"/>
    <s v="Sysco"/>
    <x v="6"/>
    <x v="0"/>
    <s v="Case"/>
    <s v="4/5lb"/>
    <n v="60.61"/>
    <n v="20"/>
    <n v="3.0305"/>
    <n v="4"/>
    <s v="Lb"/>
    <n v="12.122"/>
    <m/>
    <s v="WC375"/>
  </r>
  <r>
    <s v="Bacon, Pieces (Pre Cooked)"/>
    <s v="y"/>
    <s v="Walk in Cooler"/>
    <s v="Sysco"/>
    <x v="10"/>
    <x v="0"/>
    <s v="Case"/>
    <s v="2/5lb"/>
    <n v="60.85"/>
    <n v="10"/>
    <n v="6.085"/>
    <n v="50"/>
    <s v="Lb"/>
    <n v="304.25"/>
    <m/>
    <s v="WC380"/>
  </r>
  <r>
    <s v="Reumalaude Sauce"/>
    <s v="n "/>
    <s v="Walk in Cooler"/>
    <s v="Spot"/>
    <x v="0"/>
    <x v="0"/>
    <s v="Recipe"/>
    <s v="Half gal/recipe"/>
    <n v="5.01"/>
    <n v="0.5"/>
    <n v="10.02"/>
    <m/>
    <s v="Recipe"/>
    <n v="0"/>
    <m/>
    <m/>
  </r>
  <r>
    <s v="Ribeye"/>
    <s v="y"/>
    <s v="Walk in Cooler"/>
    <s v="Sysco"/>
    <x v="10"/>
    <x v="0"/>
    <s v="Case"/>
    <s v="20/8oz"/>
    <n v="94.5"/>
    <n v="20"/>
    <n v="4.7249999999999996"/>
    <n v="99"/>
    <s v="Each"/>
    <n v="467.77499999999998"/>
    <m/>
    <s v="WC385"/>
  </r>
  <r>
    <s v="Seafood Base"/>
    <s v="n"/>
    <s v="Walk in Cooler"/>
    <s v="Sysco"/>
    <x v="0"/>
    <x v="0"/>
    <s v="Case"/>
    <s v="6/1#"/>
    <n v="47.55"/>
    <n v="6"/>
    <n v="7.9249999999999998"/>
    <m/>
    <s v="Case"/>
    <n v="0"/>
    <m/>
    <m/>
  </r>
  <r>
    <s v="Seafood Ettoufee"/>
    <s v="n"/>
    <s v="Walk in Cooler"/>
    <s v="Spot"/>
    <x v="9"/>
    <x v="0"/>
    <s v="Gallon"/>
    <s v="gal"/>
    <n v="15.36"/>
    <n v="1"/>
    <n v="15.36"/>
    <m/>
    <s v="Gallon"/>
    <n v="0"/>
    <m/>
    <m/>
  </r>
  <r>
    <s v="Seafood Stuffing"/>
    <s v="n"/>
    <s v="Walk in Cooler"/>
    <s v="Spot"/>
    <x v="9"/>
    <x v="0"/>
    <s v="LB"/>
    <s v="lb"/>
    <n v="6.72"/>
    <n v="1"/>
    <n v="6.72"/>
    <m/>
    <s v="Lb"/>
    <n v="0"/>
    <m/>
    <m/>
  </r>
  <r>
    <s v="Base, Beef Base"/>
    <s v="y"/>
    <s v="Walk in Cooler"/>
    <s v="Sysco"/>
    <x v="0"/>
    <x v="0"/>
    <s v="Each"/>
    <s v="6/16oz"/>
    <n v="5.4"/>
    <n v="1"/>
    <n v="5.4"/>
    <n v="6"/>
    <s v="Can"/>
    <n v="32.400000000000006"/>
    <m/>
    <s v="WC390"/>
  </r>
  <r>
    <s v="Base, Chicken Base"/>
    <s v="y"/>
    <s v="Walk in Cooler"/>
    <s v="Sysco"/>
    <x v="0"/>
    <x v="0"/>
    <s v="Case"/>
    <s v="6/16oz"/>
    <n v="45.09"/>
    <n v="6"/>
    <n v="7.5150000000000006"/>
    <n v="3"/>
    <s v="Can"/>
    <n v="22.545000000000002"/>
    <m/>
    <s v="WC395"/>
  </r>
  <r>
    <s v="Anchovies"/>
    <s v="y"/>
    <s v="Walk in Cooler"/>
    <s v="Sysco"/>
    <x v="0"/>
    <x v="0"/>
    <s v="Each"/>
    <s v="1/13oz"/>
    <n v="7.35"/>
    <n v="1"/>
    <n v="7.35"/>
    <n v="5"/>
    <s v="Can"/>
    <n v="36.75"/>
    <m/>
    <s v="WC400"/>
  </r>
  <r>
    <s v="Turkey, Patties"/>
    <s v="y"/>
    <s v="Walk in Cooler"/>
    <s v="Spot"/>
    <x v="11"/>
    <x v="0"/>
    <s v="Recipe"/>
    <s v="40ea = 20#"/>
    <n v="82.62"/>
    <n v="40"/>
    <n v="2.0655000000000001"/>
    <n v="0"/>
    <s v="Lb"/>
    <n v="0"/>
    <m/>
    <s v="WC405"/>
  </r>
  <r>
    <s v="Chicken, Breast - 6oz"/>
    <s v="y"/>
    <s v="Walk in Cooler"/>
    <s v="Martin"/>
    <x v="11"/>
    <x v="0"/>
    <s v="Case"/>
    <s v="50#"/>
    <n v="161"/>
    <n v="50"/>
    <n v="3.22"/>
    <n v="110"/>
    <s v="Lb"/>
    <n v="354.20000000000005"/>
    <m/>
    <s v="WC410"/>
  </r>
  <r>
    <s v="Chicken, Random"/>
    <s v="y"/>
    <s v="Walk in Cooler"/>
    <s v="Martin"/>
    <x v="11"/>
    <x v="0"/>
    <s v="Case"/>
    <s v="40lbs cs"/>
    <n v="31"/>
    <n v="20"/>
    <n v="1.55"/>
    <n v="131.5"/>
    <s v="Lb"/>
    <n v="203.82500000000002"/>
    <m/>
    <s v="WC415"/>
  </r>
  <r>
    <s v="Dairy, Butter Milk"/>
    <s v="y"/>
    <s v="Walk in Cooler"/>
    <s v="Oak Farms"/>
    <x v="6"/>
    <x v="0"/>
    <s v="Each"/>
    <s v="1/2 gal"/>
    <n v="1.95"/>
    <n v="1"/>
    <n v="1.95"/>
    <n v="180"/>
    <s v="Each"/>
    <n v="351"/>
    <m/>
    <s v="WC420"/>
  </r>
  <r>
    <s v="Dairy, Heavy Whipping Cream"/>
    <s v="y"/>
    <s v="Walk in Cooler"/>
    <s v="Oak Farms"/>
    <x v="6"/>
    <x v="0"/>
    <s v="Case"/>
    <s v="12Qt/cs"/>
    <n v="43.2"/>
    <n v="12"/>
    <n v="3.6"/>
    <n v="34"/>
    <s v="Each"/>
    <n v="122.4"/>
    <m/>
    <s v="WC425"/>
  </r>
  <r>
    <s v="Dairy, Milk, Whole"/>
    <s v="y"/>
    <s v="Walk in Cooler"/>
    <s v="Oak Farms"/>
    <x v="6"/>
    <x v="0"/>
    <s v="Case"/>
    <s v="4/1gal"/>
    <n v="15.84"/>
    <n v="4"/>
    <n v="3.96"/>
    <n v="19"/>
    <s v="Gallon"/>
    <n v="75.239999999999995"/>
    <m/>
    <s v="WC435"/>
  </r>
  <r>
    <s v="Hotdog 8/1"/>
    <s v="y"/>
    <s v="Walk in Cooler"/>
    <s v="Sysco"/>
    <x v="10"/>
    <x v="0"/>
    <s v="Case"/>
    <s v="4/5lb"/>
    <n v="15.84"/>
    <n v="20"/>
    <n v="0.79200000000000004"/>
    <n v="5"/>
    <s v="Lb"/>
    <n v="3.96"/>
    <m/>
    <s v="WC440"/>
  </r>
  <r>
    <s v="Shrimp Cocktail"/>
    <s v="n"/>
    <s v="Walk in Cooler"/>
    <s v="Spot"/>
    <x v="9"/>
    <x v="0"/>
    <s v="Recipe"/>
    <s v="1 gal/recipe"/>
    <n v="4.9000000000000004"/>
    <n v="1"/>
    <n v="4.9000000000000004"/>
    <m/>
    <s v="Recipe"/>
    <n v="0"/>
    <m/>
    <m/>
  </r>
  <r>
    <s v="Burger, Specialty Patty"/>
    <s v="y"/>
    <s v="Walk in Cooler"/>
    <s v="Spot"/>
    <x v="9"/>
    <x v="0"/>
    <s v="Each"/>
    <s v="ea"/>
    <n v="2.52"/>
    <n v="1"/>
    <n v="2.52"/>
    <n v="0"/>
    <s v="Each"/>
    <n v="0"/>
    <m/>
    <m/>
  </r>
  <r>
    <s v="Dough Turnover Empanada Discos"/>
    <s v="y"/>
    <s v="Walk in Cooler"/>
    <s v="Sysco"/>
    <x v="0"/>
    <x v="0"/>
    <s v="cs"/>
    <s v="16/11.6oz"/>
    <n v="27.41"/>
    <n v="11.6"/>
    <n v="2.3629310344827585"/>
    <n v="6"/>
    <s v="Lb"/>
    <n v="14.177586206896551"/>
    <m/>
    <m/>
  </r>
  <r>
    <s v="Soup, Broccoli"/>
    <s v="n"/>
    <s v="Walk in Cooler"/>
    <s v="The spot"/>
    <x v="0"/>
    <x v="0"/>
    <s v="Recipe"/>
    <s v="3 Gallon"/>
    <n v="24.5"/>
    <n v="27"/>
    <n v="0.90740740740740744"/>
    <m/>
    <s v="Lb"/>
    <n v="0"/>
    <m/>
    <m/>
  </r>
  <r>
    <s v="Soup, French Onion"/>
    <s v="n"/>
    <s v="Walk in Cooler"/>
    <s v="The spot"/>
    <x v="0"/>
    <x v="0"/>
    <s v="Recipe"/>
    <s v="8.36 Quarts"/>
    <n v="40"/>
    <n v="18"/>
    <n v="2.2222222222222223"/>
    <m/>
    <s v="Lb"/>
    <n v="0"/>
    <m/>
    <m/>
  </r>
  <r>
    <s v="Tomatoes, 5x6 - Sliced"/>
    <s v="n"/>
    <s v="Walk in Cooler"/>
    <s v="Spot"/>
    <x v="7"/>
    <x v="0"/>
    <s v="Each"/>
    <s v="60ct/18lb cs"/>
    <n v="18.98"/>
    <n v="18"/>
    <n v="1.0544444444444445"/>
    <m/>
    <s v="Lb"/>
    <n v="0"/>
    <m/>
    <m/>
  </r>
  <r>
    <s v="Pork, Butt Boneless .25&quot; 6-9# Each"/>
    <s v="y"/>
    <s v="Walk in Cooler"/>
    <s v="Sysco"/>
    <x v="10"/>
    <x v="0"/>
    <s v="Case"/>
    <s v="lb"/>
    <n v="1.397"/>
    <n v="1"/>
    <n v="1.397"/>
    <n v="30.5"/>
    <s v="Lb"/>
    <n v="42.608499999999999"/>
    <m/>
    <m/>
  </r>
  <r>
    <s v="Pork, Sausage, Crab Boil"/>
    <s v="y"/>
    <s v="Walk in Cooler"/>
    <s v="Sysco"/>
    <x v="10"/>
    <x v="0"/>
    <s v="Case"/>
    <s v="40/4oz"/>
    <n v="29.35"/>
    <n v="10"/>
    <n v="2.9350000000000001"/>
    <n v="10"/>
    <s v="Lb"/>
    <n v="29.35"/>
    <m/>
    <m/>
  </r>
  <r>
    <s v="Seafood, Crab Meat Claw Pstrzd Asia"/>
    <s v="y"/>
    <s v="Walk in Cooler"/>
    <s v="Sysco"/>
    <x v="9"/>
    <x v="0"/>
    <s v="Case"/>
    <s v="12/1lb"/>
    <n v="96.83"/>
    <n v="12"/>
    <n v="8.0691666666666659"/>
    <n v="6"/>
    <s v="Lb"/>
    <n v="48.414999999999992"/>
    <m/>
    <m/>
  </r>
  <r>
    <s v="Seafood, Crawfish"/>
    <s v="y"/>
    <s v="Walk in Cooler"/>
    <s v="Boyd's"/>
    <x v="9"/>
    <x v="0"/>
    <s v="Case"/>
    <s v="35lb"/>
    <n v="96.25"/>
    <n v="35"/>
    <n v="2.75"/>
    <n v="10"/>
    <s v="Lb"/>
    <n v="27.5"/>
    <m/>
    <m/>
  </r>
  <r>
    <s v="Produce, Garlic, Peeled"/>
    <s v="y"/>
    <s v="Walk in Produce"/>
    <s v="Houston Avocado"/>
    <x v="7"/>
    <x v="0"/>
    <s v="Jar"/>
    <s v="5# jar"/>
    <n v="29.8"/>
    <n v="5"/>
    <n v="5.96"/>
    <n v="5"/>
    <s v="Lb"/>
    <n v="29.8"/>
    <m/>
    <s v="WP095"/>
  </r>
  <r>
    <s v="Produce, Lettuce, Green Leaf"/>
    <s v="y"/>
    <s v="Walk in Produce"/>
    <s v="Houston Avocado"/>
    <x v="7"/>
    <x v="0"/>
    <s v="Case"/>
    <s v="1/24 HEADS = 25#"/>
    <n v="16.05"/>
    <n v="10"/>
    <n v="1.605"/>
    <n v="31.5"/>
    <s v="Lb"/>
    <n v="50.557499999999997"/>
    <m/>
    <s v="WP100"/>
  </r>
  <r>
    <s v="Produce, Lettuce, Romaine Hearts 36/48"/>
    <s v="y"/>
    <s v="Walk in Produce"/>
    <s v="Houston Avocado"/>
    <x v="7"/>
    <x v="0"/>
    <s v="Case"/>
    <s v="HC = 20lbs"/>
    <n v="9.09"/>
    <n v="20"/>
    <n v="0.45450000000000002"/>
    <n v="40"/>
    <s v="Lb"/>
    <n v="18.18"/>
    <m/>
    <s v="WP105"/>
  </r>
  <r>
    <s v="Produce, Lettuce, Romaine Chopped"/>
    <s v="y"/>
    <s v="Walk in Produce"/>
    <s v="Houston Avocado"/>
    <x v="7"/>
    <x v="0"/>
    <s v="LB"/>
    <s v="Lb"/>
    <n v="10.91"/>
    <n v="12"/>
    <n v="0.90916666666666668"/>
    <n v="7"/>
    <s v="Lb"/>
    <n v="6.3641666666666667"/>
    <m/>
    <s v="WP106"/>
  </r>
  <r>
    <s v="Produce, Avocado Whole"/>
    <s v="y"/>
    <s v="Walk in Produce"/>
    <s v="Houston Avocado"/>
    <x v="7"/>
    <x v="0"/>
    <s v="Case"/>
    <n v="48"/>
    <n v="50.8"/>
    <n v="48"/>
    <n v="1.0583333333333333"/>
    <n v="170"/>
    <s v="Each"/>
    <n v="179.91666666666666"/>
    <m/>
    <s v="WP110"/>
  </r>
  <r>
    <s v="Produce, Fruit, Pineapple - Whole"/>
    <s v="y"/>
    <s v="Walk in Produce"/>
    <s v="Houston Avocado"/>
    <x v="7"/>
    <x v="0"/>
    <s v="Case"/>
    <s v="7 count"/>
    <n v="13.37"/>
    <n v="7"/>
    <n v="1.91"/>
    <n v="0"/>
    <s v="Each"/>
    <n v="0"/>
    <m/>
    <s v="WP115"/>
  </r>
  <r>
    <s v="Produce, Fruit, Grapes Green"/>
    <s v="y"/>
    <s v="Walk in Produce"/>
    <s v="Houston Avocado"/>
    <x v="7"/>
    <x v="0"/>
    <s v="Case"/>
    <s v="19lb/cs"/>
    <n v="15.78"/>
    <n v="19"/>
    <n v="0.83052631578947367"/>
    <n v="0"/>
    <s v="Lb"/>
    <n v="0"/>
    <m/>
    <s v="WP120"/>
  </r>
  <r>
    <s v="Produce, Fruit, Grapes Red"/>
    <s v="y"/>
    <s v="Walk in Produce"/>
    <s v="Houston Avocado"/>
    <x v="7"/>
    <x v="0"/>
    <s v="Case"/>
    <s v="19lb/cs"/>
    <n v="17.38"/>
    <n v="19"/>
    <n v="0.91473684210526307"/>
    <n v="17"/>
    <s v="Lb"/>
    <n v="15.550526315789472"/>
    <m/>
    <s v="WP121"/>
  </r>
  <r>
    <s v="Produce, Parsley"/>
    <s v="y"/>
    <s v="Walk in Produce"/>
    <s v="Houston Avocado"/>
    <x v="7"/>
    <x v="0"/>
    <s v="Each"/>
    <s v="Bundle"/>
    <n v="0.64"/>
    <n v="1"/>
    <n v="0.64"/>
    <n v="2"/>
    <s v="Each"/>
    <n v="1.28"/>
    <m/>
    <s v="WP130"/>
  </r>
  <r>
    <s v="Produce, Ginger, Fresh"/>
    <s v="y"/>
    <s v="Walk in Produce"/>
    <s v="Houston Avocado"/>
    <x v="7"/>
    <x v="0"/>
    <s v="Each"/>
    <s v="1 lb"/>
    <n v="3.06"/>
    <n v="5"/>
    <n v="0.61199999999999999"/>
    <n v="1"/>
    <s v="Lb"/>
    <n v="0.61199999999999999"/>
    <m/>
    <s v="WP135"/>
  </r>
  <r>
    <s v="Produce, Celery"/>
    <s v="y"/>
    <s v="Walk in Produce"/>
    <s v="Houston Avocado"/>
    <x v="7"/>
    <x v="0"/>
    <s v="Each"/>
    <s v="Stalk"/>
    <n v="1.06"/>
    <n v="1"/>
    <n v="1.06"/>
    <n v="3"/>
    <s v="Each"/>
    <n v="3.18"/>
    <m/>
    <s v="WP140"/>
  </r>
  <r>
    <s v="Produce, Carrots, Whole"/>
    <s v="y"/>
    <s v="Walk in Produce"/>
    <s v="Houston Avocado"/>
    <x v="7"/>
    <x v="0"/>
    <s v="Case"/>
    <s v="1 lb"/>
    <n v="0.42"/>
    <n v="1"/>
    <n v="0.42"/>
    <n v="8"/>
    <s v="Lb"/>
    <n v="3.36"/>
    <m/>
    <s v="WP145"/>
  </r>
  <r>
    <s v="Produce, Squash, Yellow"/>
    <s v="y"/>
    <s v="Walk in Produce"/>
    <s v="Houston Avocado"/>
    <x v="7"/>
    <x v="0"/>
    <s v="Case"/>
    <s v="1lb"/>
    <n v="1.73"/>
    <n v="2.14"/>
    <n v="0.80841121495327095"/>
    <n v="9.5"/>
    <s v="Lb"/>
    <n v="7.6799065420560737"/>
    <m/>
    <s v="WP150"/>
  </r>
  <r>
    <s v="Produce, Squash, Zucchini"/>
    <s v="y"/>
    <s v="Walk in Produce"/>
    <s v="Houston Avocado"/>
    <x v="7"/>
    <x v="0"/>
    <s v="Case"/>
    <s v="1lb"/>
    <n v="1.73"/>
    <n v="2.5"/>
    <n v="0.69199999999999995"/>
    <n v="11"/>
    <s v="Lb"/>
    <n v="7.6119999999999992"/>
    <m/>
    <s v="WP155"/>
  </r>
  <r>
    <s v="Produce, Cabbage, Green Shredded"/>
    <s v="y"/>
    <s v="Walk in Produce"/>
    <s v="Houston Avocado"/>
    <x v="7"/>
    <x v="0"/>
    <s v="Case"/>
    <s v="4/5lb Bags"/>
    <n v="16.579999999999998"/>
    <n v="20"/>
    <n v="0.82899999999999996"/>
    <n v="25"/>
    <s v="Lb"/>
    <n v="20.724999999999998"/>
    <m/>
    <s v="WP160"/>
  </r>
  <r>
    <s v="Produce, Lettuce, Iceberg Shredded"/>
    <s v="y"/>
    <s v="Walk in Produce"/>
    <s v="Houston Avocado"/>
    <x v="7"/>
    <x v="0"/>
    <s v="Case"/>
    <s v="4/5lb Bags"/>
    <n v="16.579999999999998"/>
    <n v="20"/>
    <n v="0.82899999999999996"/>
    <n v="10"/>
    <s v="Lb"/>
    <n v="8.2899999999999991"/>
    <m/>
    <s v="WP165"/>
  </r>
  <r>
    <s v="Produce, Cabbage, Red Shredded"/>
    <s v="y"/>
    <s v="Walk in Produce"/>
    <s v="Houston Avocado"/>
    <x v="7"/>
    <x v="0"/>
    <s v="Case"/>
    <s v="4/5lb Bags"/>
    <n v="18.72"/>
    <n v="20"/>
    <n v="0.93599999999999994"/>
    <n v="23"/>
    <s v="Lb"/>
    <n v="21.527999999999999"/>
    <m/>
    <s v="WP170"/>
  </r>
  <r>
    <s v="Produce, Arugala"/>
    <s v="y"/>
    <s v="Walk in Produce"/>
    <s v="Houston Avocado"/>
    <x v="7"/>
    <x v="0"/>
    <s v="Case"/>
    <s v="1 lb"/>
    <n v="12.3"/>
    <n v="1"/>
    <n v="12.3"/>
    <n v="1.5"/>
    <s v="Lb"/>
    <n v="18.450000000000003"/>
    <m/>
    <s v="WP175"/>
  </r>
  <r>
    <s v="Produce, Carrots, Shredded"/>
    <s v="y"/>
    <s v="Walk in Produce"/>
    <s v="Houston Avocado"/>
    <x v="7"/>
    <x v="0"/>
    <s v="Bag"/>
    <s v="5lbs"/>
    <n v="7.73"/>
    <n v="5"/>
    <n v="1.546"/>
    <n v="0"/>
    <s v="Lb"/>
    <n v="0"/>
    <m/>
    <s v="WP175"/>
  </r>
  <r>
    <s v="Produce, Cucumbers"/>
    <s v="y"/>
    <s v="Walk in Produce"/>
    <s v="Houston Avocado"/>
    <x v="7"/>
    <x v="0"/>
    <s v="Case"/>
    <s v="40lbs"/>
    <n v="31.02"/>
    <n v="40"/>
    <n v="0.77549999999999997"/>
    <n v="28"/>
    <s v="Lb"/>
    <n v="21.713999999999999"/>
    <m/>
    <s v="WP180"/>
  </r>
  <r>
    <s v="Produce, Mushrooms, Sliced"/>
    <s v="y"/>
    <s v="Walk in Produce"/>
    <s v="Houston Avocado"/>
    <x v="7"/>
    <x v="0"/>
    <s v="Case"/>
    <s v="10lbs"/>
    <n v="21.39"/>
    <n v="10"/>
    <n v="2.1390000000000002"/>
    <n v="20"/>
    <s v="Lb"/>
    <n v="42.78"/>
    <m/>
    <s v="WP185"/>
  </r>
  <r>
    <s v="Produce, Fruit, Strawberry Fresh"/>
    <s v="y"/>
    <s v="Walk in Produce"/>
    <s v="Houston Avocado"/>
    <x v="7"/>
    <x v="0"/>
    <s v="Case"/>
    <s v="4pt"/>
    <n v="9.89"/>
    <n v="4"/>
    <n v="2.4725000000000001"/>
    <n v="9"/>
    <s v="Lb"/>
    <n v="22.252500000000001"/>
    <m/>
    <s v="WP186"/>
  </r>
  <r>
    <s v="Produce, Herb, Basil"/>
    <s v="n"/>
    <s v="Walk in Produce"/>
    <s v="Houston Avocado"/>
    <x v="7"/>
    <x v="0"/>
    <s v="Case"/>
    <s v="1 lb"/>
    <n v="9.36"/>
    <n v="1"/>
    <n v="9.36"/>
    <m/>
    <s v="Lb"/>
    <n v="0"/>
    <m/>
    <m/>
  </r>
  <r>
    <s v="Produce, Radish"/>
    <s v="y"/>
    <s v="Walk in Produce"/>
    <s v="Houston Avocado"/>
    <x v="7"/>
    <x v="0"/>
    <s v="Case"/>
    <s v="30ea"/>
    <n v="17.649999999999999"/>
    <n v="11.25"/>
    <n v="1.5688888888888888"/>
    <n v="11"/>
    <s v="Lb"/>
    <n v="17.257777777777775"/>
    <m/>
    <s v="WP189"/>
  </r>
  <r>
    <s v="Produce, Fruit, Oranges"/>
    <s v="y"/>
    <s v="Walk in Produce"/>
    <s v="Houston Avocado"/>
    <x v="7"/>
    <x v="0"/>
    <s v="Case"/>
    <s v="12ct = 5#"/>
    <n v="4.74"/>
    <n v="5"/>
    <n v="0.94800000000000006"/>
    <n v="4.5"/>
    <s v="Lb"/>
    <n v="4.266"/>
    <m/>
    <s v="WP190"/>
  </r>
  <r>
    <s v="Produce, Fruit, Mangos"/>
    <s v="y"/>
    <s v="Walk in Produce"/>
    <s v="Houston Avocado"/>
    <x v="7"/>
    <x v="0"/>
    <s v="Case"/>
    <s v="BX = 10 CT"/>
    <n v="12.83"/>
    <n v="10"/>
    <n v="1.2829999999999999"/>
    <n v="11"/>
    <s v="Each"/>
    <n v="14.113"/>
    <m/>
    <s v="WP195"/>
  </r>
  <r>
    <s v="Produce, Cilantro"/>
    <s v="y"/>
    <s v="Walk in Produce"/>
    <s v="Houston Avocado"/>
    <x v="7"/>
    <x v="0"/>
    <s v="Case"/>
    <s v="12ct"/>
    <n v="4.91"/>
    <n v="2"/>
    <n v="2.4550000000000001"/>
    <n v="3"/>
    <s v="Lb"/>
    <n v="7.3650000000000002"/>
    <m/>
    <s v="WP200"/>
  </r>
  <r>
    <s v="Produce, Tomatoes, Roma #1"/>
    <s v="y"/>
    <s v="Walk in Produce"/>
    <s v="Houston Avocado"/>
    <x v="7"/>
    <x v="0"/>
    <s v="Case"/>
    <s v="25lbs"/>
    <n v="40.11"/>
    <n v="25"/>
    <n v="1.6044"/>
    <n v="193"/>
    <s v="Lb"/>
    <n v="309.64920000000001"/>
    <m/>
    <s v="WP205"/>
  </r>
  <r>
    <s v="Produce, Tomatoes, 5x6"/>
    <s v="y"/>
    <s v="Walk in Produce"/>
    <s v="Houston Avocado"/>
    <x v="7"/>
    <x v="0"/>
    <s v="Case"/>
    <s v="18lbs"/>
    <n v="34.76"/>
    <n v="18"/>
    <n v="1.931111111111111"/>
    <n v="56"/>
    <s v="Lb"/>
    <n v="108.14222222222222"/>
    <m/>
    <s v="WP210"/>
  </r>
  <r>
    <s v="Produce, Fruit, Limes 200ct"/>
    <s v="y"/>
    <s v="Walk in Produce"/>
    <s v="Houston Avocado"/>
    <x v="7"/>
    <x v="0"/>
    <s v="Case"/>
    <s v="200 ct = 40lb"/>
    <n v="30.48"/>
    <n v="40"/>
    <n v="0.76200000000000001"/>
    <n v="40"/>
    <s v="Lb"/>
    <n v="30.48"/>
    <m/>
    <s v="WP215"/>
  </r>
  <r>
    <s v="Produce, Fruit, Lemons Fancy 165ct"/>
    <s v="y"/>
    <s v="Walk in Produce"/>
    <s v="Houston Avocado"/>
    <x v="7"/>
    <x v="0"/>
    <s v="Case"/>
    <s v="165ct = 40lb"/>
    <n v="28.34"/>
    <n v="40"/>
    <n v="0.70850000000000002"/>
    <n v="45.5"/>
    <s v="Lb"/>
    <n v="32.236750000000001"/>
    <m/>
    <s v="WP220"/>
  </r>
  <r>
    <s v="Produce, Pepper, Jalapenos"/>
    <s v="y"/>
    <s v="Walk in Produce"/>
    <s v="Houston Avocado"/>
    <x v="7"/>
    <x v="0"/>
    <s v="Case"/>
    <s v="17.5#"/>
    <n v="10.43"/>
    <n v="17.5"/>
    <n v="0.59599999999999997"/>
    <n v="26"/>
    <s v="Lb"/>
    <n v="15.495999999999999"/>
    <m/>
    <s v="WP225"/>
  </r>
  <r>
    <s v="Produce, Onion, Yellow Strings"/>
    <s v="n"/>
    <s v="Walk in Produce"/>
    <s v="Houston Avocado"/>
    <x v="7"/>
    <x v="0"/>
    <s v="Box"/>
    <s v="5lbs"/>
    <n v="35.29"/>
    <n v="4"/>
    <n v="8.8224999999999998"/>
    <m/>
    <s v="Box"/>
    <n v="0"/>
    <m/>
    <m/>
  </r>
  <r>
    <s v="Produce, Onion, Colossal Yellow"/>
    <s v="y"/>
    <s v="Walk in Produce"/>
    <s v="Houston Avocado"/>
    <x v="7"/>
    <x v="0"/>
    <s v="Bag"/>
    <s v="50lbs"/>
    <n v="14.44"/>
    <n v="50"/>
    <n v="0.2888"/>
    <n v="25"/>
    <s v="Lb"/>
    <n v="7.22"/>
    <m/>
    <s v="WP230"/>
  </r>
  <r>
    <s v="Produce, Pepper, Anaheim"/>
    <s v="n"/>
    <s v="Walk in Produce"/>
    <s v="Houston Avocado"/>
    <x v="7"/>
    <x v="0"/>
    <s v="Case"/>
    <s v="18#"/>
    <n v="29.47"/>
    <n v="18"/>
    <n v="1.6372222222222221"/>
    <m/>
    <s v="Lb"/>
    <n v="0"/>
    <m/>
    <s v="WP209"/>
  </r>
  <r>
    <s v="Produce, Pepper, Bell Green"/>
    <s v="n"/>
    <s v="Walk in Produce"/>
    <s v="Houston Avocado"/>
    <x v="7"/>
    <x v="0"/>
    <s v="Case"/>
    <s v="HC/12.5lbs"/>
    <n v="6.68"/>
    <n v="12.5"/>
    <n v="0.53439999999999999"/>
    <m/>
    <s v="Lb"/>
    <n v="0"/>
    <m/>
    <m/>
  </r>
  <r>
    <s v="Produce, Pepper, Bell Red"/>
    <s v="n"/>
    <s v="Walk in Produce"/>
    <s v="Houston Avocado"/>
    <x v="7"/>
    <x v="0"/>
    <s v="Case"/>
    <s v="HC/12.5lbs"/>
    <n v="12.83"/>
    <n v="12.5"/>
    <n v="1.0264"/>
    <m/>
    <s v="Lb"/>
    <n v="0"/>
    <m/>
    <s v="WP240"/>
  </r>
  <r>
    <s v="Produce, Onion, Medium Red"/>
    <s v="y"/>
    <s v="Walk in Produce"/>
    <s v="Houston Avocado"/>
    <x v="7"/>
    <x v="0"/>
    <s v="Bag"/>
    <s v="25lbs"/>
    <n v="13.1"/>
    <n v="25"/>
    <n v="0.52400000000000002"/>
    <n v="18.5"/>
    <s v="Lb"/>
    <n v="9.6940000000000008"/>
    <m/>
    <s v="WP235"/>
  </r>
  <r>
    <s v="Produce, Broccoli Crowns"/>
    <s v="y"/>
    <s v="Walk in Produce"/>
    <s v="Houston Avocado"/>
    <x v="7"/>
    <x v="0"/>
    <s v="Case"/>
    <s v="5lbs"/>
    <n v="6.14"/>
    <n v="5"/>
    <n v="1.228"/>
    <n v="0"/>
    <s v="Lb"/>
    <n v="0"/>
    <m/>
    <m/>
  </r>
  <r>
    <s v="Produce, Canteloupe"/>
    <s v="y"/>
    <s v="Walk in Produce"/>
    <s v="Houston Avocado"/>
    <x v="7"/>
    <x v="0"/>
    <s v="Each"/>
    <n v="1"/>
    <n v="3.23"/>
    <n v="1"/>
    <n v="3.23"/>
    <n v="0"/>
    <s v="Each"/>
    <n v="0"/>
    <m/>
    <m/>
  </r>
  <r>
    <s v="Produce, Fruit, Kiwi"/>
    <s v="y"/>
    <s v="Walk in Produce"/>
    <s v="Houston Avocado"/>
    <x v="7"/>
    <x v="0"/>
    <s v="Each"/>
    <n v="1"/>
    <n v="0.78"/>
    <n v="1"/>
    <n v="0.78"/>
    <n v="0"/>
    <s v="Each"/>
    <n v="0"/>
    <m/>
    <m/>
  </r>
  <r>
    <s v="Produce, Honeydew Melon"/>
    <s v="y"/>
    <s v="Walk in Produce"/>
    <s v="Houston Avocado"/>
    <x v="7"/>
    <x v="0"/>
    <s v="Each"/>
    <n v="1"/>
    <n v="4.99"/>
    <n v="1"/>
    <n v="4.99"/>
    <n v="0"/>
    <s v="Each"/>
    <n v="0"/>
    <m/>
    <m/>
  </r>
  <r>
    <s v="Produce, Onion, Green Onion"/>
    <s v="y"/>
    <s v="Walk in Produce"/>
    <s v="Houston Avocado"/>
    <x v="7"/>
    <x v="0"/>
    <s v="Ea"/>
    <s v="1ea"/>
    <n v="0.89"/>
    <n v="1"/>
    <n v="0.89"/>
    <n v="4"/>
    <s v="Each"/>
    <n v="3.56"/>
    <m/>
    <m/>
  </r>
  <r>
    <s v="Produce, Potatoes, Red Potatoes"/>
    <s v="y"/>
    <s v="Walk in Produce"/>
    <s v="Houston Avocado"/>
    <x v="7"/>
    <x v="0"/>
    <s v="Case"/>
    <s v="1/40lb"/>
    <n v="25.28"/>
    <n v="40"/>
    <n v="0.63200000000000001"/>
    <n v="60"/>
    <s v="Lb"/>
    <n v="37.92"/>
    <m/>
    <m/>
  </r>
  <r>
    <s v="Produce, Tomatoes, Cherry Red"/>
    <s v="n"/>
    <s v="Walk in Produce"/>
    <s v="Houston Avocado"/>
    <x v="7"/>
    <x v="0"/>
    <s v="Each"/>
    <s v="1ct"/>
    <n v="4.1100000000000003"/>
    <n v="1"/>
    <n v="4.1100000000000003"/>
    <m/>
    <s v="Each"/>
    <n v="0"/>
    <m/>
    <m/>
  </r>
  <r>
    <s v="Produce, Tomatoes, Cherry Yellow"/>
    <s v="n"/>
    <s v="Walk in Produce"/>
    <s v="Houston Avocado"/>
    <x v="7"/>
    <x v="0"/>
    <s v="Case"/>
    <s v="1ct"/>
    <n v="5.98"/>
    <n v="1"/>
    <n v="5.98"/>
    <m/>
    <s v="Each"/>
    <n v="0"/>
    <m/>
    <m/>
  </r>
  <r>
    <s v="Produce, Tomatillo"/>
    <s v="y"/>
    <s v="Walk in Produce"/>
    <s v="Houston Avocado"/>
    <x v="7"/>
    <x v="0"/>
    <s v="Each"/>
    <s v="1lb"/>
    <n v="1.48"/>
    <n v="1"/>
    <n v="1.48"/>
    <n v="0"/>
    <s v="Lb"/>
    <n v="0"/>
    <m/>
    <m/>
  </r>
  <r>
    <s v="Produce, Watermelon"/>
    <s v="n"/>
    <s v="Walk in Produce"/>
    <s v="Houston Avocado"/>
    <x v="7"/>
    <x v="0"/>
    <s v="Each"/>
    <s v="Each"/>
    <n v="8.02"/>
    <n v="1"/>
    <n v="8.02"/>
    <m/>
    <s v="Each"/>
    <n v="0"/>
    <m/>
    <m/>
  </r>
  <r>
    <s v="Dressing, Apple Cider Vinaigrette"/>
    <s v="y"/>
    <s v="Walk in Sauces"/>
    <s v="Spot"/>
    <x v="0"/>
    <x v="0"/>
    <s v="Recipe"/>
    <s v=".5 gal/recipe"/>
    <n v="7.35"/>
    <n v="4.5"/>
    <n v="1.6333333333333333"/>
    <n v="8"/>
    <s v="Lb"/>
    <n v="13.066666666666666"/>
    <m/>
    <s v="WS099"/>
  </r>
  <r>
    <s v="Sauce, Avocado Lime Cream"/>
    <s v="y"/>
    <s v="Walk in Sauces"/>
    <s v="Spot"/>
    <x v="6"/>
    <x v="0"/>
    <s v="Gallon"/>
    <s v="Gal = 9lb"/>
    <n v="20"/>
    <n v="9"/>
    <n v="2.2222222222222223"/>
    <n v="6"/>
    <s v="Lb"/>
    <n v="13.333333333333334"/>
    <m/>
    <s v="WS100"/>
  </r>
  <r>
    <s v="Sauce, Baja"/>
    <s v="y"/>
    <s v="Walk in Sauces"/>
    <s v="Spot"/>
    <x v="6"/>
    <x v="0"/>
    <s v="Gallon"/>
    <s v="Gal = 9lb"/>
    <n v="6.25"/>
    <n v="9"/>
    <n v="0.69444444444444442"/>
    <n v="25"/>
    <s v="Lb"/>
    <n v="17.361111111111111"/>
    <m/>
    <s v="WS104"/>
  </r>
  <r>
    <s v="Dressing, Blue Cheese Dressing "/>
    <s v="y"/>
    <s v="Walk in Sauces"/>
    <s v="The spot"/>
    <x v="6"/>
    <x v="0"/>
    <s v="Gallon"/>
    <s v="1/3 Pan = 10 lb"/>
    <n v="8.84"/>
    <n v="10"/>
    <n v="0.88400000000000001"/>
    <n v="11"/>
    <s v="Lb"/>
    <n v="9.7240000000000002"/>
    <m/>
    <s v="WS105"/>
  </r>
  <r>
    <s v="Dressing, Caesar"/>
    <s v="y"/>
    <s v="Walk in Sauces"/>
    <s v="Spot"/>
    <x v="0"/>
    <x v="0"/>
    <s v="Recipe"/>
    <s v="3 gal/Recipe"/>
    <n v="42"/>
    <n v="27"/>
    <n v="1.5555555555555556"/>
    <n v="6"/>
    <s v="Lb"/>
    <n v="9.3333333333333339"/>
    <m/>
    <s v="WS110"/>
  </r>
  <r>
    <s v="Dressing, Champagne Vinaigrette"/>
    <s v="y"/>
    <s v="Walk in Sauces"/>
    <s v="Spot"/>
    <x v="0"/>
    <x v="0"/>
    <s v="Recipe"/>
    <s v="2 gal/recipe"/>
    <n v="25.56"/>
    <n v="18"/>
    <n v="1.42"/>
    <n v="6"/>
    <s v="Lb"/>
    <n v="8.52"/>
    <m/>
    <s v="WS115"/>
  </r>
  <r>
    <s v="Dressing, Citrus Honey"/>
    <s v="y"/>
    <s v="Walk in Sauces"/>
    <s v="Spot"/>
    <x v="0"/>
    <x v="0"/>
    <s v="Recipe"/>
    <s v="2 gal/recipe"/>
    <n v="40.630000000000003"/>
    <n v="18"/>
    <n v="2.2572222222222225"/>
    <n v="13"/>
    <s v="Lb"/>
    <n v="29.343888888888891"/>
    <m/>
    <s v="WS120"/>
  </r>
  <r>
    <s v="Dressing, Honey Mustard"/>
    <s v="y"/>
    <s v="Walk in Sauces"/>
    <s v="The spot"/>
    <x v="0"/>
    <x v="0"/>
    <s v="Case"/>
    <s v="1 gallon  = 9lbs"/>
    <n v="12.8"/>
    <n v="9"/>
    <n v="1.4222222222222223"/>
    <n v="13"/>
    <s v="Lb"/>
    <n v="18.488888888888891"/>
    <m/>
    <s v="WS130"/>
  </r>
  <r>
    <s v="Sauce, Nacho Cream"/>
    <s v="y"/>
    <s v="Walk in Sauces"/>
    <s v="The spot"/>
    <x v="6"/>
    <x v="0"/>
    <s v="Gallon"/>
    <s v="Gal = 9lb"/>
    <n v="9.77"/>
    <n v="9"/>
    <n v="1.0855555555555556"/>
    <n v="7"/>
    <s v="Lb"/>
    <n v="7.5988888888888892"/>
    <m/>
    <s v="WS135"/>
  </r>
  <r>
    <s v="Sauce, Plum Sauce - Prepared"/>
    <s v="y"/>
    <s v="Walk in Sauces"/>
    <s v="The spot"/>
    <x v="0"/>
    <x v="0"/>
    <s v="Gallon"/>
    <s v="Gal = 9lb"/>
    <n v="20"/>
    <n v="9"/>
    <n v="2.2222222222222223"/>
    <n v="27"/>
    <s v="Lb"/>
    <n v="60"/>
    <m/>
    <s v="WS140"/>
  </r>
  <r>
    <s v="Sauce, Wasabi Sauce"/>
    <s v="y"/>
    <s v="Walk in Sauces"/>
    <s v="Sysco"/>
    <x v="6"/>
    <x v="0"/>
    <s v="Gallon"/>
    <s v="Gal = 9lb"/>
    <n v="7.04"/>
    <n v="9"/>
    <n v="0.78222222222222226"/>
    <n v="3"/>
    <s v="Lb"/>
    <n v="2.3466666666666667"/>
    <m/>
    <s v="WS144"/>
  </r>
  <r>
    <s v="Sauce, Southwest Shrimp Cocktail"/>
    <s v="y"/>
    <s v="Walk in Sauces"/>
    <s v="The spot"/>
    <x v="0"/>
    <x v="0"/>
    <s v="Gallon"/>
    <s v="Gal = 9lb"/>
    <n v="6.4"/>
    <n v="9"/>
    <n v="0.71111111111111114"/>
    <n v="45"/>
    <s v="Lb"/>
    <n v="32"/>
    <m/>
    <s v="WS145"/>
  </r>
  <r>
    <s v="Sauce, Tartar Sauce"/>
    <s v="y"/>
    <s v="Walk in Sauces"/>
    <s v="The spot"/>
    <x v="0"/>
    <x v="0"/>
    <s v="Gallon"/>
    <s v="Gal = 9lb"/>
    <n v="5.19"/>
    <n v="9"/>
    <n v="0.57666666666666666"/>
    <n v="10"/>
    <s v="Lb"/>
    <n v="5.7666666666666666"/>
    <m/>
    <s v="WS150"/>
  </r>
  <r>
    <s v="Sauce, Cocktail Sauce"/>
    <s v="y"/>
    <s v="Walk in Sauces"/>
    <s v="Spot"/>
    <x v="0"/>
    <x v="0"/>
    <s v="Gallon"/>
    <s v="Gal = 9lb"/>
    <n v="8.9600000000000009"/>
    <n v="9"/>
    <n v="0.99555555555555564"/>
    <n v="10"/>
    <s v="Lb"/>
    <n v="9.9555555555555557"/>
    <m/>
    <s v="WS155"/>
  </r>
  <r>
    <s v="Dressing, Ranch "/>
    <s v="y"/>
    <s v="Walk in Sauces"/>
    <s v="Spot"/>
    <x v="6"/>
    <x v="0"/>
    <s v="Recipe"/>
    <s v="2 gal/recipe"/>
    <n v="15.95"/>
    <n v="18"/>
    <n v="0.88611111111111107"/>
    <n v="100"/>
    <s v="Lb"/>
    <n v="88.611111111111114"/>
    <m/>
    <s v="WS160"/>
  </r>
  <r>
    <s v="Sauce, Chili"/>
    <s v="n "/>
    <s v="Walk in Sauces"/>
    <s v="Spot"/>
    <x v="10"/>
    <x v="0"/>
    <s v="Recipe"/>
    <s v="2gal/recipe"/>
    <n v="35.909999999999997"/>
    <n v="20"/>
    <n v="1.7954999999999999"/>
    <m/>
    <s v="Lb"/>
    <n v="0"/>
    <m/>
    <s v="WS215"/>
  </r>
  <r>
    <s v="Sauce, Salsa Chipotle"/>
    <s v="y"/>
    <s v="Walk in Sauces"/>
    <s v="The spot"/>
    <x v="0"/>
    <x v="0"/>
    <s v="Gallon"/>
    <s v="Gal = 9lb"/>
    <n v="7.68"/>
    <n v="9"/>
    <n v="0.85333333333333328"/>
    <n v="41"/>
    <s v="Lb"/>
    <n v="34.986666666666665"/>
    <m/>
    <s v="WS165"/>
  </r>
  <r>
    <s v="Sauce, Bar B Que Prepared"/>
    <s v="y"/>
    <s v="Walk in Sauces"/>
    <s v="The spot"/>
    <x v="0"/>
    <x v="0"/>
    <s v="Gallon"/>
    <s v="Gal = 9lb"/>
    <n v="8.9600000000000009"/>
    <n v="9"/>
    <n v="0.99555555555555564"/>
    <n v="44"/>
    <s v="Lb"/>
    <n v="43.804444444444449"/>
    <m/>
    <s v="WS166"/>
  </r>
  <r>
    <s v="Sauce, Tinga Sauce"/>
    <s v="y"/>
    <s v="Walk in Sauces"/>
    <s v="The spot"/>
    <x v="0"/>
    <x v="0"/>
    <s v="Gallon"/>
    <s v="Gal = 9lb"/>
    <n v="31.96"/>
    <n v="23"/>
    <n v="1.3895652173913045"/>
    <n v="61"/>
    <s v="Lb"/>
    <n v="84.763478260869576"/>
    <m/>
    <s v="WS170"/>
  </r>
  <r>
    <s v="Dressing, Balsamic "/>
    <s v="y"/>
    <s v="Walk in Sauces"/>
    <s v="Sysco"/>
    <x v="0"/>
    <x v="0"/>
    <s v="Gallon"/>
    <s v="2/1 gallon"/>
    <n v="26.47"/>
    <n v="18"/>
    <n v="1.4705555555555554"/>
    <n v="28"/>
    <s v="Lb"/>
    <n v="41.175555555555547"/>
    <m/>
    <s v="WS175"/>
  </r>
  <r>
    <s v="Dressing, Greek Dressing"/>
    <s v="y"/>
    <s v="Walk in Sauces"/>
    <s v="Sysco"/>
    <x v="0"/>
    <x v="0"/>
    <s v="Case"/>
    <s v="2/1 gallon"/>
    <n v="42.32"/>
    <n v="18"/>
    <n v="2.3511111111111109"/>
    <n v="26"/>
    <s v="Lb"/>
    <n v="61.128888888888881"/>
    <m/>
    <s v="WS180"/>
  </r>
  <r>
    <s v="Dressing, Italian Dressing"/>
    <s v="y"/>
    <s v="Walk in Sauces"/>
    <s v="Sysco"/>
    <x v="0"/>
    <x v="0"/>
    <s v="Case"/>
    <s v="4/1 gallon "/>
    <n v="9.4700000000000006"/>
    <n v="36"/>
    <n v="0.2630555555555556"/>
    <n v="8"/>
    <s v="Lb"/>
    <n v="2.1044444444444448"/>
    <m/>
    <s v="WS185"/>
  </r>
  <r>
    <s v="Sauce, Bacon Jam"/>
    <s v="y"/>
    <s v="Walk in Sauces"/>
    <s v="The spot"/>
    <x v="10"/>
    <x v="0"/>
    <s v="Gallon"/>
    <s v="Gal = 10.5lb"/>
    <n v="36.68"/>
    <n v="10.5"/>
    <n v="3.4933333333333332"/>
    <n v="0"/>
    <s v="Lb"/>
    <n v="0"/>
    <m/>
    <s v="WS190"/>
  </r>
  <r>
    <s v="Sauce, Mac and Cheese"/>
    <s v="y"/>
    <s v="Walk in Sauces"/>
    <s v="The spot"/>
    <x v="6"/>
    <x v="0"/>
    <s v="Gallon"/>
    <s v="Gal = 9lb"/>
    <n v="14.51"/>
    <n v="9"/>
    <n v="1.6122222222222222"/>
    <n v="40"/>
    <s v="Lb"/>
    <n v="64.488888888888894"/>
    <m/>
    <s v="WS200"/>
  </r>
  <r>
    <s v="Sauce, Refried Bean Prepared"/>
    <s v="y"/>
    <s v="Walk in Sauces"/>
    <s v="The spot"/>
    <x v="0"/>
    <x v="0"/>
    <s v="Gallon"/>
    <s v="Gal = 9lb"/>
    <n v="4.71"/>
    <n v="9"/>
    <n v="0.52333333333333332"/>
    <n v="36"/>
    <s v="Lb"/>
    <n v="18.84"/>
    <m/>
    <s v="WS205"/>
  </r>
  <r>
    <s v="Sauce, Sweet Chili Thai"/>
    <s v="y"/>
    <s v="Walk in Sauces"/>
    <s v="The spot"/>
    <x v="0"/>
    <x v="0"/>
    <s v="Gallon"/>
    <s v="Gal = 9lb"/>
    <n v="5.6"/>
    <n v="9"/>
    <n v="0.62222222222222223"/>
    <n v="5"/>
    <s v="Lb"/>
    <n v="3.1111111111111112"/>
    <m/>
    <s v="WS210"/>
  </r>
  <r>
    <s v="Sauce, Buffalo Prepared"/>
    <s v="y"/>
    <s v="Walk in Sauces"/>
    <s v="The spot"/>
    <x v="0"/>
    <x v="0"/>
    <s v="Gallon"/>
    <s v="Gal = 9lb"/>
    <n v="5.12"/>
    <n v="9"/>
    <n v="0.56888888888888889"/>
    <n v="50"/>
    <s v="Lb"/>
    <n v="28.444444444444443"/>
    <m/>
    <s v="WS220"/>
  </r>
  <r>
    <s v="Sauce, Marinara Prepared"/>
    <s v="y"/>
    <s v="Walk in Sauces"/>
    <s v="The spot"/>
    <x v="0"/>
    <x v="0"/>
    <s v="Gallon"/>
    <s v="Gal = 9lb"/>
    <n v="6.4"/>
    <n v="9"/>
    <n v="0.71111111111111114"/>
    <n v="60"/>
    <s v="Lb"/>
    <n v="42.666666666666671"/>
    <m/>
    <s v="WS225"/>
  </r>
  <r>
    <s v="Sauce, Queso"/>
    <s v="y"/>
    <s v="Walk in Sauces"/>
    <s v="Spot"/>
    <x v="6"/>
    <x v="0"/>
    <s v="Recipe"/>
    <s v="Gal = 9lb"/>
    <n v="6.75"/>
    <n v="9"/>
    <n v="0.75"/>
    <n v="40"/>
    <s v="Lb"/>
    <n v="30"/>
    <m/>
    <s v="WS230"/>
  </r>
  <r>
    <s v="Sauce, Etouffee "/>
    <s v="y"/>
    <s v="Walk in Sauces"/>
    <s v="Spot"/>
    <x v="0"/>
    <x v="0"/>
    <s v="Gallon"/>
    <s v="Gal = 9lb"/>
    <n v="8.9499999999999993"/>
    <n v="9"/>
    <n v="0.99444444444444435"/>
    <n v="0"/>
    <s v="Lb"/>
    <n v="0"/>
    <m/>
    <m/>
  </r>
  <r>
    <s v="Sauce, Gumbo"/>
    <s v="y"/>
    <s v="Walk in Sauces"/>
    <s v="Spot"/>
    <x v="0"/>
    <x v="0"/>
    <s v="Gallon"/>
    <s v="Gal = 9lb"/>
    <n v="7.2"/>
    <n v="9"/>
    <n v="0.8"/>
    <n v="0"/>
    <s v="Lb"/>
    <n v="0"/>
    <m/>
    <m/>
  </r>
  <r>
    <s v="Wine-Batches , Hurricane"/>
    <s v="n"/>
    <s v="Wine Rack"/>
    <s v="Republic"/>
    <x v="14"/>
    <x v="2"/>
    <s v="Bucket"/>
    <s v="5 Gallon/Bucket"/>
    <n v="60"/>
    <n v="1"/>
    <n v="60"/>
    <m/>
    <s v="Bucket"/>
    <n v="0"/>
    <m/>
    <m/>
  </r>
  <r>
    <s v="Wine-Batches, Ever Clear Btl"/>
    <s v="n"/>
    <s v="Wine Rack"/>
    <s v="mpact"/>
    <x v="14"/>
    <x v="2"/>
    <s v="Bucket"/>
    <s v="5gallon"/>
    <n v="60"/>
    <n v="1"/>
    <n v="60"/>
    <m/>
    <s v="Btl"/>
    <n v="0"/>
    <m/>
    <m/>
  </r>
  <r>
    <s v="Wine-Batches, Islander Rita"/>
    <s v="y"/>
    <s v="Wine Rack"/>
    <s v="mpact"/>
    <x v="14"/>
    <x v="2"/>
    <s v="Each"/>
    <s v="5gallon"/>
    <n v="60"/>
    <n v="1"/>
    <n v="60"/>
    <n v="5.5"/>
    <s v="Each"/>
    <n v="330"/>
    <m/>
    <m/>
  </r>
  <r>
    <s v="Wine-Batches, Pina Colada"/>
    <s v="y"/>
    <s v="Wine Rack"/>
    <s v="Republic"/>
    <x v="14"/>
    <x v="2"/>
    <s v="Each"/>
    <s v="bucket"/>
    <n v="60"/>
    <n v="1"/>
    <n v="60"/>
    <n v="3.6"/>
    <s v="Bucket"/>
    <n v="216"/>
    <m/>
    <m/>
  </r>
  <r>
    <s v="Wine-Red, Coppola Cabernet"/>
    <s v="y"/>
    <s v="Wine Rack"/>
    <s v="Republic"/>
    <x v="14"/>
    <x v="2"/>
    <s v="Case"/>
    <s v="12/750ml"/>
    <n v="120"/>
    <n v="12"/>
    <n v="10"/>
    <n v="3.9"/>
    <s v="Btl"/>
    <n v="39"/>
    <m/>
    <m/>
  </r>
  <r>
    <s v="Wine-Red, Estancia Cabernet"/>
    <s v="y"/>
    <s v="Wine Rack"/>
    <s v="Republic"/>
    <x v="14"/>
    <x v="2"/>
    <s v="Case"/>
    <s v="12/750ml"/>
    <n v="108"/>
    <n v="12"/>
    <n v="10.5"/>
    <n v="6.6"/>
    <s v="Btl"/>
    <n v="69.3"/>
    <m/>
    <m/>
  </r>
  <r>
    <s v="Wine-Red, Irony Pinot Noir"/>
    <s v="y"/>
    <s v="Wine Rack"/>
    <s v="Republic"/>
    <x v="14"/>
    <x v="2"/>
    <s v="Case"/>
    <s v="12/750ml"/>
    <n v="108"/>
    <n v="12"/>
    <n v="9"/>
    <n v="5.0999999999999996"/>
    <s v="Btl"/>
    <n v="45.9"/>
    <m/>
    <m/>
  </r>
  <r>
    <s v="Wine-Red, Kenwood Yulopa Merlot"/>
    <s v="y"/>
    <s v="Wine Rack"/>
    <s v="Republic"/>
    <x v="14"/>
    <x v="2"/>
    <s v="Case"/>
    <s v="12/750ml"/>
    <n v="114"/>
    <n v="12"/>
    <n v="9.5"/>
    <n v="7.4"/>
    <s v="Btl"/>
    <n v="70.3"/>
    <m/>
    <m/>
  </r>
  <r>
    <s v="Wine-Red, Meiomi Pinot Noir"/>
    <s v="y"/>
    <s v="Wine Rack"/>
    <s v="Republic"/>
    <x v="14"/>
    <x v="2"/>
    <s v="Case"/>
    <s v="12/750 ml"/>
    <n v="144"/>
    <n v="12"/>
    <n v="12"/>
    <n v="8"/>
    <s v="Btl"/>
    <n v="96"/>
    <m/>
    <m/>
  </r>
  <r>
    <s v="Wine-Red, Sutter Home Merlot"/>
    <s v="y"/>
    <s v="Wine Rack"/>
    <s v="Republic"/>
    <x v="14"/>
    <x v="2"/>
    <s v="Case"/>
    <s v="12/750ml"/>
    <n v="54"/>
    <n v="12"/>
    <n v="4.5"/>
    <n v="9.6"/>
    <s v="Btl"/>
    <n v="43.199999999999996"/>
    <m/>
    <m/>
  </r>
  <r>
    <s v="Wine-Red, Trinity Cabernet"/>
    <s v="y"/>
    <s v="Wine Rack"/>
    <s v="Republic"/>
    <x v="14"/>
    <x v="2"/>
    <s v="Case"/>
    <s v="12/750ml"/>
    <n v="54"/>
    <n v="12"/>
    <n v="4.5"/>
    <n v="17.2"/>
    <s v="Btl"/>
    <n v="77.399999999999991"/>
    <m/>
    <m/>
  </r>
  <r>
    <s v="Wine-Sparkling, Korbel Brut 750ML"/>
    <s v="n"/>
    <s v="Wine Rack"/>
    <s v="Republic"/>
    <x v="14"/>
    <x v="2"/>
    <s v="Each"/>
    <s v="CS"/>
    <n v="10.5"/>
    <n v="1"/>
    <n v="10.5"/>
    <m/>
    <s v="Btl"/>
    <n v="0"/>
    <m/>
    <m/>
  </r>
  <r>
    <s v="Wine-Sparkling, Korbel Brut Split"/>
    <s v="y"/>
    <s v="Wine Rack"/>
    <s v="Republic"/>
    <x v="14"/>
    <x v="2"/>
    <s v="Case"/>
    <s v="24/187 ml"/>
    <n v="72"/>
    <n v="24"/>
    <n v="3"/>
    <n v="47"/>
    <s v="Btl"/>
    <n v="141"/>
    <m/>
    <m/>
  </r>
  <r>
    <s v="Wine-Sparkling, Rey De Copas"/>
    <s v="y"/>
    <s v="Wine Rack"/>
    <s v="Republic"/>
    <x v="14"/>
    <x v="2"/>
    <s v="Each"/>
    <s v="Each"/>
    <n v="43.2"/>
    <n v="12"/>
    <n v="3.6"/>
    <n v="2.5"/>
    <s v="Btl"/>
    <n v="9"/>
    <m/>
    <m/>
  </r>
  <r>
    <s v="Wine-White, Bollini Pinot Grigio"/>
    <s v="y"/>
    <s v="Wine Rack"/>
    <s v="Republic"/>
    <x v="14"/>
    <x v="2"/>
    <s v="Case"/>
    <s v="12/750ml"/>
    <n v="117"/>
    <n v="12"/>
    <n v="9.75"/>
    <n v="3"/>
    <s v="Btl"/>
    <n v="29.25"/>
    <m/>
    <m/>
  </r>
  <r>
    <s v="Wine-White, Cupcake Moscato"/>
    <s v="y"/>
    <s v="Wine Rack"/>
    <s v="Republic"/>
    <x v="14"/>
    <x v="2"/>
    <s v="Case"/>
    <s v="12/750ml"/>
    <n v="108"/>
    <n v="12"/>
    <n v="9"/>
    <n v="6.2"/>
    <s v="Btl"/>
    <n v="55.800000000000004"/>
    <m/>
    <m/>
  </r>
  <r>
    <s v="Wine-White, Kim SauvBlanc"/>
    <s v="y"/>
    <s v="Wine Rack"/>
    <s v="Republic"/>
    <x v="14"/>
    <x v="2"/>
    <s v="Case"/>
    <s v="12/750ml"/>
    <n v="144"/>
    <n v="12"/>
    <n v="12"/>
    <n v="8.5"/>
    <s v="Btl"/>
    <n v="102"/>
    <m/>
    <m/>
  </r>
  <r>
    <s v="Wine-White, La Crème Chardonay"/>
    <s v="y"/>
    <s v="Wine Rack"/>
    <s v="Republic"/>
    <x v="14"/>
    <x v="2"/>
    <s v="Case"/>
    <s v="12/750ml"/>
    <n v="138"/>
    <n v="12"/>
    <n v="11.5"/>
    <n v="6.7"/>
    <s v="Btl"/>
    <n v="77.05"/>
    <m/>
    <m/>
  </r>
  <r>
    <s v="Wine-White, Robert Mondovi Chardonay"/>
    <s v="y"/>
    <s v="Wine Rack"/>
    <s v="Republic"/>
    <x v="14"/>
    <x v="2"/>
    <s v="Case"/>
    <s v="12/750ml"/>
    <n v="72"/>
    <n v="12"/>
    <n v="6"/>
    <n v="8.1999999999999993"/>
    <s v="Btl"/>
    <n v="49.199999999999996"/>
    <m/>
    <m/>
  </r>
  <r>
    <s v="Wine-White, Ruffino Pinot Grigio"/>
    <s v="y"/>
    <s v="Wine Rack"/>
    <s v="Republic"/>
    <x v="14"/>
    <x v="2"/>
    <s v="Case"/>
    <s v="12/750ml"/>
    <n v="90"/>
    <n v="12"/>
    <n v="7.5"/>
    <n v="10.199999999999999"/>
    <s v="Btl"/>
    <n v="76.5"/>
    <m/>
    <m/>
  </r>
  <r>
    <s v="Wine-White, Trinity Chardonay"/>
    <s v="y"/>
    <s v="Wine Rack"/>
    <s v="Republic"/>
    <x v="14"/>
    <x v="2"/>
    <s v="Case"/>
    <s v="12/750"/>
    <n v="54"/>
    <n v="12"/>
    <n v="4.5"/>
    <n v="3.9"/>
    <s v="Btl"/>
    <n v="17.55"/>
    <m/>
    <m/>
  </r>
  <r>
    <s v="Wine-White, Trinity Pinot Grigio"/>
    <s v="y"/>
    <s v="Wine Rack"/>
    <s v="Republic"/>
    <x v="14"/>
    <x v="2"/>
    <s v="Case"/>
    <s v="12/750ml"/>
    <n v="54"/>
    <n v="12"/>
    <n v="4.5"/>
    <n v="13.3"/>
    <s v="Btl"/>
    <n v="59.85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  <r>
    <m/>
    <m/>
    <m/>
    <m/>
    <x v="15"/>
    <x v="3"/>
    <m/>
    <m/>
    <m/>
    <m/>
    <e v="#DIV/0!"/>
    <m/>
    <m/>
    <e v="#DIV/0!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896B7-0A29-4EB1-8A74-13CB404C674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C25" firstHeaderRow="1" firstDataRow="1" firstDataCol="1"/>
  <pivotFields count="16">
    <pivotField showAll="0"/>
    <pivotField showAll="0"/>
    <pivotField showAll="0"/>
    <pivotField showAll="0"/>
    <pivotField axis="axisRow" showAll="0">
      <items count="19">
        <item x="0"/>
        <item x="12"/>
        <item x="9"/>
        <item x="10"/>
        <item x="11"/>
        <item x="7"/>
        <item x="6"/>
        <item x="4"/>
        <item x="2"/>
        <item x="3"/>
        <item x="14"/>
        <item x="1"/>
        <item x="5"/>
        <item x="8"/>
        <item x="15"/>
        <item x="13"/>
        <item m="1" x="16"/>
        <item m="1" x="17"/>
        <item t="default"/>
      </items>
    </pivotField>
    <pivotField axis="axisRow" showAll="0">
      <items count="6">
        <item x="0"/>
        <item x="2"/>
        <item x="1"/>
        <item h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5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5"/>
    </i>
    <i>
      <x v="2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Week 10" fld="13" baseField="5" baseItem="0" numFmtId="166"/>
  </dataFields>
  <formats count="26">
    <format dxfId="207">
      <pivotArea collapsedLevelsAreSubtotals="1" fieldPosition="0">
        <references count="2">
          <reference field="4" count="3">
            <x v="2"/>
            <x v="3"/>
            <x v="4"/>
          </reference>
          <reference field="5" count="1" selected="0">
            <x v="0"/>
          </reference>
        </references>
      </pivotArea>
    </format>
    <format dxfId="206">
      <pivotArea collapsedLevelsAreSubtotals="1" fieldPosition="0">
        <references count="1">
          <reference field="5" count="1">
            <x v="0"/>
          </reference>
        </references>
      </pivotArea>
    </format>
    <format dxfId="205">
      <pivotArea collapsedLevelsAreSubtotals="1" fieldPosition="0">
        <references count="2">
          <reference field="4" count="8">
            <x v="0"/>
            <x v="1"/>
            <x v="2"/>
            <x v="3"/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204">
      <pivotArea collapsedLevelsAreSubtotals="1" fieldPosition="0">
        <references count="1">
          <reference field="5" count="1">
            <x v="1"/>
          </reference>
        </references>
      </pivotArea>
    </format>
    <format dxfId="203">
      <pivotArea collapsedLevelsAreSubtotals="1" fieldPosition="0">
        <references count="2">
          <reference field="4" count="4">
            <x v="8"/>
            <x v="9"/>
            <x v="10"/>
            <x v="15"/>
          </reference>
          <reference field="5" count="1" selected="0">
            <x v="1"/>
          </reference>
        </references>
      </pivotArea>
    </format>
    <format dxfId="202">
      <pivotArea collapsedLevelsAreSubtotals="1" fieldPosition="0">
        <references count="1">
          <reference field="5" count="1">
            <x v="2"/>
          </reference>
        </references>
      </pivotArea>
    </format>
    <format dxfId="201">
      <pivotArea collapsedLevelsAreSubtotals="1" fieldPosition="0">
        <references count="2">
          <reference field="4" count="3">
            <x v="11"/>
            <x v="12"/>
            <x v="13"/>
          </reference>
          <reference field="5" count="1" selected="0">
            <x v="2"/>
          </reference>
        </references>
      </pivotArea>
    </format>
    <format dxfId="200">
      <pivotArea outline="0" collapsedLevelsAreSubtotals="1" fieldPosition="0"/>
    </format>
    <format dxfId="199">
      <pivotArea dataOnly="0" labelOnly="1" outline="0" axis="axisValues" fieldPosition="0"/>
    </format>
    <format dxfId="198">
      <pivotArea field="5" type="button" dataOnly="0" labelOnly="1" outline="0" axis="axisRow" fieldPosition="0"/>
    </format>
    <format dxfId="197">
      <pivotArea dataOnly="0" labelOnly="1" fieldPosition="0">
        <references count="1">
          <reference field="5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4" count="8">
            <x v="0"/>
            <x v="1"/>
            <x v="2"/>
            <x v="3"/>
            <x v="4"/>
            <x v="5"/>
            <x v="6"/>
            <x v="7"/>
          </reference>
          <reference field="5" count="1" selected="0">
            <x v="0"/>
          </reference>
        </references>
      </pivotArea>
    </format>
    <format dxfId="194">
      <pivotArea dataOnly="0" labelOnly="1" fieldPosition="0">
        <references count="2">
          <reference field="4" count="4">
            <x v="8"/>
            <x v="9"/>
            <x v="10"/>
            <x v="15"/>
          </reference>
          <reference field="5" count="1" selected="0">
            <x v="1"/>
          </reference>
        </references>
      </pivotArea>
    </format>
    <format dxfId="193">
      <pivotArea dataOnly="0" labelOnly="1" fieldPosition="0">
        <references count="2">
          <reference field="4" count="3">
            <x v="11"/>
            <x v="12"/>
            <x v="13"/>
          </reference>
          <reference field="5" count="1" selected="0">
            <x v="2"/>
          </reference>
        </references>
      </pivotArea>
    </format>
    <format dxfId="192">
      <pivotArea collapsedLevelsAreSubtotals="1" fieldPosition="0">
        <references count="1">
          <reference field="5" count="1">
            <x v="1"/>
          </reference>
        </references>
      </pivotArea>
    </format>
    <format dxfId="191">
      <pivotArea collapsedLevelsAreSubtotals="1" fieldPosition="0">
        <references count="1">
          <reference field="5" count="1">
            <x v="2"/>
          </reference>
        </references>
      </pivotArea>
    </format>
    <format dxfId="190">
      <pivotArea collapsedLevelsAreSubtotals="1" fieldPosition="0">
        <references count="2">
          <reference field="4" count="1">
            <x v="2"/>
          </reference>
          <reference field="5" count="1" selected="0">
            <x v="0"/>
          </reference>
        </references>
      </pivotArea>
    </format>
    <format dxfId="189">
      <pivotArea collapsedLevelsAreSubtotals="1" fieldPosition="0">
        <references count="2">
          <reference field="4" count="1">
            <x v="2"/>
          </reference>
          <reference field="5" count="1" selected="0">
            <x v="0"/>
          </reference>
        </references>
      </pivotArea>
    </format>
    <format dxfId="188">
      <pivotArea grandRow="1" outline="0" collapsedLevelsAreSubtotals="1" fieldPosition="0"/>
    </format>
    <format dxfId="187">
      <pivotArea dataOnly="0" labelOnly="1" grandRow="1" outline="0" fieldPosition="0"/>
    </format>
    <format dxfId="186">
      <pivotArea collapsedLevelsAreSubtotals="1" fieldPosition="0">
        <references count="1">
          <reference field="5" count="1">
            <x v="0"/>
          </reference>
        </references>
      </pivotArea>
    </format>
    <format dxfId="185">
      <pivotArea outline="0" fieldPosition="0">
        <references count="1">
          <reference field="4294967294" count="1">
            <x v="0"/>
          </reference>
        </references>
      </pivotArea>
    </format>
    <format dxfId="184">
      <pivotArea outline="0" collapsedLevelsAreSubtotals="1" fieldPosition="0"/>
    </format>
    <format dxfId="183">
      <pivotArea outline="0" collapsedLevelsAreSubtotals="1" fieldPosition="0"/>
    </format>
    <format dxfId="18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77B81D-D0D7-4D61-9AAB-AEEEC261F817}" name="Table2" displayName="Table2" ref="A1:P4" totalsRowShown="0">
  <autoFilter ref="A1:P4" xr:uid="{F3BEC931-0392-4E4A-8CD6-06D1D693300A}"/>
  <tableColumns count="16">
    <tableColumn id="1" xr3:uid="{AE63F5CB-B52A-4B2A-B561-24E2B90D5ECA}" name="Inventory Item"/>
    <tableColumn id="2" xr3:uid="{58A9CE7E-98D8-4086-AC8A-4011E08B812A}" name="Active"/>
    <tableColumn id="3" xr3:uid="{312C6B11-5690-419E-A881-78FED1E2DC39}" name="Location "/>
    <tableColumn id="4" xr3:uid="{265B8CF8-B8EC-4200-BBF2-BD4EB139DC4D}" name="Vendor"/>
    <tableColumn id="5" xr3:uid="{35A3E091-428D-457D-B5C6-995D52E0C86E}" name="Sub Cat"/>
    <tableColumn id="6" xr3:uid="{14865D79-6689-463D-B725-59EF0DE134D0}" name="Cat"/>
    <tableColumn id="7" xr3:uid="{3D394C1C-9E31-49DC-9BD2-C6C80DFDF118}" name="WK # 1 Order By"/>
    <tableColumn id="8" xr3:uid="{EA2D3942-9323-41BF-8F55-E21C19EE22FF}" name=" "/>
    <tableColumn id="9" xr3:uid="{2F8EE5EE-F59A-4073-B868-1749376893F2}" name="WK# 1 CS/PUR Unit Price"/>
    <tableColumn id="10" xr3:uid="{F936B28C-2C15-4945-B3B6-80AFA3A9AA30}" name="IUM to PUM Ratio"/>
    <tableColumn id="11" xr3:uid="{F91ECF27-EECE-43A7-8A2D-148CDDB0717C}" name="WK# 1 IUM Price"/>
    <tableColumn id="12" xr3:uid="{F26EA431-6A33-4CAB-A4A3-CC0D7E731296}" name="Week 1 Count"/>
    <tableColumn id="13" xr3:uid="{643545A9-B753-4B27-9B96-E1DD002217E9}" name="WK# 1 COUNT BY"/>
    <tableColumn id="14" xr3:uid="{AD1D74FE-AAA4-48EA-B1C6-A05990C26349}" name="WK# 1 INV Value"/>
    <tableColumn id="15" xr3:uid="{E039F267-07B8-4DF9-8C0B-D8EB8B77E98E}" name="Comments"/>
    <tableColumn id="16" xr3:uid="{D5E915B3-22B8-4F40-9F3B-37BCF745EA97}" name="Location Posi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8968E3-78C4-4F90-8FCA-0254C2A679B4}" name="Table4" displayName="Table4" ref="A1:P29" totalsRowShown="0">
  <autoFilter ref="A1:P29" xr:uid="{81F26E50-A6CC-46D8-9817-DA07EBE05A5B}"/>
  <tableColumns count="16">
    <tableColumn id="1" xr3:uid="{A24533BE-6724-4C7D-84D3-73E9D139114C}" name="Inventory Item"/>
    <tableColumn id="2" xr3:uid="{B4C1ED09-829A-474A-8CC3-7D96BDE0F975}" name="Active"/>
    <tableColumn id="3" xr3:uid="{5E9D24D2-F18A-4836-B926-334FF3D2B8E7}" name="Location "/>
    <tableColumn id="4" xr3:uid="{1E231BE1-013C-44A9-8C64-71AF583C962D}" name="Vendor"/>
    <tableColumn id="5" xr3:uid="{6A44720B-F943-4AD6-BFBB-8AC800BE017E}" name="Sub Cat"/>
    <tableColumn id="6" xr3:uid="{039A8B02-2E68-446B-B88A-0CEC4BF9E07E}" name="Cat"/>
    <tableColumn id="7" xr3:uid="{6851437E-36F1-4C4F-B431-70100F63DE2A}" name="WK # 1 Order By"/>
    <tableColumn id="8" xr3:uid="{663048AA-2123-4A84-B8F6-10A471C7A8CE}" name=" "/>
    <tableColumn id="9" xr3:uid="{AE3BD70E-96B1-4F45-BCC3-87ADEA362098}" name="WK# 1 CS/PUR Unit Price"/>
    <tableColumn id="10" xr3:uid="{98586BCE-A89F-477F-8B45-6EADEE77D3E7}" name="IUM to PUM Ratio"/>
    <tableColumn id="11" xr3:uid="{E5D64B50-2D93-437A-A66E-0A59199E915F}" name="WK# 1 IUM Price"/>
    <tableColumn id="12" xr3:uid="{71235CE2-6169-400E-865F-BF63C6FCBCA4}" name="Week 1 Count"/>
    <tableColumn id="13" xr3:uid="{E6BFD5CE-7F3F-483B-81DA-4A5DE1735CBA}" name="WK# 1 COUNT BY"/>
    <tableColumn id="14" xr3:uid="{F4ECCC0A-9F46-41D4-BD19-551193D3E008}" name="WK# 1 INV Value"/>
    <tableColumn id="15" xr3:uid="{95CF9566-2FE4-4504-9381-85400F66E8DC}" name="Comments"/>
    <tableColumn id="16" xr3:uid="{B77DEC39-4FA4-4765-8940-05D080DF5CEF}" name="Location Posi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2747A9-14B3-4D86-BE35-E0B21992227E}" name="Table5" displayName="Table5" ref="A1:P282" totalsRowCount="1">
  <autoFilter ref="A1:P281" xr:uid="{CFC87C17-CC59-4D86-81AB-2A486C204F68}"/>
  <sortState xmlns:xlrd2="http://schemas.microsoft.com/office/spreadsheetml/2017/richdata2" ref="A2:P281">
    <sortCondition ref="C1:C281"/>
  </sortState>
  <tableColumns count="16">
    <tableColumn id="1" xr3:uid="{D12468C4-EFB9-4D8C-9683-F65A86D277E1}" name="Inventory Item"/>
    <tableColumn id="2" xr3:uid="{DA990AC8-4575-4BD5-9CCC-A0DB0935122F}" name="Active"/>
    <tableColumn id="3" xr3:uid="{7D44F978-0765-49D8-B845-9D2F53EA8C17}" name="Location "/>
    <tableColumn id="4" xr3:uid="{E9A4A6C1-FD06-4EB5-A2B0-8D9FE49F4C75}" name="Vendor"/>
    <tableColumn id="5" xr3:uid="{CE746BE9-1569-440E-82FE-A22DFDBABA1A}" name="Sub Cat"/>
    <tableColumn id="6" xr3:uid="{613A6A7E-5750-49FC-8367-5E184916F727}" name="Cat"/>
    <tableColumn id="7" xr3:uid="{38A090C0-BF57-404F-B2DE-5240E0E0A0DE}" name="WK # 1 Order By"/>
    <tableColumn id="8" xr3:uid="{2F92D341-84DC-44E8-B740-510ADA7002F4}" name=" "/>
    <tableColumn id="9" xr3:uid="{3403311E-B1DE-49C4-BD9D-C33ACC49CEEA}" name="current CS/PUR Unit Price" dataDxfId="253" totalsRowDxfId="252"/>
    <tableColumn id="10" xr3:uid="{73F9DC85-335D-4DA5-B83D-D76D3E098B0A}" name="IUM to PUM Ratio"/>
    <tableColumn id="11" xr3:uid="{1FF27C49-9D99-49FC-A294-0526B3F0BE8A}" name="current IUM Price" dataDxfId="251" totalsRowDxfId="250"/>
    <tableColumn id="12" xr3:uid="{241E497F-5AF2-4776-A18E-5E53E6DB73DA}" name="Week 1 Count"/>
    <tableColumn id="13" xr3:uid="{B75ADFF7-845A-450D-A779-161858AC264C}" name="WK COUNT BY"/>
    <tableColumn id="14" xr3:uid="{66254B59-F486-40EF-A6EF-BA635A68DFC3}" name="WK INV Value" totalsRowFunction="sum" dataDxfId="249" totalsRowDxfId="248"/>
    <tableColumn id="15" xr3:uid="{C3A6A5DA-BA33-499F-B37E-4429F7F90EF3}" name="Comments"/>
    <tableColumn id="16" xr3:uid="{35961FE4-193A-4C23-AE64-B8460354B953}" name="Location Pos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73990-A24A-4DA6-845E-14FDB65FE58A}" name="Table1" displayName="Table1" ref="A1:P282" totalsRowCount="1">
  <autoFilter ref="A1:P281" xr:uid="{91D730DE-20B8-4E00-A078-79C0D54F9259}"/>
  <sortState xmlns:xlrd2="http://schemas.microsoft.com/office/spreadsheetml/2017/richdata2" ref="A2:P281">
    <sortCondition ref="C1:C281"/>
  </sortState>
  <tableColumns count="16">
    <tableColumn id="1" xr3:uid="{F14028FC-76E7-4569-8700-AF43C1E46FB7}" name="Inventory Item"/>
    <tableColumn id="2" xr3:uid="{1F0A7F59-10DE-4763-B1BE-70B4B19D6023}" name="Active"/>
    <tableColumn id="3" xr3:uid="{9988EE61-B7FE-45E4-AFE2-F77632F0E6C2}" name="Location "/>
    <tableColumn id="4" xr3:uid="{37C92346-EFFA-4340-9721-10D9AC63B854}" name="Vendor"/>
    <tableColumn id="5" xr3:uid="{069A05EF-5E17-43AF-8303-45EBEE148CE2}" name="Sub Cat"/>
    <tableColumn id="6" xr3:uid="{450F438E-0B5F-4DA3-92EF-B87014EDCDF9}" name="Cat"/>
    <tableColumn id="7" xr3:uid="{7AD73A55-61DD-44D2-9A63-F9A91471F146}" name="WK # 1 Order By"/>
    <tableColumn id="8" xr3:uid="{6A695EF4-D1AB-40CB-9FBF-A079E50D7479}" name=" "/>
    <tableColumn id="9" xr3:uid="{88BDDA84-8B0C-49EA-9097-BFA372E0D34F}" name="WK# 1 CS/PUR Unit Price" dataDxfId="247" totalsRowDxfId="246"/>
    <tableColumn id="10" xr3:uid="{2E9BAA5B-F8E1-461C-8AB7-B2F3115D7657}" name="IUM to PUM Ratio"/>
    <tableColumn id="11" xr3:uid="{C520EED5-00B3-4FCE-AF23-D01D28FC1389}" name="WK# 1 IUM Price" dataDxfId="245" totalsRowDxfId="244"/>
    <tableColumn id="12" xr3:uid="{B87718D5-E97E-44FD-8617-A276E66EB2C2}" name="Week 1 Count"/>
    <tableColumn id="13" xr3:uid="{F62B1E17-ADE1-4216-A655-447E2635ED77}" name="WK# 1 COUNT BY"/>
    <tableColumn id="14" xr3:uid="{7BCFCD4E-855C-42EA-8F4F-154BE54DBFF0}" name="WK# 1 INV Value" totalsRowFunction="custom" dataDxfId="243" totalsRowDxfId="242">
      <totalsRowFormula>SUM(Table1[WK'# 1 INV Value])</totalsRowFormula>
    </tableColumn>
    <tableColumn id="15" xr3:uid="{4AE4868C-2BCA-4A2D-87B5-142774F53D57}" name="Comments"/>
    <tableColumn id="16" xr3:uid="{EBA54BF4-D542-488F-A2C5-8C71554F1CEA}" name="Location Posi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AEF638-0CDF-4378-A6BC-641F5FD8F618}" name="Table3" displayName="Table3" ref="B1:Q822" totalsRowCount="1" headerRowDxfId="241" dataDxfId="240" tableBorderDxfId="239">
  <autoFilter ref="B1:Q821" xr:uid="{517DACF0-DD4B-4A1E-A768-A2ABE1A7F7FC}"/>
  <sortState xmlns:xlrd2="http://schemas.microsoft.com/office/spreadsheetml/2017/richdata2" ref="B2:Q821">
    <sortCondition ref="B1:B821"/>
  </sortState>
  <tableColumns count="16">
    <tableColumn id="1" xr3:uid="{CB41ACB1-3731-4FD4-A508-4DE6277EC9B3}" name="Inventory Item" dataDxfId="238" totalsRowDxfId="237"/>
    <tableColumn id="2" xr3:uid="{24E730F9-1CA7-48E9-B182-E86693E61ABA}" name="Active" dataDxfId="236" totalsRowDxfId="235"/>
    <tableColumn id="3" xr3:uid="{9691B228-466F-4B7A-B0BD-DFE7EAE1FD78}" name="Location " dataDxfId="234" totalsRowDxfId="233"/>
    <tableColumn id="4" xr3:uid="{CC465610-248E-4CD6-8040-9C78D8CF84A8}" name="Vendor" dataDxfId="232" totalsRowDxfId="231"/>
    <tableColumn id="5" xr3:uid="{6EF33E79-511D-4099-8070-06269106EBFD}" name="Sub Cat" dataDxfId="230" totalsRowDxfId="229"/>
    <tableColumn id="6" xr3:uid="{792E114F-DFBF-4742-AEDD-BA2C93D68279}" name="Cat" dataDxfId="228" totalsRowDxfId="227"/>
    <tableColumn id="7" xr3:uid="{289711CB-1314-41D9-9C53-A1E66103AD61}" name="Order Unit" dataDxfId="226" totalsRowDxfId="225"/>
    <tableColumn id="8" xr3:uid="{CC96DE25-65A3-4AC6-9380-BFA953BEBFB5}" name="Pack/Size" dataDxfId="224" totalsRowDxfId="223"/>
    <tableColumn id="9" xr3:uid="{A5AF89D9-7CEE-4BBF-8707-22E63BAE2DCE}" name="current CS/PUR Unit Price" dataDxfId="222" totalsRowDxfId="221"/>
    <tableColumn id="10" xr3:uid="{8D51BBE2-22A7-43D2-A063-D8A8F01F9221}" name="IUM to PUM Ratio" dataDxfId="220" totalsRowDxfId="219"/>
    <tableColumn id="11" xr3:uid="{5A6EE947-BF67-4EAF-A4AA-23EEB7E8C40F}" name="current IUM Price" dataDxfId="218" totalsRowDxfId="217">
      <calculatedColumnFormula>J2/K2</calculatedColumnFormula>
    </tableColumn>
    <tableColumn id="12" xr3:uid="{775A2FE6-339C-4906-969F-56A814B432D0}" name="Week 11 Count" dataDxfId="216" totalsRowDxfId="215"/>
    <tableColumn id="13" xr3:uid="{4E5A3FEB-F77C-4D2C-A105-6BE624FCEFCF}" name="WK COUNT BY" dataDxfId="214" totalsRowDxfId="213"/>
    <tableColumn id="14" xr3:uid="{646A0E11-C771-48EF-89A4-8BE0F81E7E95}" name="WK INV Value" dataDxfId="212" totalsRowDxfId="211">
      <calculatedColumnFormula>M2*L2</calculatedColumnFormula>
    </tableColumn>
    <tableColumn id="15" xr3:uid="{D35AA173-5D86-4598-8A42-05D241B92C26}" name="Comments" dataDxfId="210" totalsRowDxfId="209"/>
    <tableColumn id="16" xr3:uid="{768A94DF-F7E2-4E0F-B559-8FD6DBA5480F}" name="Location Position" dataDxfId="20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0351-737A-40FC-80F9-C8AE4A858C4E}">
  <dimension ref="A1:P4"/>
  <sheetViews>
    <sheetView workbookViewId="0"/>
  </sheetViews>
  <sheetFormatPr defaultRowHeight="14.4" x14ac:dyDescent="0.3"/>
  <cols>
    <col min="1" max="1" width="16.33203125" customWidth="1"/>
    <col min="3" max="3" width="11" customWidth="1"/>
    <col min="4" max="5" width="9.6640625" customWidth="1"/>
    <col min="7" max="7" width="17.33203125" customWidth="1"/>
    <col min="9" max="9" width="25" customWidth="1"/>
    <col min="10" max="10" width="19.109375" customWidth="1"/>
    <col min="11" max="11" width="17.88671875" customWidth="1"/>
    <col min="12" max="12" width="15.5546875" customWidth="1"/>
    <col min="13" max="13" width="18.33203125" customWidth="1"/>
    <col min="14" max="14" width="18" customWidth="1"/>
    <col min="15" max="15" width="12.6640625" customWidth="1"/>
    <col min="16" max="16" width="18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24.23</v>
      </c>
      <c r="J2">
        <v>1</v>
      </c>
      <c r="K2">
        <v>24.23</v>
      </c>
      <c r="L2">
        <v>0</v>
      </c>
      <c r="M2" t="s">
        <v>24</v>
      </c>
      <c r="N2">
        <v>0</v>
      </c>
    </row>
    <row r="3" spans="1:16" x14ac:dyDescent="0.3">
      <c r="A3" t="s">
        <v>25</v>
      </c>
      <c r="B3" t="s">
        <v>17</v>
      </c>
      <c r="C3" t="s">
        <v>26</v>
      </c>
      <c r="D3" t="s">
        <v>27</v>
      </c>
      <c r="E3" t="s">
        <v>20</v>
      </c>
      <c r="F3" t="s">
        <v>21</v>
      </c>
      <c r="G3" t="s">
        <v>28</v>
      </c>
      <c r="H3" t="s">
        <v>29</v>
      </c>
      <c r="I3">
        <v>72.625</v>
      </c>
      <c r="J3">
        <v>1</v>
      </c>
      <c r="K3">
        <v>72.625</v>
      </c>
      <c r="L3">
        <v>9</v>
      </c>
      <c r="M3" t="s">
        <v>30</v>
      </c>
      <c r="N3">
        <v>653.625</v>
      </c>
    </row>
    <row r="4" spans="1:16" x14ac:dyDescent="0.3">
      <c r="A4" t="s">
        <v>31</v>
      </c>
      <c r="B4" t="s">
        <v>17</v>
      </c>
      <c r="C4" t="s">
        <v>26</v>
      </c>
      <c r="D4" t="s">
        <v>27</v>
      </c>
      <c r="E4" t="s">
        <v>20</v>
      </c>
      <c r="F4" t="s">
        <v>21</v>
      </c>
      <c r="G4" t="s">
        <v>32</v>
      </c>
      <c r="H4" t="s">
        <v>32</v>
      </c>
      <c r="I4">
        <v>0.83</v>
      </c>
      <c r="J4">
        <v>1</v>
      </c>
      <c r="K4">
        <v>0.83</v>
      </c>
      <c r="L4">
        <v>731.7</v>
      </c>
      <c r="M4" t="s">
        <v>33</v>
      </c>
      <c r="N4">
        <v>607.31100000000004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F010-16D1-43E6-8053-6952E23B32F1}">
  <dimension ref="A1:P29"/>
  <sheetViews>
    <sheetView workbookViewId="0"/>
  </sheetViews>
  <sheetFormatPr defaultRowHeight="14.4" x14ac:dyDescent="0.3"/>
  <cols>
    <col min="1" max="1" width="16.33203125" customWidth="1"/>
    <col min="3" max="3" width="11" customWidth="1"/>
    <col min="4" max="5" width="9.6640625" customWidth="1"/>
    <col min="7" max="7" width="17.33203125" customWidth="1"/>
    <col min="9" max="9" width="25" customWidth="1"/>
    <col min="10" max="10" width="19.109375" customWidth="1"/>
    <col min="11" max="11" width="17.88671875" customWidth="1"/>
    <col min="12" max="12" width="15.5546875" customWidth="1"/>
    <col min="13" max="13" width="18.33203125" customWidth="1"/>
    <col min="14" max="14" width="18" customWidth="1"/>
    <col min="15" max="15" width="12.6640625" customWidth="1"/>
    <col min="16" max="16" width="18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34</v>
      </c>
      <c r="B2" t="s">
        <v>17</v>
      </c>
      <c r="C2" t="s">
        <v>35</v>
      </c>
      <c r="D2" t="s">
        <v>36</v>
      </c>
      <c r="E2" t="s">
        <v>37</v>
      </c>
      <c r="F2" t="s">
        <v>21</v>
      </c>
      <c r="G2" t="s">
        <v>28</v>
      </c>
      <c r="H2" t="s">
        <v>38</v>
      </c>
      <c r="I2">
        <v>6.88</v>
      </c>
      <c r="J2">
        <v>1</v>
      </c>
      <c r="K2">
        <v>6.88</v>
      </c>
      <c r="L2">
        <v>63.2</v>
      </c>
      <c r="M2" t="s">
        <v>33</v>
      </c>
      <c r="N2">
        <v>434.81600000000003</v>
      </c>
      <c r="P2" t="s">
        <v>39</v>
      </c>
    </row>
    <row r="3" spans="1:16" x14ac:dyDescent="0.3">
      <c r="A3" t="s">
        <v>40</v>
      </c>
      <c r="B3" t="s">
        <v>17</v>
      </c>
      <c r="C3" t="s">
        <v>35</v>
      </c>
      <c r="D3" t="s">
        <v>36</v>
      </c>
      <c r="E3" t="s">
        <v>37</v>
      </c>
      <c r="F3" t="s">
        <v>21</v>
      </c>
      <c r="G3" t="s">
        <v>28</v>
      </c>
      <c r="H3" t="s">
        <v>41</v>
      </c>
      <c r="I3">
        <v>5.12</v>
      </c>
      <c r="J3">
        <v>1</v>
      </c>
      <c r="K3">
        <v>5.12</v>
      </c>
      <c r="L3">
        <v>16.8</v>
      </c>
      <c r="M3" t="s">
        <v>33</v>
      </c>
      <c r="N3">
        <v>86.016000000000005</v>
      </c>
      <c r="P3" t="s">
        <v>42</v>
      </c>
    </row>
    <row r="4" spans="1:16" x14ac:dyDescent="0.3">
      <c r="A4" t="s">
        <v>43</v>
      </c>
      <c r="B4" t="s">
        <v>17</v>
      </c>
      <c r="C4" t="s">
        <v>35</v>
      </c>
      <c r="D4" t="s">
        <v>44</v>
      </c>
      <c r="E4" t="s">
        <v>37</v>
      </c>
      <c r="F4" t="s">
        <v>21</v>
      </c>
      <c r="G4" t="s">
        <v>32</v>
      </c>
      <c r="H4" t="s">
        <v>45</v>
      </c>
      <c r="I4">
        <v>230</v>
      </c>
      <c r="J4">
        <v>50</v>
      </c>
      <c r="K4">
        <v>4.5999999999999996</v>
      </c>
      <c r="L4">
        <v>10</v>
      </c>
      <c r="M4" t="s">
        <v>33</v>
      </c>
      <c r="N4">
        <v>46</v>
      </c>
      <c r="P4" t="s">
        <v>46</v>
      </c>
    </row>
    <row r="5" spans="1:16" x14ac:dyDescent="0.3">
      <c r="A5" t="s">
        <v>47</v>
      </c>
      <c r="B5" t="s">
        <v>17</v>
      </c>
      <c r="C5" t="s">
        <v>35</v>
      </c>
      <c r="D5" t="s">
        <v>44</v>
      </c>
      <c r="E5" t="s">
        <v>37</v>
      </c>
      <c r="F5" t="s">
        <v>21</v>
      </c>
      <c r="G5" t="s">
        <v>32</v>
      </c>
      <c r="H5" t="s">
        <v>45</v>
      </c>
      <c r="I5">
        <v>230</v>
      </c>
      <c r="J5">
        <v>50</v>
      </c>
      <c r="K5">
        <v>4.5999999999999996</v>
      </c>
      <c r="L5">
        <v>118.6</v>
      </c>
      <c r="M5" t="s">
        <v>33</v>
      </c>
      <c r="N5">
        <v>545.55999999999995</v>
      </c>
      <c r="P5" t="s">
        <v>48</v>
      </c>
    </row>
    <row r="6" spans="1:16" x14ac:dyDescent="0.3">
      <c r="A6" t="s">
        <v>49</v>
      </c>
      <c r="B6" t="s">
        <v>17</v>
      </c>
      <c r="C6" t="s">
        <v>35</v>
      </c>
      <c r="D6" t="s">
        <v>44</v>
      </c>
      <c r="E6" t="s">
        <v>37</v>
      </c>
      <c r="F6" t="s">
        <v>21</v>
      </c>
      <c r="G6" t="s">
        <v>32</v>
      </c>
      <c r="H6" t="s">
        <v>45</v>
      </c>
      <c r="I6">
        <v>277.5</v>
      </c>
      <c r="J6">
        <v>50</v>
      </c>
      <c r="K6">
        <v>5.55</v>
      </c>
      <c r="L6">
        <v>44.2</v>
      </c>
      <c r="M6" t="s">
        <v>33</v>
      </c>
      <c r="N6">
        <v>245.31</v>
      </c>
      <c r="P6" t="s">
        <v>50</v>
      </c>
    </row>
    <row r="7" spans="1:16" x14ac:dyDescent="0.3">
      <c r="A7" t="s">
        <v>51</v>
      </c>
      <c r="B7" t="s">
        <v>17</v>
      </c>
      <c r="C7" t="s">
        <v>35</v>
      </c>
      <c r="D7" t="s">
        <v>19</v>
      </c>
      <c r="E7" t="s">
        <v>37</v>
      </c>
      <c r="F7" t="s">
        <v>21</v>
      </c>
      <c r="G7" t="s">
        <v>22</v>
      </c>
      <c r="H7" t="s">
        <v>52</v>
      </c>
      <c r="I7">
        <v>57.9</v>
      </c>
      <c r="J7">
        <v>1</v>
      </c>
      <c r="K7">
        <v>57.9</v>
      </c>
      <c r="L7">
        <v>6</v>
      </c>
      <c r="M7" t="s">
        <v>53</v>
      </c>
      <c r="N7">
        <v>347.4</v>
      </c>
      <c r="P7" t="s">
        <v>54</v>
      </c>
    </row>
    <row r="8" spans="1:16" x14ac:dyDescent="0.3">
      <c r="A8" t="s">
        <v>55</v>
      </c>
      <c r="B8" t="s">
        <v>17</v>
      </c>
      <c r="C8" t="s">
        <v>35</v>
      </c>
      <c r="D8" t="s">
        <v>19</v>
      </c>
      <c r="E8" t="s">
        <v>37</v>
      </c>
      <c r="F8" t="s">
        <v>21</v>
      </c>
      <c r="G8" t="s">
        <v>22</v>
      </c>
      <c r="H8" t="s">
        <v>56</v>
      </c>
      <c r="I8">
        <v>68.239999999999995</v>
      </c>
      <c r="J8">
        <v>10</v>
      </c>
      <c r="K8">
        <v>6.8239999999999998</v>
      </c>
      <c r="L8">
        <v>20.6</v>
      </c>
      <c r="M8" t="s">
        <v>33</v>
      </c>
      <c r="N8">
        <v>140.5744</v>
      </c>
      <c r="P8" t="s">
        <v>57</v>
      </c>
    </row>
    <row r="9" spans="1:16" x14ac:dyDescent="0.3">
      <c r="A9" t="s">
        <v>58</v>
      </c>
      <c r="B9" t="s">
        <v>17</v>
      </c>
      <c r="C9" t="s">
        <v>35</v>
      </c>
      <c r="D9" t="s">
        <v>44</v>
      </c>
      <c r="E9" t="s">
        <v>37</v>
      </c>
      <c r="F9" t="s">
        <v>21</v>
      </c>
      <c r="G9" t="s">
        <v>22</v>
      </c>
      <c r="H9" t="s">
        <v>59</v>
      </c>
      <c r="I9">
        <v>33</v>
      </c>
      <c r="J9">
        <v>15</v>
      </c>
      <c r="K9">
        <v>2.2000000000000002</v>
      </c>
      <c r="L9">
        <v>69.400000000000006</v>
      </c>
      <c r="M9" t="s">
        <v>33</v>
      </c>
      <c r="N9">
        <v>152.68000000000004</v>
      </c>
      <c r="P9" t="s">
        <v>60</v>
      </c>
    </row>
    <row r="10" spans="1:16" x14ac:dyDescent="0.3">
      <c r="A10" t="s">
        <v>61</v>
      </c>
      <c r="B10" t="s">
        <v>17</v>
      </c>
      <c r="C10" t="s">
        <v>35</v>
      </c>
      <c r="D10" t="s">
        <v>19</v>
      </c>
      <c r="E10" t="s">
        <v>37</v>
      </c>
      <c r="F10" t="s">
        <v>21</v>
      </c>
      <c r="G10" t="s">
        <v>22</v>
      </c>
      <c r="H10" t="s">
        <v>56</v>
      </c>
      <c r="I10">
        <v>81.48</v>
      </c>
      <c r="J10">
        <v>10</v>
      </c>
      <c r="K10">
        <v>8.1479999999999997</v>
      </c>
      <c r="L10">
        <v>10.6</v>
      </c>
      <c r="M10" t="s">
        <v>33</v>
      </c>
      <c r="N10">
        <v>86.368799999999993</v>
      </c>
      <c r="P10" t="s">
        <v>62</v>
      </c>
    </row>
    <row r="11" spans="1:16" x14ac:dyDescent="0.3">
      <c r="A11" t="s">
        <v>63</v>
      </c>
      <c r="B11" t="s">
        <v>17</v>
      </c>
      <c r="C11" t="s">
        <v>35</v>
      </c>
      <c r="D11" t="s">
        <v>19</v>
      </c>
      <c r="E11" t="s">
        <v>37</v>
      </c>
      <c r="F11" t="s">
        <v>21</v>
      </c>
      <c r="G11" t="s">
        <v>22</v>
      </c>
      <c r="H11" t="s">
        <v>56</v>
      </c>
      <c r="I11">
        <v>45.95</v>
      </c>
      <c r="J11">
        <v>10</v>
      </c>
      <c r="K11">
        <v>4.5950000000000006</v>
      </c>
      <c r="L11">
        <v>52.6</v>
      </c>
      <c r="M11" t="s">
        <v>33</v>
      </c>
      <c r="N11">
        <v>241.69700000000003</v>
      </c>
      <c r="P11" t="s">
        <v>64</v>
      </c>
    </row>
    <row r="12" spans="1:16" x14ac:dyDescent="0.3">
      <c r="A12" t="s">
        <v>65</v>
      </c>
      <c r="B12" t="s">
        <v>66</v>
      </c>
      <c r="C12" t="s">
        <v>35</v>
      </c>
      <c r="D12" t="s">
        <v>36</v>
      </c>
      <c r="E12" t="s">
        <v>37</v>
      </c>
      <c r="F12" t="s">
        <v>21</v>
      </c>
      <c r="G12" t="s">
        <v>67</v>
      </c>
      <c r="H12" t="s">
        <v>68</v>
      </c>
      <c r="I12">
        <v>4.9000000000000004</v>
      </c>
      <c r="J12">
        <v>1</v>
      </c>
      <c r="K12">
        <v>4.9000000000000004</v>
      </c>
      <c r="M12" t="s">
        <v>67</v>
      </c>
      <c r="N12">
        <v>0</v>
      </c>
    </row>
    <row r="13" spans="1:16" x14ac:dyDescent="0.3">
      <c r="A13" t="s">
        <v>69</v>
      </c>
      <c r="B13" t="s">
        <v>66</v>
      </c>
      <c r="C13" t="s">
        <v>35</v>
      </c>
      <c r="D13" t="s">
        <v>36</v>
      </c>
      <c r="E13" t="s">
        <v>37</v>
      </c>
      <c r="F13" t="s">
        <v>21</v>
      </c>
      <c r="G13" t="s">
        <v>32</v>
      </c>
      <c r="H13" t="s">
        <v>32</v>
      </c>
      <c r="I13">
        <v>6.72</v>
      </c>
      <c r="J13">
        <v>1</v>
      </c>
      <c r="K13">
        <v>6.72</v>
      </c>
      <c r="M13" t="s">
        <v>33</v>
      </c>
      <c r="N13">
        <v>0</v>
      </c>
    </row>
    <row r="14" spans="1:16" x14ac:dyDescent="0.3">
      <c r="A14" t="s">
        <v>70</v>
      </c>
      <c r="B14" t="s">
        <v>66</v>
      </c>
      <c r="C14" t="s">
        <v>35</v>
      </c>
      <c r="D14" t="s">
        <v>36</v>
      </c>
      <c r="E14" t="s">
        <v>37</v>
      </c>
      <c r="F14" t="s">
        <v>21</v>
      </c>
      <c r="G14" t="s">
        <v>71</v>
      </c>
      <c r="H14" t="s">
        <v>72</v>
      </c>
      <c r="I14">
        <v>15.36</v>
      </c>
      <c r="J14">
        <v>1</v>
      </c>
      <c r="K14">
        <v>15.36</v>
      </c>
      <c r="M14" t="s">
        <v>71</v>
      </c>
      <c r="N14">
        <v>0</v>
      </c>
    </row>
    <row r="15" spans="1:16" x14ac:dyDescent="0.3">
      <c r="A15" t="s">
        <v>34</v>
      </c>
      <c r="B15" t="s">
        <v>17</v>
      </c>
      <c r="C15" t="s">
        <v>73</v>
      </c>
      <c r="D15" t="s">
        <v>36</v>
      </c>
      <c r="E15" t="s">
        <v>37</v>
      </c>
      <c r="F15" t="s">
        <v>21</v>
      </c>
      <c r="G15" t="s">
        <v>28</v>
      </c>
      <c r="H15" t="s">
        <v>38</v>
      </c>
      <c r="I15">
        <v>6.88</v>
      </c>
      <c r="J15">
        <v>1</v>
      </c>
      <c r="K15">
        <v>6.88</v>
      </c>
      <c r="L15">
        <v>0</v>
      </c>
      <c r="M15" t="s">
        <v>33</v>
      </c>
      <c r="N15">
        <v>0</v>
      </c>
    </row>
    <row r="16" spans="1:16" x14ac:dyDescent="0.3">
      <c r="A16" t="s">
        <v>40</v>
      </c>
      <c r="B16" t="s">
        <v>17</v>
      </c>
      <c r="C16" t="s">
        <v>73</v>
      </c>
      <c r="D16" t="s">
        <v>36</v>
      </c>
      <c r="E16" t="s">
        <v>37</v>
      </c>
      <c r="F16" t="s">
        <v>21</v>
      </c>
      <c r="G16" t="s">
        <v>28</v>
      </c>
      <c r="H16" t="s">
        <v>41</v>
      </c>
      <c r="I16">
        <v>5.12</v>
      </c>
      <c r="J16">
        <v>1</v>
      </c>
      <c r="K16">
        <v>5.12</v>
      </c>
      <c r="L16">
        <v>0</v>
      </c>
      <c r="M16" t="s">
        <v>33</v>
      </c>
      <c r="N16">
        <v>0</v>
      </c>
    </row>
    <row r="17" spans="1:14" x14ac:dyDescent="0.3">
      <c r="A17" t="s">
        <v>43</v>
      </c>
      <c r="B17" t="s">
        <v>17</v>
      </c>
      <c r="C17" t="s">
        <v>73</v>
      </c>
      <c r="D17" t="s">
        <v>44</v>
      </c>
      <c r="E17" t="s">
        <v>37</v>
      </c>
      <c r="F17" t="s">
        <v>21</v>
      </c>
      <c r="G17" t="s">
        <v>32</v>
      </c>
      <c r="H17" t="s">
        <v>45</v>
      </c>
      <c r="I17">
        <v>230</v>
      </c>
      <c r="J17">
        <v>50</v>
      </c>
      <c r="K17">
        <v>4.5999999999999996</v>
      </c>
      <c r="L17">
        <v>10</v>
      </c>
      <c r="M17" t="s">
        <v>33</v>
      </c>
      <c r="N17">
        <v>46</v>
      </c>
    </row>
    <row r="18" spans="1:14" x14ac:dyDescent="0.3">
      <c r="A18" t="s">
        <v>74</v>
      </c>
      <c r="B18" t="s">
        <v>66</v>
      </c>
      <c r="C18" t="s">
        <v>35</v>
      </c>
      <c r="D18" t="s">
        <v>19</v>
      </c>
      <c r="E18" t="s">
        <v>37</v>
      </c>
      <c r="F18" t="s">
        <v>21</v>
      </c>
      <c r="G18" t="s">
        <v>28</v>
      </c>
      <c r="H18" t="s">
        <v>75</v>
      </c>
      <c r="I18">
        <v>56.19</v>
      </c>
      <c r="J18">
        <v>1</v>
      </c>
      <c r="K18">
        <v>56.19</v>
      </c>
      <c r="M18" t="s">
        <v>28</v>
      </c>
      <c r="N18">
        <v>0</v>
      </c>
    </row>
    <row r="19" spans="1:14" x14ac:dyDescent="0.3">
      <c r="A19" t="s">
        <v>47</v>
      </c>
      <c r="B19" t="s">
        <v>17</v>
      </c>
      <c r="C19" t="s">
        <v>76</v>
      </c>
      <c r="D19" t="s">
        <v>44</v>
      </c>
      <c r="E19" t="s">
        <v>37</v>
      </c>
      <c r="F19" t="s">
        <v>21</v>
      </c>
      <c r="G19" t="s">
        <v>32</v>
      </c>
      <c r="H19" t="s">
        <v>45</v>
      </c>
      <c r="I19">
        <v>230</v>
      </c>
      <c r="J19">
        <v>50</v>
      </c>
      <c r="K19">
        <v>4.5999999999999996</v>
      </c>
      <c r="L19">
        <v>50</v>
      </c>
      <c r="M19" t="s">
        <v>33</v>
      </c>
      <c r="N19">
        <v>229.99999999999997</v>
      </c>
    </row>
    <row r="20" spans="1:14" x14ac:dyDescent="0.3">
      <c r="A20" t="s">
        <v>49</v>
      </c>
      <c r="B20" t="s">
        <v>17</v>
      </c>
      <c r="C20" t="s">
        <v>76</v>
      </c>
      <c r="D20" t="s">
        <v>44</v>
      </c>
      <c r="E20" t="s">
        <v>37</v>
      </c>
      <c r="F20" t="s">
        <v>21</v>
      </c>
      <c r="G20" t="s">
        <v>32</v>
      </c>
      <c r="H20" t="s">
        <v>45</v>
      </c>
      <c r="I20">
        <v>277.5</v>
      </c>
      <c r="J20">
        <v>50</v>
      </c>
      <c r="K20">
        <v>5.55</v>
      </c>
      <c r="L20">
        <v>160</v>
      </c>
      <c r="M20" t="s">
        <v>33</v>
      </c>
      <c r="N20">
        <v>888</v>
      </c>
    </row>
    <row r="21" spans="1:14" x14ac:dyDescent="0.3">
      <c r="A21" t="s">
        <v>55</v>
      </c>
      <c r="B21" t="s">
        <v>17</v>
      </c>
      <c r="C21" t="s">
        <v>76</v>
      </c>
      <c r="D21" t="s">
        <v>19</v>
      </c>
      <c r="E21" t="s">
        <v>37</v>
      </c>
      <c r="F21" t="s">
        <v>21</v>
      </c>
      <c r="G21" t="s">
        <v>22</v>
      </c>
      <c r="H21" t="s">
        <v>56</v>
      </c>
      <c r="I21">
        <v>68.239999999999995</v>
      </c>
      <c r="J21">
        <v>10</v>
      </c>
      <c r="K21">
        <v>6.8239999999999998</v>
      </c>
      <c r="L21">
        <v>20</v>
      </c>
      <c r="M21" t="s">
        <v>33</v>
      </c>
      <c r="N21">
        <v>136.47999999999999</v>
      </c>
    </row>
    <row r="22" spans="1:14" x14ac:dyDescent="0.3">
      <c r="A22" t="s">
        <v>58</v>
      </c>
      <c r="B22" t="s">
        <v>17</v>
      </c>
      <c r="C22" t="s">
        <v>76</v>
      </c>
      <c r="D22" t="s">
        <v>44</v>
      </c>
      <c r="E22" t="s">
        <v>37</v>
      </c>
      <c r="F22" t="s">
        <v>21</v>
      </c>
      <c r="G22" t="s">
        <v>22</v>
      </c>
      <c r="H22" t="s">
        <v>59</v>
      </c>
      <c r="I22">
        <v>33</v>
      </c>
      <c r="J22">
        <v>15</v>
      </c>
      <c r="K22">
        <v>2.2000000000000002</v>
      </c>
      <c r="L22">
        <v>60</v>
      </c>
      <c r="M22" t="s">
        <v>33</v>
      </c>
      <c r="N22">
        <v>132</v>
      </c>
    </row>
    <row r="23" spans="1:14" x14ac:dyDescent="0.3">
      <c r="A23" t="s">
        <v>61</v>
      </c>
      <c r="B23" t="s">
        <v>17</v>
      </c>
      <c r="C23" t="s">
        <v>76</v>
      </c>
      <c r="D23" t="s">
        <v>19</v>
      </c>
      <c r="E23" t="s">
        <v>37</v>
      </c>
      <c r="F23" t="s">
        <v>21</v>
      </c>
      <c r="G23" t="s">
        <v>22</v>
      </c>
      <c r="H23" t="s">
        <v>56</v>
      </c>
      <c r="I23">
        <v>81.48</v>
      </c>
      <c r="J23">
        <v>10</v>
      </c>
      <c r="K23">
        <v>8.1479999999999997</v>
      </c>
      <c r="L23">
        <v>30</v>
      </c>
      <c r="M23" t="s">
        <v>33</v>
      </c>
      <c r="N23">
        <v>244.44</v>
      </c>
    </row>
    <row r="24" spans="1:14" x14ac:dyDescent="0.3">
      <c r="A24" t="s">
        <v>63</v>
      </c>
      <c r="B24" t="s">
        <v>17</v>
      </c>
      <c r="C24" t="s">
        <v>76</v>
      </c>
      <c r="D24" t="s">
        <v>19</v>
      </c>
      <c r="E24" t="s">
        <v>37</v>
      </c>
      <c r="F24" t="s">
        <v>21</v>
      </c>
      <c r="G24" t="s">
        <v>22</v>
      </c>
      <c r="H24" t="s">
        <v>56</v>
      </c>
      <c r="I24">
        <v>45.95</v>
      </c>
      <c r="J24">
        <v>10</v>
      </c>
      <c r="K24">
        <v>4.5950000000000006</v>
      </c>
      <c r="L24">
        <v>110</v>
      </c>
      <c r="M24" t="s">
        <v>33</v>
      </c>
      <c r="N24">
        <v>505.45000000000005</v>
      </c>
    </row>
    <row r="25" spans="1:14" x14ac:dyDescent="0.3">
      <c r="A25" t="s">
        <v>77</v>
      </c>
      <c r="B25" t="s">
        <v>66</v>
      </c>
      <c r="C25" t="s">
        <v>76</v>
      </c>
      <c r="D25" t="s">
        <v>78</v>
      </c>
      <c r="E25" t="s">
        <v>37</v>
      </c>
      <c r="F25" t="s">
        <v>21</v>
      </c>
      <c r="G25" t="s">
        <v>32</v>
      </c>
      <c r="H25" t="s">
        <v>79</v>
      </c>
      <c r="I25">
        <v>17.440000000000001</v>
      </c>
      <c r="J25">
        <v>1</v>
      </c>
      <c r="K25">
        <v>17.440000000000001</v>
      </c>
      <c r="M25" t="s">
        <v>33</v>
      </c>
      <c r="N25">
        <v>0</v>
      </c>
    </row>
    <row r="26" spans="1:14" x14ac:dyDescent="0.3">
      <c r="A26" t="s">
        <v>80</v>
      </c>
      <c r="B26" t="s">
        <v>66</v>
      </c>
      <c r="C26" t="s">
        <v>76</v>
      </c>
      <c r="D26" t="s">
        <v>19</v>
      </c>
      <c r="E26" t="s">
        <v>37</v>
      </c>
      <c r="F26" t="s">
        <v>21</v>
      </c>
      <c r="G26" t="s">
        <v>22</v>
      </c>
      <c r="H26" t="s">
        <v>81</v>
      </c>
      <c r="I26">
        <v>11.44</v>
      </c>
      <c r="J26">
        <v>1</v>
      </c>
      <c r="K26">
        <v>11.44</v>
      </c>
      <c r="M26" t="s">
        <v>53</v>
      </c>
      <c r="N26">
        <v>0</v>
      </c>
    </row>
    <row r="27" spans="1:14" x14ac:dyDescent="0.3">
      <c r="A27" t="s">
        <v>82</v>
      </c>
      <c r="B27" t="s">
        <v>66</v>
      </c>
      <c r="C27" t="s">
        <v>35</v>
      </c>
      <c r="D27" t="s">
        <v>83</v>
      </c>
      <c r="E27" t="s">
        <v>37</v>
      </c>
      <c r="F27" t="s">
        <v>21</v>
      </c>
      <c r="G27" t="s">
        <v>32</v>
      </c>
      <c r="H27" t="s">
        <v>32</v>
      </c>
      <c r="I27">
        <v>3.85</v>
      </c>
      <c r="J27">
        <v>1</v>
      </c>
      <c r="K27">
        <v>3.85</v>
      </c>
      <c r="M27" t="s">
        <v>33</v>
      </c>
      <c r="N27">
        <v>0</v>
      </c>
    </row>
    <row r="28" spans="1:14" x14ac:dyDescent="0.3">
      <c r="A28" t="s">
        <v>84</v>
      </c>
      <c r="B28" t="s">
        <v>66</v>
      </c>
      <c r="C28" t="s">
        <v>35</v>
      </c>
      <c r="D28" t="s">
        <v>19</v>
      </c>
      <c r="E28" t="s">
        <v>37</v>
      </c>
      <c r="F28" t="s">
        <v>21</v>
      </c>
      <c r="G28" t="s">
        <v>22</v>
      </c>
      <c r="H28" t="s">
        <v>85</v>
      </c>
      <c r="I28">
        <v>168.15</v>
      </c>
      <c r="J28">
        <v>6</v>
      </c>
      <c r="K28">
        <v>28.025000000000002</v>
      </c>
      <c r="M28" t="s">
        <v>53</v>
      </c>
      <c r="N28">
        <v>0</v>
      </c>
    </row>
    <row r="29" spans="1:14" x14ac:dyDescent="0.3">
      <c r="A29" t="s">
        <v>86</v>
      </c>
      <c r="B29" t="s">
        <v>66</v>
      </c>
      <c r="C29" t="s">
        <v>35</v>
      </c>
      <c r="D29" t="s">
        <v>36</v>
      </c>
      <c r="E29" t="s">
        <v>37</v>
      </c>
      <c r="F29" t="s">
        <v>21</v>
      </c>
      <c r="G29" t="s">
        <v>28</v>
      </c>
      <c r="H29" t="s">
        <v>75</v>
      </c>
      <c r="I29">
        <v>2.52</v>
      </c>
      <c r="J29">
        <v>1</v>
      </c>
      <c r="K29">
        <v>2.52</v>
      </c>
      <c r="M29" t="s">
        <v>28</v>
      </c>
      <c r="N2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8B02-CD62-4717-99F3-378FEF8D0C58}">
  <dimension ref="A1:P282"/>
  <sheetViews>
    <sheetView topLeftCell="A246" workbookViewId="0">
      <selection activeCell="O283" sqref="O283"/>
    </sheetView>
  </sheetViews>
  <sheetFormatPr defaultRowHeight="14.4" x14ac:dyDescent="0.3"/>
  <cols>
    <col min="1" max="1" width="16.33203125" customWidth="1"/>
    <col min="3" max="3" width="11" customWidth="1"/>
    <col min="4" max="4" width="9.6640625" customWidth="1"/>
    <col min="5" max="5" width="28.6640625" customWidth="1"/>
    <col min="7" max="7" width="17.33203125" customWidth="1"/>
    <col min="9" max="9" width="25.88671875" style="22" customWidth="1"/>
    <col min="10" max="10" width="19.109375" customWidth="1"/>
    <col min="11" max="11" width="18.6640625" style="22" customWidth="1"/>
    <col min="12" max="12" width="15.5546875" customWidth="1"/>
    <col min="13" max="13" width="15.88671875" customWidth="1"/>
    <col min="14" max="14" width="15.5546875" style="22" customWidth="1"/>
    <col min="15" max="15" width="12.6640625" customWidth="1"/>
    <col min="16" max="16" width="18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2" t="s">
        <v>87</v>
      </c>
      <c r="J1" t="s">
        <v>9</v>
      </c>
      <c r="K1" s="22" t="s">
        <v>88</v>
      </c>
      <c r="L1" t="s">
        <v>11</v>
      </c>
      <c r="M1" t="s">
        <v>89</v>
      </c>
      <c r="N1" s="22" t="s">
        <v>90</v>
      </c>
      <c r="O1" t="s">
        <v>14</v>
      </c>
      <c r="P1" t="s">
        <v>15</v>
      </c>
    </row>
    <row r="2" spans="1:16" x14ac:dyDescent="0.3">
      <c r="A2" t="s">
        <v>91</v>
      </c>
      <c r="B2" t="s">
        <v>17</v>
      </c>
      <c r="C2" t="s">
        <v>92</v>
      </c>
      <c r="D2" t="s">
        <v>19</v>
      </c>
      <c r="E2" t="s">
        <v>93</v>
      </c>
      <c r="F2" t="s">
        <v>21</v>
      </c>
      <c r="G2" t="s">
        <v>22</v>
      </c>
      <c r="H2" t="s">
        <v>94</v>
      </c>
      <c r="I2" s="22">
        <v>86.67</v>
      </c>
      <c r="J2">
        <v>30</v>
      </c>
      <c r="K2" s="22">
        <v>2.8890000000000002</v>
      </c>
      <c r="L2">
        <v>22.8</v>
      </c>
      <c r="M2" t="s">
        <v>33</v>
      </c>
      <c r="N2" s="22">
        <v>65.869200000000006</v>
      </c>
      <c r="P2" t="s">
        <v>95</v>
      </c>
    </row>
    <row r="3" spans="1:16" x14ac:dyDescent="0.3">
      <c r="A3" t="s">
        <v>96</v>
      </c>
      <c r="B3" t="s">
        <v>17</v>
      </c>
      <c r="C3" t="s">
        <v>92</v>
      </c>
      <c r="D3" t="s">
        <v>19</v>
      </c>
      <c r="E3" t="s">
        <v>93</v>
      </c>
      <c r="F3" t="s">
        <v>21</v>
      </c>
      <c r="G3" t="s">
        <v>28</v>
      </c>
      <c r="H3" t="s">
        <v>97</v>
      </c>
      <c r="I3" s="22">
        <v>16.61</v>
      </c>
      <c r="J3">
        <v>10</v>
      </c>
      <c r="K3" s="22">
        <v>1.661</v>
      </c>
      <c r="L3">
        <v>6</v>
      </c>
      <c r="M3" t="s">
        <v>33</v>
      </c>
      <c r="N3" s="22">
        <v>9.9660000000000011</v>
      </c>
      <c r="P3" t="s">
        <v>98</v>
      </c>
    </row>
    <row r="4" spans="1:16" x14ac:dyDescent="0.3">
      <c r="A4" t="s">
        <v>99</v>
      </c>
      <c r="B4" t="s">
        <v>17</v>
      </c>
      <c r="C4" t="s">
        <v>92</v>
      </c>
      <c r="D4" t="s">
        <v>19</v>
      </c>
      <c r="E4" t="s">
        <v>93</v>
      </c>
      <c r="F4" t="s">
        <v>21</v>
      </c>
      <c r="G4" t="s">
        <v>22</v>
      </c>
      <c r="H4" t="s">
        <v>100</v>
      </c>
      <c r="I4" s="22">
        <v>17.07</v>
      </c>
      <c r="J4">
        <v>24</v>
      </c>
      <c r="K4" s="22">
        <v>0.71125000000000005</v>
      </c>
      <c r="L4">
        <v>11</v>
      </c>
      <c r="M4" t="s">
        <v>101</v>
      </c>
      <c r="N4" s="22">
        <v>7.9660000000000002</v>
      </c>
      <c r="P4" t="s">
        <v>102</v>
      </c>
    </row>
    <row r="5" spans="1:16" x14ac:dyDescent="0.3">
      <c r="A5" t="s">
        <v>103</v>
      </c>
      <c r="B5" t="s">
        <v>17</v>
      </c>
      <c r="C5" t="s">
        <v>92</v>
      </c>
      <c r="D5" t="s">
        <v>104</v>
      </c>
      <c r="E5" t="s">
        <v>93</v>
      </c>
      <c r="F5" t="s">
        <v>21</v>
      </c>
      <c r="G5" t="s">
        <v>105</v>
      </c>
      <c r="H5" t="s">
        <v>106</v>
      </c>
      <c r="I5" s="22">
        <v>24.5</v>
      </c>
      <c r="J5">
        <v>6</v>
      </c>
      <c r="K5" s="22">
        <v>4.083333333333333</v>
      </c>
      <c r="L5">
        <v>3.8</v>
      </c>
      <c r="M5" t="s">
        <v>33</v>
      </c>
      <c r="N5" s="22">
        <v>15.516666666666664</v>
      </c>
      <c r="P5" t="s">
        <v>107</v>
      </c>
    </row>
    <row r="6" spans="1:16" x14ac:dyDescent="0.3">
      <c r="A6" t="s">
        <v>108</v>
      </c>
      <c r="B6" t="s">
        <v>17</v>
      </c>
      <c r="C6" t="s">
        <v>92</v>
      </c>
      <c r="D6" t="s">
        <v>19</v>
      </c>
      <c r="E6" t="s">
        <v>93</v>
      </c>
      <c r="F6" t="s">
        <v>21</v>
      </c>
      <c r="G6" t="s">
        <v>22</v>
      </c>
      <c r="H6" t="s">
        <v>109</v>
      </c>
      <c r="I6" s="22">
        <v>22.86</v>
      </c>
      <c r="J6">
        <v>6</v>
      </c>
      <c r="K6" s="22">
        <v>3.81</v>
      </c>
      <c r="L6">
        <v>2</v>
      </c>
      <c r="M6" t="s">
        <v>110</v>
      </c>
      <c r="N6" s="22">
        <v>7.62</v>
      </c>
      <c r="P6" t="s">
        <v>111</v>
      </c>
    </row>
    <row r="7" spans="1:16" x14ac:dyDescent="0.3">
      <c r="A7" t="s">
        <v>112</v>
      </c>
      <c r="B7" t="s">
        <v>17</v>
      </c>
      <c r="C7" t="s">
        <v>92</v>
      </c>
      <c r="D7" t="s">
        <v>19</v>
      </c>
      <c r="E7" t="s">
        <v>93</v>
      </c>
      <c r="F7" t="s">
        <v>21</v>
      </c>
      <c r="G7" t="s">
        <v>71</v>
      </c>
      <c r="H7" t="s">
        <v>113</v>
      </c>
      <c r="I7" s="22">
        <v>31.35</v>
      </c>
      <c r="J7">
        <v>1</v>
      </c>
      <c r="K7" s="22">
        <v>31.35</v>
      </c>
      <c r="L7">
        <v>0.8</v>
      </c>
      <c r="M7" t="s">
        <v>28</v>
      </c>
      <c r="N7" s="22">
        <v>25.080000000000002</v>
      </c>
      <c r="P7" t="s">
        <v>114</v>
      </c>
    </row>
    <row r="8" spans="1:16" x14ac:dyDescent="0.3">
      <c r="A8" t="s">
        <v>115</v>
      </c>
      <c r="B8" t="s">
        <v>17</v>
      </c>
      <c r="C8" t="s">
        <v>92</v>
      </c>
      <c r="D8" t="s">
        <v>19</v>
      </c>
      <c r="E8" t="s">
        <v>93</v>
      </c>
      <c r="F8" t="s">
        <v>21</v>
      </c>
      <c r="G8" t="s">
        <v>22</v>
      </c>
      <c r="H8" t="s">
        <v>116</v>
      </c>
      <c r="I8" s="22">
        <v>28.4</v>
      </c>
      <c r="J8">
        <v>6</v>
      </c>
      <c r="K8" s="22">
        <v>4.7333333333333334</v>
      </c>
      <c r="L8">
        <v>8</v>
      </c>
      <c r="M8" t="s">
        <v>28</v>
      </c>
      <c r="N8" s="22">
        <v>37.866666666666667</v>
      </c>
      <c r="P8" t="s">
        <v>117</v>
      </c>
    </row>
    <row r="9" spans="1:16" x14ac:dyDescent="0.3">
      <c r="A9" t="s">
        <v>118</v>
      </c>
      <c r="B9" t="s">
        <v>17</v>
      </c>
      <c r="C9" t="s">
        <v>92</v>
      </c>
      <c r="D9" t="s">
        <v>19</v>
      </c>
      <c r="E9" t="s">
        <v>93</v>
      </c>
      <c r="F9" t="s">
        <v>21</v>
      </c>
      <c r="G9" t="s">
        <v>22</v>
      </c>
      <c r="H9" t="s">
        <v>109</v>
      </c>
      <c r="I9" s="22">
        <v>24.49</v>
      </c>
      <c r="J9">
        <v>6</v>
      </c>
      <c r="K9" s="22">
        <v>4.0816666666666661</v>
      </c>
      <c r="L9">
        <v>15</v>
      </c>
      <c r="M9" t="s">
        <v>28</v>
      </c>
      <c r="N9" s="22">
        <v>61.224999999999994</v>
      </c>
      <c r="P9" t="s">
        <v>119</v>
      </c>
    </row>
    <row r="10" spans="1:16" x14ac:dyDescent="0.3">
      <c r="A10" t="s">
        <v>120</v>
      </c>
      <c r="B10" t="s">
        <v>17</v>
      </c>
      <c r="C10" t="s">
        <v>92</v>
      </c>
      <c r="D10" t="s">
        <v>19</v>
      </c>
      <c r="E10" t="s">
        <v>93</v>
      </c>
      <c r="F10" t="s">
        <v>21</v>
      </c>
      <c r="G10" t="s">
        <v>22</v>
      </c>
      <c r="H10" t="s">
        <v>121</v>
      </c>
      <c r="I10" s="22">
        <v>51.93</v>
      </c>
      <c r="J10">
        <v>20</v>
      </c>
      <c r="K10" s="22">
        <v>2.5964999999999998</v>
      </c>
      <c r="L10">
        <v>0</v>
      </c>
      <c r="M10" t="s">
        <v>33</v>
      </c>
      <c r="N10" s="22">
        <v>0</v>
      </c>
      <c r="P10" t="s">
        <v>122</v>
      </c>
    </row>
    <row r="11" spans="1:16" x14ac:dyDescent="0.3">
      <c r="A11" t="s">
        <v>123</v>
      </c>
      <c r="B11" t="s">
        <v>17</v>
      </c>
      <c r="C11" t="s">
        <v>92</v>
      </c>
      <c r="D11" t="s">
        <v>19</v>
      </c>
      <c r="E11" t="s">
        <v>93</v>
      </c>
      <c r="F11" t="s">
        <v>21</v>
      </c>
      <c r="G11" t="s">
        <v>22</v>
      </c>
      <c r="H11" t="s">
        <v>124</v>
      </c>
      <c r="I11" s="22">
        <v>21.75</v>
      </c>
      <c r="J11">
        <v>4</v>
      </c>
      <c r="K11" s="22">
        <v>5.4375</v>
      </c>
      <c r="L11">
        <v>2.8</v>
      </c>
      <c r="M11" t="s">
        <v>33</v>
      </c>
      <c r="N11" s="22">
        <v>15.225</v>
      </c>
      <c r="P11" t="s">
        <v>125</v>
      </c>
    </row>
    <row r="12" spans="1:16" x14ac:dyDescent="0.3">
      <c r="A12" t="s">
        <v>126</v>
      </c>
      <c r="B12" t="s">
        <v>17</v>
      </c>
      <c r="C12" t="s">
        <v>92</v>
      </c>
      <c r="D12" t="s">
        <v>19</v>
      </c>
      <c r="E12" t="s">
        <v>93</v>
      </c>
      <c r="F12" t="s">
        <v>21</v>
      </c>
      <c r="G12" t="s">
        <v>22</v>
      </c>
      <c r="H12" t="s">
        <v>127</v>
      </c>
      <c r="I12" s="22">
        <v>25.34</v>
      </c>
      <c r="J12">
        <v>12</v>
      </c>
      <c r="K12" s="22">
        <v>2.1116666666666668</v>
      </c>
      <c r="L12">
        <v>7</v>
      </c>
      <c r="M12" t="s">
        <v>28</v>
      </c>
      <c r="N12" s="22">
        <v>14.781666666666668</v>
      </c>
      <c r="P12" t="s">
        <v>128</v>
      </c>
    </row>
    <row r="13" spans="1:16" x14ac:dyDescent="0.3">
      <c r="A13" t="s">
        <v>129</v>
      </c>
      <c r="B13" t="s">
        <v>17</v>
      </c>
      <c r="C13" t="s">
        <v>92</v>
      </c>
      <c r="D13" t="s">
        <v>19</v>
      </c>
      <c r="E13" t="s">
        <v>93</v>
      </c>
      <c r="F13" t="s">
        <v>21</v>
      </c>
      <c r="G13" t="s">
        <v>130</v>
      </c>
      <c r="H13" t="s">
        <v>131</v>
      </c>
      <c r="I13" s="22">
        <v>5.95</v>
      </c>
      <c r="J13">
        <v>25</v>
      </c>
      <c r="K13" s="22">
        <v>0.23800000000000002</v>
      </c>
      <c r="L13">
        <v>12</v>
      </c>
      <c r="M13" t="s">
        <v>33</v>
      </c>
      <c r="N13" s="22">
        <v>2.8560000000000003</v>
      </c>
      <c r="P13" t="s">
        <v>132</v>
      </c>
    </row>
    <row r="14" spans="1:16" x14ac:dyDescent="0.3">
      <c r="A14" t="s">
        <v>133</v>
      </c>
      <c r="B14" t="s">
        <v>17</v>
      </c>
      <c r="C14" t="s">
        <v>92</v>
      </c>
      <c r="D14" t="s">
        <v>19</v>
      </c>
      <c r="E14" t="s">
        <v>93</v>
      </c>
      <c r="F14" t="s">
        <v>21</v>
      </c>
      <c r="G14" t="s">
        <v>22</v>
      </c>
      <c r="H14" t="s">
        <v>134</v>
      </c>
      <c r="I14" s="22">
        <v>41.92</v>
      </c>
      <c r="J14">
        <v>11</v>
      </c>
      <c r="K14" s="22">
        <v>3.810909090909091</v>
      </c>
      <c r="L14">
        <v>14.8</v>
      </c>
      <c r="M14" t="s">
        <v>33</v>
      </c>
      <c r="N14" s="22">
        <v>56.401454545454548</v>
      </c>
      <c r="P14" t="s">
        <v>135</v>
      </c>
    </row>
    <row r="15" spans="1:16" x14ac:dyDescent="0.3">
      <c r="A15" t="s">
        <v>136</v>
      </c>
      <c r="B15" t="s">
        <v>17</v>
      </c>
      <c r="C15" t="s">
        <v>92</v>
      </c>
      <c r="D15" t="s">
        <v>19</v>
      </c>
      <c r="E15" t="s">
        <v>93</v>
      </c>
      <c r="F15" t="s">
        <v>21</v>
      </c>
      <c r="G15" t="s">
        <v>130</v>
      </c>
      <c r="H15" t="s">
        <v>137</v>
      </c>
      <c r="I15" s="22">
        <v>30.42</v>
      </c>
      <c r="J15">
        <v>50</v>
      </c>
      <c r="K15" s="22">
        <v>0.60840000000000005</v>
      </c>
      <c r="L15">
        <v>1.6</v>
      </c>
      <c r="M15" t="s">
        <v>33</v>
      </c>
      <c r="N15" s="22">
        <v>0.97344000000000008</v>
      </c>
      <c r="P15" t="s">
        <v>138</v>
      </c>
    </row>
    <row r="16" spans="1:16" x14ac:dyDescent="0.3">
      <c r="A16" t="s">
        <v>139</v>
      </c>
      <c r="B16" t="s">
        <v>17</v>
      </c>
      <c r="C16" t="s">
        <v>92</v>
      </c>
      <c r="D16" t="s">
        <v>19</v>
      </c>
      <c r="E16" t="s">
        <v>93</v>
      </c>
      <c r="F16" t="s">
        <v>21</v>
      </c>
      <c r="G16" t="s">
        <v>22</v>
      </c>
      <c r="H16" t="s">
        <v>140</v>
      </c>
      <c r="I16" s="22">
        <v>56.7</v>
      </c>
      <c r="J16">
        <v>25</v>
      </c>
      <c r="K16" s="22">
        <v>2.2680000000000002</v>
      </c>
      <c r="L16">
        <v>11.8</v>
      </c>
      <c r="M16" t="s">
        <v>33</v>
      </c>
      <c r="N16" s="22">
        <v>26.762400000000003</v>
      </c>
      <c r="P16" t="s">
        <v>141</v>
      </c>
    </row>
    <row r="17" spans="1:16" x14ac:dyDescent="0.3">
      <c r="A17" t="s">
        <v>142</v>
      </c>
      <c r="B17" t="s">
        <v>17</v>
      </c>
      <c r="C17" t="s">
        <v>92</v>
      </c>
      <c r="D17" t="s">
        <v>19</v>
      </c>
      <c r="E17" t="s">
        <v>93</v>
      </c>
      <c r="F17" t="s">
        <v>21</v>
      </c>
      <c r="G17" t="s">
        <v>22</v>
      </c>
      <c r="H17" t="s">
        <v>143</v>
      </c>
      <c r="I17" s="22">
        <v>47.16</v>
      </c>
      <c r="J17">
        <v>30</v>
      </c>
      <c r="K17" s="22">
        <v>1.5719999999999998</v>
      </c>
      <c r="L17">
        <v>6</v>
      </c>
      <c r="M17" t="s">
        <v>33</v>
      </c>
      <c r="N17" s="22">
        <v>9.4319999999999986</v>
      </c>
      <c r="P17" t="s">
        <v>144</v>
      </c>
    </row>
    <row r="18" spans="1:16" x14ac:dyDescent="0.3">
      <c r="A18" t="s">
        <v>145</v>
      </c>
      <c r="B18" t="s">
        <v>17</v>
      </c>
      <c r="C18" t="s">
        <v>92</v>
      </c>
      <c r="D18" t="s">
        <v>19</v>
      </c>
      <c r="E18" t="s">
        <v>93</v>
      </c>
      <c r="F18" t="s">
        <v>21</v>
      </c>
      <c r="G18" t="s">
        <v>22</v>
      </c>
      <c r="H18" t="s">
        <v>146</v>
      </c>
      <c r="I18" s="22">
        <v>22</v>
      </c>
      <c r="J18">
        <v>10</v>
      </c>
      <c r="K18" s="22">
        <v>2.2000000000000002</v>
      </c>
      <c r="L18">
        <v>13.2</v>
      </c>
      <c r="M18" t="s">
        <v>33</v>
      </c>
      <c r="N18" s="22">
        <v>29.04</v>
      </c>
      <c r="P18" t="s">
        <v>147</v>
      </c>
    </row>
    <row r="19" spans="1:16" x14ac:dyDescent="0.3">
      <c r="A19" t="s">
        <v>148</v>
      </c>
      <c r="B19" t="s">
        <v>17</v>
      </c>
      <c r="C19" t="s">
        <v>92</v>
      </c>
      <c r="D19" t="s">
        <v>19</v>
      </c>
      <c r="E19" t="s">
        <v>93</v>
      </c>
      <c r="F19" t="s">
        <v>21</v>
      </c>
      <c r="G19" t="s">
        <v>22</v>
      </c>
      <c r="H19" t="s">
        <v>140</v>
      </c>
      <c r="I19" s="22">
        <v>59.79</v>
      </c>
      <c r="J19">
        <v>25</v>
      </c>
      <c r="K19" s="22">
        <v>2.3915999999999999</v>
      </c>
      <c r="L19">
        <v>18</v>
      </c>
      <c r="M19" t="s">
        <v>33</v>
      </c>
      <c r="N19" s="22">
        <v>43.0488</v>
      </c>
      <c r="P19" t="s">
        <v>149</v>
      </c>
    </row>
    <row r="20" spans="1:16" x14ac:dyDescent="0.3">
      <c r="A20" t="s">
        <v>150</v>
      </c>
      <c r="B20" t="s">
        <v>17</v>
      </c>
      <c r="C20" t="s">
        <v>92</v>
      </c>
      <c r="D20" t="s">
        <v>19</v>
      </c>
      <c r="E20" t="s">
        <v>93</v>
      </c>
      <c r="F20" t="s">
        <v>21</v>
      </c>
      <c r="G20" t="s">
        <v>130</v>
      </c>
      <c r="H20" t="s">
        <v>151</v>
      </c>
      <c r="I20" s="22">
        <v>89.2</v>
      </c>
      <c r="J20">
        <v>50</v>
      </c>
      <c r="K20" s="22">
        <v>1.784</v>
      </c>
      <c r="L20">
        <v>14.4</v>
      </c>
      <c r="M20" t="s">
        <v>33</v>
      </c>
      <c r="N20" s="22">
        <v>25.689600000000002</v>
      </c>
      <c r="P20" t="s">
        <v>152</v>
      </c>
    </row>
    <row r="21" spans="1:16" x14ac:dyDescent="0.3">
      <c r="A21" t="s">
        <v>153</v>
      </c>
      <c r="B21" t="s">
        <v>17</v>
      </c>
      <c r="C21" t="s">
        <v>92</v>
      </c>
      <c r="D21" t="s">
        <v>19</v>
      </c>
      <c r="E21" t="s">
        <v>93</v>
      </c>
      <c r="F21" t="s">
        <v>21</v>
      </c>
      <c r="G21" t="s">
        <v>22</v>
      </c>
      <c r="H21" t="s">
        <v>154</v>
      </c>
      <c r="I21" s="22">
        <v>37.81</v>
      </c>
      <c r="J21">
        <v>50</v>
      </c>
      <c r="K21" s="22">
        <v>0.75620000000000009</v>
      </c>
      <c r="L21">
        <v>6.1</v>
      </c>
      <c r="M21" t="s">
        <v>33</v>
      </c>
      <c r="N21" s="22">
        <v>4.6128200000000001</v>
      </c>
      <c r="P21" t="s">
        <v>155</v>
      </c>
    </row>
    <row r="22" spans="1:16" x14ac:dyDescent="0.3">
      <c r="A22" t="s">
        <v>156</v>
      </c>
      <c r="B22" t="s">
        <v>17</v>
      </c>
      <c r="C22" t="s">
        <v>92</v>
      </c>
      <c r="D22" t="s">
        <v>19</v>
      </c>
      <c r="E22" t="s">
        <v>93</v>
      </c>
      <c r="F22" t="s">
        <v>21</v>
      </c>
      <c r="G22" t="s">
        <v>22</v>
      </c>
      <c r="H22" t="s">
        <v>157</v>
      </c>
      <c r="I22" s="22">
        <v>46.81</v>
      </c>
      <c r="J22">
        <v>10</v>
      </c>
      <c r="K22" s="22">
        <v>4.681</v>
      </c>
      <c r="L22">
        <v>12.4</v>
      </c>
      <c r="M22" t="s">
        <v>33</v>
      </c>
      <c r="N22" s="22">
        <v>58.044400000000003</v>
      </c>
      <c r="P22" t="s">
        <v>158</v>
      </c>
    </row>
    <row r="23" spans="1:16" x14ac:dyDescent="0.3">
      <c r="A23" t="s">
        <v>159</v>
      </c>
      <c r="B23" t="s">
        <v>17</v>
      </c>
      <c r="C23" t="s">
        <v>92</v>
      </c>
      <c r="D23" t="s">
        <v>19</v>
      </c>
      <c r="E23" t="s">
        <v>93</v>
      </c>
      <c r="F23" t="s">
        <v>21</v>
      </c>
      <c r="G23" t="s">
        <v>67</v>
      </c>
      <c r="H23" t="s">
        <v>160</v>
      </c>
      <c r="I23" s="22">
        <v>14.43</v>
      </c>
      <c r="J23">
        <v>53.5</v>
      </c>
      <c r="K23" s="22">
        <v>0.26971962616822431</v>
      </c>
      <c r="L23">
        <v>40</v>
      </c>
      <c r="M23" t="s">
        <v>33</v>
      </c>
      <c r="N23" s="22">
        <v>10.788785046728972</v>
      </c>
      <c r="P23" t="s">
        <v>161</v>
      </c>
    </row>
    <row r="24" spans="1:16" x14ac:dyDescent="0.3">
      <c r="A24" t="s">
        <v>162</v>
      </c>
      <c r="B24" t="s">
        <v>17</v>
      </c>
      <c r="C24" t="s">
        <v>92</v>
      </c>
      <c r="D24" t="s">
        <v>19</v>
      </c>
      <c r="E24" t="s">
        <v>93</v>
      </c>
      <c r="F24" t="s">
        <v>21</v>
      </c>
      <c r="G24" t="s">
        <v>130</v>
      </c>
      <c r="H24" t="s">
        <v>163</v>
      </c>
      <c r="I24" s="22">
        <v>16.45</v>
      </c>
      <c r="J24">
        <v>50</v>
      </c>
      <c r="K24" s="22">
        <v>0.32899999999999996</v>
      </c>
      <c r="L24">
        <v>50</v>
      </c>
      <c r="M24" t="s">
        <v>33</v>
      </c>
      <c r="N24" s="22">
        <v>16.45</v>
      </c>
      <c r="P24" t="s">
        <v>164</v>
      </c>
    </row>
    <row r="25" spans="1:16" x14ac:dyDescent="0.3">
      <c r="A25" t="s">
        <v>165</v>
      </c>
      <c r="B25" t="s">
        <v>17</v>
      </c>
      <c r="C25" t="s">
        <v>92</v>
      </c>
      <c r="D25" t="s">
        <v>19</v>
      </c>
      <c r="E25" t="s">
        <v>93</v>
      </c>
      <c r="F25" t="s">
        <v>21</v>
      </c>
      <c r="G25" t="s">
        <v>130</v>
      </c>
      <c r="H25" t="s">
        <v>163</v>
      </c>
      <c r="I25" s="22">
        <v>15.18</v>
      </c>
      <c r="J25">
        <v>50</v>
      </c>
      <c r="K25" s="22">
        <v>0.30359999999999998</v>
      </c>
      <c r="L25">
        <v>20</v>
      </c>
      <c r="M25" t="s">
        <v>33</v>
      </c>
      <c r="N25" s="22">
        <v>6.0719999999999992</v>
      </c>
      <c r="P25" t="s">
        <v>166</v>
      </c>
    </row>
    <row r="26" spans="1:16" x14ac:dyDescent="0.3">
      <c r="A26" t="s">
        <v>167</v>
      </c>
      <c r="B26" t="s">
        <v>17</v>
      </c>
      <c r="C26" t="s">
        <v>92</v>
      </c>
      <c r="D26" t="s">
        <v>19</v>
      </c>
      <c r="E26" t="s">
        <v>93</v>
      </c>
      <c r="F26" t="s">
        <v>21</v>
      </c>
      <c r="G26" t="s">
        <v>130</v>
      </c>
      <c r="H26" t="s">
        <v>168</v>
      </c>
      <c r="I26" s="22">
        <v>19.96</v>
      </c>
      <c r="J26">
        <v>25</v>
      </c>
      <c r="K26" s="22">
        <v>0.7984</v>
      </c>
      <c r="L26">
        <v>25</v>
      </c>
      <c r="M26" t="s">
        <v>33</v>
      </c>
      <c r="N26" s="22">
        <v>19.96</v>
      </c>
      <c r="P26" t="s">
        <v>169</v>
      </c>
    </row>
    <row r="27" spans="1:16" x14ac:dyDescent="0.3">
      <c r="A27" t="s">
        <v>170</v>
      </c>
      <c r="B27" t="s">
        <v>17</v>
      </c>
      <c r="C27" t="s">
        <v>92</v>
      </c>
      <c r="D27" t="s">
        <v>19</v>
      </c>
      <c r="E27" t="s">
        <v>93</v>
      </c>
      <c r="F27" t="s">
        <v>21</v>
      </c>
      <c r="G27" t="s">
        <v>22</v>
      </c>
      <c r="H27" t="s">
        <v>171</v>
      </c>
      <c r="I27" s="22">
        <v>45.53</v>
      </c>
      <c r="J27">
        <v>11.25</v>
      </c>
      <c r="K27" s="22">
        <v>4.0471111111111115</v>
      </c>
      <c r="L27">
        <v>14.2</v>
      </c>
      <c r="M27" t="s">
        <v>33</v>
      </c>
      <c r="N27" s="22">
        <v>57.468977777777781</v>
      </c>
      <c r="P27" t="s">
        <v>172</v>
      </c>
    </row>
    <row r="28" spans="1:16" x14ac:dyDescent="0.3">
      <c r="A28" t="s">
        <v>173</v>
      </c>
      <c r="B28" t="s">
        <v>17</v>
      </c>
      <c r="C28" t="s">
        <v>92</v>
      </c>
      <c r="D28" t="s">
        <v>36</v>
      </c>
      <c r="E28" t="s">
        <v>93</v>
      </c>
      <c r="F28" t="s">
        <v>21</v>
      </c>
      <c r="G28" t="s">
        <v>67</v>
      </c>
      <c r="H28" t="s">
        <v>160</v>
      </c>
      <c r="I28" s="22">
        <v>25.28</v>
      </c>
      <c r="J28">
        <v>53.5</v>
      </c>
      <c r="K28" s="22">
        <v>0.47252336448598131</v>
      </c>
      <c r="L28">
        <v>70</v>
      </c>
      <c r="M28" t="s">
        <v>33</v>
      </c>
      <c r="N28" s="22">
        <v>33.07663551401869</v>
      </c>
      <c r="P28" t="s">
        <v>174</v>
      </c>
    </row>
    <row r="29" spans="1:16" x14ac:dyDescent="0.3">
      <c r="A29" t="s">
        <v>175</v>
      </c>
      <c r="B29" t="s">
        <v>17</v>
      </c>
      <c r="C29" t="s">
        <v>92</v>
      </c>
      <c r="D29" t="s">
        <v>36</v>
      </c>
      <c r="E29" t="s">
        <v>93</v>
      </c>
      <c r="F29" t="s">
        <v>21</v>
      </c>
      <c r="G29" t="s">
        <v>176</v>
      </c>
      <c r="H29" t="s">
        <v>176</v>
      </c>
      <c r="I29" s="22">
        <v>2.75</v>
      </c>
      <c r="J29">
        <v>1</v>
      </c>
      <c r="K29" s="22">
        <v>2.75</v>
      </c>
      <c r="L29">
        <v>51</v>
      </c>
      <c r="M29" t="s">
        <v>176</v>
      </c>
      <c r="N29" s="22">
        <v>140.25</v>
      </c>
      <c r="P29" t="s">
        <v>177</v>
      </c>
    </row>
    <row r="30" spans="1:16" x14ac:dyDescent="0.3">
      <c r="A30" t="s">
        <v>178</v>
      </c>
      <c r="B30" t="s">
        <v>17</v>
      </c>
      <c r="C30" t="s">
        <v>92</v>
      </c>
      <c r="D30" t="s">
        <v>36</v>
      </c>
      <c r="E30" t="s">
        <v>93</v>
      </c>
      <c r="F30" t="s">
        <v>21</v>
      </c>
      <c r="G30" t="s">
        <v>176</v>
      </c>
      <c r="H30" t="s">
        <v>176</v>
      </c>
      <c r="I30" s="22">
        <v>2.5</v>
      </c>
      <c r="J30">
        <v>1</v>
      </c>
      <c r="K30" s="22">
        <v>2.5</v>
      </c>
      <c r="L30">
        <v>6</v>
      </c>
      <c r="M30" t="s">
        <v>176</v>
      </c>
      <c r="N30" s="22">
        <v>15</v>
      </c>
      <c r="P30" t="s">
        <v>179</v>
      </c>
    </row>
    <row r="31" spans="1:16" x14ac:dyDescent="0.3">
      <c r="A31" t="s">
        <v>180</v>
      </c>
      <c r="B31" t="s">
        <v>17</v>
      </c>
      <c r="C31" t="s">
        <v>92</v>
      </c>
      <c r="D31" t="s">
        <v>36</v>
      </c>
      <c r="E31" t="s">
        <v>93</v>
      </c>
      <c r="F31" t="s">
        <v>21</v>
      </c>
      <c r="G31" t="s">
        <v>176</v>
      </c>
      <c r="H31" t="s">
        <v>176</v>
      </c>
      <c r="I31" s="22">
        <v>1.2</v>
      </c>
      <c r="J31">
        <v>1</v>
      </c>
      <c r="K31" s="22">
        <v>1.2</v>
      </c>
      <c r="L31">
        <v>6</v>
      </c>
      <c r="M31" t="s">
        <v>176</v>
      </c>
      <c r="N31" s="22">
        <v>7.1999999999999993</v>
      </c>
      <c r="P31" t="s">
        <v>181</v>
      </c>
    </row>
    <row r="32" spans="1:16" x14ac:dyDescent="0.3">
      <c r="A32" t="s">
        <v>182</v>
      </c>
      <c r="B32" t="s">
        <v>17</v>
      </c>
      <c r="C32" t="s">
        <v>92</v>
      </c>
      <c r="D32" t="s">
        <v>36</v>
      </c>
      <c r="E32" t="s">
        <v>93</v>
      </c>
      <c r="F32" t="s">
        <v>21</v>
      </c>
      <c r="G32" t="s">
        <v>176</v>
      </c>
      <c r="H32" t="s">
        <v>176</v>
      </c>
      <c r="I32" s="22">
        <v>3.22</v>
      </c>
      <c r="J32">
        <v>1</v>
      </c>
      <c r="K32" s="22">
        <v>3.22</v>
      </c>
      <c r="L32">
        <v>5</v>
      </c>
      <c r="M32" t="s">
        <v>176</v>
      </c>
      <c r="N32" s="22">
        <v>16.100000000000001</v>
      </c>
      <c r="P32" t="s">
        <v>183</v>
      </c>
    </row>
    <row r="33" spans="1:14" x14ac:dyDescent="0.3">
      <c r="A33" t="s">
        <v>184</v>
      </c>
      <c r="B33" t="s">
        <v>66</v>
      </c>
      <c r="C33" t="s">
        <v>92</v>
      </c>
      <c r="D33" t="s">
        <v>19</v>
      </c>
      <c r="E33" t="s">
        <v>93</v>
      </c>
      <c r="F33" t="s">
        <v>21</v>
      </c>
      <c r="G33" t="s">
        <v>185</v>
      </c>
      <c r="H33" t="s">
        <v>186</v>
      </c>
      <c r="I33" s="22">
        <v>37.49</v>
      </c>
      <c r="J33">
        <v>4</v>
      </c>
      <c r="K33" s="22">
        <v>9.3725000000000005</v>
      </c>
      <c r="M33" t="s">
        <v>130</v>
      </c>
      <c r="N33" s="22">
        <v>0</v>
      </c>
    </row>
    <row r="34" spans="1:14" x14ac:dyDescent="0.3">
      <c r="A34" t="s">
        <v>187</v>
      </c>
      <c r="B34" t="s">
        <v>66</v>
      </c>
      <c r="C34" t="s">
        <v>92</v>
      </c>
      <c r="D34" t="s">
        <v>19</v>
      </c>
      <c r="E34" t="s">
        <v>93</v>
      </c>
      <c r="F34" t="s">
        <v>21</v>
      </c>
      <c r="G34" t="s">
        <v>28</v>
      </c>
      <c r="H34" t="s">
        <v>75</v>
      </c>
      <c r="I34" s="22">
        <v>4.49</v>
      </c>
      <c r="J34">
        <v>1</v>
      </c>
      <c r="K34" s="22">
        <v>4.49</v>
      </c>
      <c r="M34" t="s">
        <v>28</v>
      </c>
      <c r="N34" s="22">
        <v>0</v>
      </c>
    </row>
    <row r="35" spans="1:14" x14ac:dyDescent="0.3">
      <c r="A35" t="s">
        <v>188</v>
      </c>
      <c r="B35" t="s">
        <v>17</v>
      </c>
      <c r="C35" t="s">
        <v>189</v>
      </c>
      <c r="D35" t="s">
        <v>19</v>
      </c>
      <c r="E35" t="s">
        <v>93</v>
      </c>
      <c r="F35" t="s">
        <v>21</v>
      </c>
      <c r="G35" t="s">
        <v>22</v>
      </c>
      <c r="H35" t="s">
        <v>190</v>
      </c>
      <c r="I35" s="22">
        <v>50.49</v>
      </c>
      <c r="J35">
        <v>24</v>
      </c>
      <c r="K35" s="22">
        <v>2.1037500000000002</v>
      </c>
      <c r="L35">
        <v>12</v>
      </c>
      <c r="M35" t="s">
        <v>28</v>
      </c>
      <c r="N35" s="22">
        <v>25.245000000000005</v>
      </c>
    </row>
    <row r="36" spans="1:14" x14ac:dyDescent="0.3">
      <c r="A36" t="s">
        <v>191</v>
      </c>
      <c r="B36" t="s">
        <v>17</v>
      </c>
      <c r="C36" t="s">
        <v>189</v>
      </c>
      <c r="D36" t="s">
        <v>19</v>
      </c>
      <c r="E36" t="s">
        <v>93</v>
      </c>
      <c r="F36" t="s">
        <v>21</v>
      </c>
      <c r="G36" t="s">
        <v>22</v>
      </c>
      <c r="H36" t="s">
        <v>192</v>
      </c>
      <c r="I36" s="22">
        <v>16.5</v>
      </c>
      <c r="J36">
        <v>24</v>
      </c>
      <c r="K36" s="22">
        <v>0.6875</v>
      </c>
      <c r="L36">
        <v>26</v>
      </c>
      <c r="M36" t="s">
        <v>28</v>
      </c>
      <c r="N36" s="22">
        <v>17.875</v>
      </c>
    </row>
    <row r="37" spans="1:14" x14ac:dyDescent="0.3">
      <c r="A37" t="s">
        <v>193</v>
      </c>
      <c r="B37" t="s">
        <v>17</v>
      </c>
      <c r="C37" t="s">
        <v>189</v>
      </c>
      <c r="D37" t="s">
        <v>19</v>
      </c>
      <c r="E37" t="s">
        <v>93</v>
      </c>
      <c r="F37" t="s">
        <v>21</v>
      </c>
      <c r="G37" t="s">
        <v>22</v>
      </c>
      <c r="H37" t="s">
        <v>194</v>
      </c>
      <c r="I37" s="22">
        <v>53.17</v>
      </c>
      <c r="J37">
        <v>30</v>
      </c>
      <c r="K37" s="22">
        <v>1.7723333333333333</v>
      </c>
      <c r="L37">
        <v>11</v>
      </c>
      <c r="M37" t="s">
        <v>28</v>
      </c>
      <c r="N37" s="22">
        <v>19.495666666666665</v>
      </c>
    </row>
    <row r="38" spans="1:14" x14ac:dyDescent="0.3">
      <c r="A38" t="s">
        <v>195</v>
      </c>
      <c r="B38" t="s">
        <v>17</v>
      </c>
      <c r="C38" t="s">
        <v>189</v>
      </c>
      <c r="D38" t="s">
        <v>19</v>
      </c>
      <c r="E38" t="s">
        <v>93</v>
      </c>
      <c r="F38" t="s">
        <v>21</v>
      </c>
      <c r="G38" t="s">
        <v>22</v>
      </c>
      <c r="H38" t="s">
        <v>196</v>
      </c>
      <c r="I38" s="22">
        <v>24.87</v>
      </c>
      <c r="J38">
        <v>12</v>
      </c>
      <c r="K38" s="22">
        <v>2.0725000000000002</v>
      </c>
      <c r="L38">
        <v>7</v>
      </c>
      <c r="M38" t="s">
        <v>28</v>
      </c>
      <c r="N38" s="22">
        <v>14.507500000000002</v>
      </c>
    </row>
    <row r="39" spans="1:14" x14ac:dyDescent="0.3">
      <c r="A39" t="s">
        <v>197</v>
      </c>
      <c r="B39" t="s">
        <v>17</v>
      </c>
      <c r="C39" t="s">
        <v>189</v>
      </c>
      <c r="D39" t="s">
        <v>19</v>
      </c>
      <c r="E39" t="s">
        <v>93</v>
      </c>
      <c r="F39" t="s">
        <v>21</v>
      </c>
      <c r="G39" t="s">
        <v>22</v>
      </c>
      <c r="H39" t="s">
        <v>196</v>
      </c>
      <c r="I39" s="22">
        <v>32.04</v>
      </c>
      <c r="J39">
        <v>12</v>
      </c>
      <c r="K39" s="22">
        <v>2.67</v>
      </c>
      <c r="L39">
        <v>2</v>
      </c>
      <c r="M39" t="s">
        <v>28</v>
      </c>
      <c r="N39" s="22">
        <v>5.34</v>
      </c>
    </row>
    <row r="40" spans="1:14" x14ac:dyDescent="0.3">
      <c r="A40" t="s">
        <v>198</v>
      </c>
      <c r="B40" t="s">
        <v>17</v>
      </c>
      <c r="C40" t="s">
        <v>189</v>
      </c>
      <c r="D40" t="s">
        <v>19</v>
      </c>
      <c r="E40" t="s">
        <v>93</v>
      </c>
      <c r="F40" t="s">
        <v>21</v>
      </c>
      <c r="G40" t="s">
        <v>22</v>
      </c>
      <c r="H40" t="s">
        <v>196</v>
      </c>
      <c r="I40" s="22">
        <v>17.03</v>
      </c>
      <c r="J40">
        <v>12</v>
      </c>
      <c r="K40" s="22">
        <v>1.4191666666666667</v>
      </c>
      <c r="L40">
        <v>2</v>
      </c>
      <c r="M40" t="s">
        <v>28</v>
      </c>
      <c r="N40" s="22">
        <v>2.8383333333333334</v>
      </c>
    </row>
    <row r="41" spans="1:14" x14ac:dyDescent="0.3">
      <c r="A41" t="s">
        <v>199</v>
      </c>
      <c r="B41" t="s">
        <v>17</v>
      </c>
      <c r="C41" t="s">
        <v>189</v>
      </c>
      <c r="D41" t="s">
        <v>19</v>
      </c>
      <c r="E41" t="s">
        <v>93</v>
      </c>
      <c r="F41" t="s">
        <v>21</v>
      </c>
      <c r="G41" t="s">
        <v>22</v>
      </c>
      <c r="H41" t="s">
        <v>200</v>
      </c>
      <c r="I41" s="22">
        <v>25.91</v>
      </c>
      <c r="J41">
        <v>12</v>
      </c>
      <c r="K41" s="22">
        <v>2.1591666666666667</v>
      </c>
      <c r="L41">
        <v>9</v>
      </c>
      <c r="M41" t="s">
        <v>28</v>
      </c>
      <c r="N41" s="22">
        <v>19.432500000000001</v>
      </c>
    </row>
    <row r="42" spans="1:14" x14ac:dyDescent="0.3">
      <c r="A42" t="s">
        <v>201</v>
      </c>
      <c r="B42" t="s">
        <v>17</v>
      </c>
      <c r="C42" t="s">
        <v>189</v>
      </c>
      <c r="D42" t="s">
        <v>19</v>
      </c>
      <c r="E42" t="s">
        <v>93</v>
      </c>
      <c r="F42" t="s">
        <v>21</v>
      </c>
      <c r="G42" t="s">
        <v>22</v>
      </c>
      <c r="H42" t="s">
        <v>202</v>
      </c>
      <c r="I42" s="22">
        <v>34.729999999999997</v>
      </c>
      <c r="J42">
        <v>22</v>
      </c>
      <c r="K42" s="22">
        <v>1.5786363636363634</v>
      </c>
      <c r="L42">
        <v>20</v>
      </c>
      <c r="M42" t="s">
        <v>28</v>
      </c>
      <c r="N42" s="22">
        <v>31.572727272727267</v>
      </c>
    </row>
    <row r="43" spans="1:14" x14ac:dyDescent="0.3">
      <c r="A43" t="s">
        <v>203</v>
      </c>
      <c r="B43" t="s">
        <v>17</v>
      </c>
      <c r="C43" t="s">
        <v>189</v>
      </c>
      <c r="D43" t="s">
        <v>19</v>
      </c>
      <c r="E43" t="s">
        <v>93</v>
      </c>
      <c r="F43" t="s">
        <v>21</v>
      </c>
      <c r="G43" t="s">
        <v>22</v>
      </c>
      <c r="H43" t="s">
        <v>204</v>
      </c>
      <c r="I43" s="22">
        <v>39.96</v>
      </c>
      <c r="J43">
        <v>24</v>
      </c>
      <c r="K43" s="22">
        <v>1.665</v>
      </c>
      <c r="L43">
        <v>12</v>
      </c>
      <c r="M43" t="s">
        <v>28</v>
      </c>
      <c r="N43" s="22">
        <v>19.98</v>
      </c>
    </row>
    <row r="44" spans="1:14" x14ac:dyDescent="0.3">
      <c r="A44" t="s">
        <v>205</v>
      </c>
      <c r="B44" t="s">
        <v>17</v>
      </c>
      <c r="C44" t="s">
        <v>189</v>
      </c>
      <c r="D44" t="s">
        <v>19</v>
      </c>
      <c r="E44" t="s">
        <v>93</v>
      </c>
      <c r="F44" t="s">
        <v>21</v>
      </c>
      <c r="G44" t="s">
        <v>22</v>
      </c>
      <c r="H44" t="s">
        <v>206</v>
      </c>
      <c r="I44" s="22">
        <v>26.13</v>
      </c>
      <c r="J44">
        <v>12</v>
      </c>
      <c r="K44" s="22">
        <v>2.1774999999999998</v>
      </c>
      <c r="L44">
        <v>6</v>
      </c>
      <c r="M44" t="s">
        <v>28</v>
      </c>
      <c r="N44" s="22">
        <v>13.064999999999998</v>
      </c>
    </row>
    <row r="45" spans="1:14" x14ac:dyDescent="0.3">
      <c r="A45" t="s">
        <v>207</v>
      </c>
      <c r="B45" t="s">
        <v>17</v>
      </c>
      <c r="C45" t="s">
        <v>189</v>
      </c>
      <c r="D45" t="s">
        <v>19</v>
      </c>
      <c r="E45" t="s">
        <v>93</v>
      </c>
      <c r="F45" t="s">
        <v>21</v>
      </c>
      <c r="G45" t="s">
        <v>22</v>
      </c>
      <c r="H45" t="s">
        <v>206</v>
      </c>
      <c r="I45" s="22">
        <v>28.81</v>
      </c>
      <c r="J45">
        <v>12</v>
      </c>
      <c r="K45" s="22">
        <v>2.4008333333333334</v>
      </c>
      <c r="L45">
        <v>5</v>
      </c>
      <c r="M45" t="s">
        <v>28</v>
      </c>
      <c r="N45" s="22">
        <v>12.004166666666666</v>
      </c>
    </row>
    <row r="46" spans="1:14" x14ac:dyDescent="0.3">
      <c r="A46" t="s">
        <v>208</v>
      </c>
      <c r="B46" t="s">
        <v>17</v>
      </c>
      <c r="C46" t="s">
        <v>189</v>
      </c>
      <c r="D46" t="s">
        <v>19</v>
      </c>
      <c r="E46" t="s">
        <v>93</v>
      </c>
      <c r="F46" t="s">
        <v>21</v>
      </c>
      <c r="G46" t="s">
        <v>22</v>
      </c>
      <c r="H46" t="s">
        <v>209</v>
      </c>
      <c r="I46" s="22">
        <v>23.67</v>
      </c>
      <c r="J46">
        <v>12</v>
      </c>
      <c r="K46" s="22">
        <v>1.9725000000000001</v>
      </c>
      <c r="L46">
        <v>14</v>
      </c>
      <c r="M46" t="s">
        <v>28</v>
      </c>
      <c r="N46" s="22">
        <v>27.615000000000002</v>
      </c>
    </row>
    <row r="47" spans="1:14" x14ac:dyDescent="0.3">
      <c r="A47" t="s">
        <v>210</v>
      </c>
      <c r="B47" t="s">
        <v>17</v>
      </c>
      <c r="C47" t="s">
        <v>189</v>
      </c>
      <c r="D47" t="s">
        <v>19</v>
      </c>
      <c r="E47" t="s">
        <v>93</v>
      </c>
      <c r="F47" t="s">
        <v>21</v>
      </c>
      <c r="G47" t="s">
        <v>22</v>
      </c>
      <c r="H47" t="s">
        <v>206</v>
      </c>
      <c r="I47" s="22">
        <v>26.33</v>
      </c>
      <c r="J47">
        <v>12</v>
      </c>
      <c r="K47" s="22">
        <v>2.1941666666666664</v>
      </c>
      <c r="L47">
        <v>7</v>
      </c>
      <c r="M47" t="s">
        <v>28</v>
      </c>
      <c r="N47" s="22">
        <v>15.359166666666665</v>
      </c>
    </row>
    <row r="48" spans="1:14" x14ac:dyDescent="0.3">
      <c r="A48" t="s">
        <v>211</v>
      </c>
      <c r="B48" t="s">
        <v>17</v>
      </c>
      <c r="C48" t="s">
        <v>189</v>
      </c>
      <c r="D48" t="s">
        <v>19</v>
      </c>
      <c r="E48" t="s">
        <v>93</v>
      </c>
      <c r="F48" t="s">
        <v>21</v>
      </c>
      <c r="G48" t="s">
        <v>22</v>
      </c>
      <c r="H48" t="s">
        <v>206</v>
      </c>
      <c r="I48" s="22">
        <v>23.82</v>
      </c>
      <c r="J48">
        <v>12</v>
      </c>
      <c r="K48" s="22">
        <v>1.9850000000000001</v>
      </c>
      <c r="L48">
        <v>9</v>
      </c>
      <c r="M48" t="s">
        <v>28</v>
      </c>
      <c r="N48" s="22">
        <v>17.865000000000002</v>
      </c>
    </row>
    <row r="49" spans="1:14" x14ac:dyDescent="0.3">
      <c r="A49" t="s">
        <v>212</v>
      </c>
      <c r="B49" t="s">
        <v>17</v>
      </c>
      <c r="C49" t="s">
        <v>189</v>
      </c>
      <c r="D49" t="s">
        <v>36</v>
      </c>
      <c r="E49" t="s">
        <v>93</v>
      </c>
      <c r="F49" t="s">
        <v>21</v>
      </c>
      <c r="G49" t="s">
        <v>67</v>
      </c>
      <c r="H49" t="s">
        <v>213</v>
      </c>
      <c r="I49" s="22">
        <v>14.25</v>
      </c>
      <c r="J49">
        <v>15</v>
      </c>
      <c r="K49" s="22">
        <v>0.95</v>
      </c>
      <c r="L49">
        <v>15</v>
      </c>
      <c r="M49" t="s">
        <v>214</v>
      </c>
      <c r="N49" s="22">
        <v>14.25</v>
      </c>
    </row>
    <row r="50" spans="1:14" x14ac:dyDescent="0.3">
      <c r="A50" t="s">
        <v>215</v>
      </c>
      <c r="B50" t="s">
        <v>17</v>
      </c>
      <c r="C50" t="s">
        <v>189</v>
      </c>
      <c r="D50" t="s">
        <v>36</v>
      </c>
      <c r="E50" t="s">
        <v>93</v>
      </c>
      <c r="F50" t="s">
        <v>21</v>
      </c>
      <c r="G50" t="s">
        <v>67</v>
      </c>
      <c r="H50" t="s">
        <v>216</v>
      </c>
      <c r="I50" s="22">
        <v>0.95</v>
      </c>
      <c r="J50">
        <v>1</v>
      </c>
      <c r="K50" s="22">
        <v>0.95</v>
      </c>
      <c r="L50">
        <v>22</v>
      </c>
      <c r="M50" t="s">
        <v>214</v>
      </c>
      <c r="N50" s="22">
        <v>20.9</v>
      </c>
    </row>
    <row r="51" spans="1:14" x14ac:dyDescent="0.3">
      <c r="A51" t="s">
        <v>217</v>
      </c>
      <c r="B51" t="s">
        <v>17</v>
      </c>
      <c r="C51" t="s">
        <v>189</v>
      </c>
      <c r="D51" t="s">
        <v>19</v>
      </c>
      <c r="E51" t="s">
        <v>93</v>
      </c>
      <c r="F51" t="s">
        <v>21</v>
      </c>
      <c r="G51" t="s">
        <v>214</v>
      </c>
      <c r="H51" t="s">
        <v>214</v>
      </c>
      <c r="I51" s="22">
        <v>103.73</v>
      </c>
      <c r="J51">
        <v>48</v>
      </c>
      <c r="K51" s="22">
        <v>2.1610416666666667</v>
      </c>
      <c r="L51">
        <v>5</v>
      </c>
      <c r="M51" t="s">
        <v>214</v>
      </c>
      <c r="N51" s="22">
        <v>10.805208333333333</v>
      </c>
    </row>
    <row r="52" spans="1:14" x14ac:dyDescent="0.3">
      <c r="A52" t="s">
        <v>218</v>
      </c>
      <c r="B52" t="s">
        <v>17</v>
      </c>
      <c r="C52" t="s">
        <v>189</v>
      </c>
      <c r="D52" t="s">
        <v>19</v>
      </c>
      <c r="E52" t="s">
        <v>93</v>
      </c>
      <c r="F52" t="s">
        <v>21</v>
      </c>
      <c r="G52" t="s">
        <v>214</v>
      </c>
      <c r="H52" t="s">
        <v>214</v>
      </c>
      <c r="I52" s="22">
        <v>62.54</v>
      </c>
      <c r="J52">
        <v>20</v>
      </c>
      <c r="K52" s="22">
        <v>3.1269999999999998</v>
      </c>
      <c r="L52">
        <v>5</v>
      </c>
      <c r="M52" t="s">
        <v>214</v>
      </c>
      <c r="N52" s="22">
        <v>15.634999999999998</v>
      </c>
    </row>
    <row r="53" spans="1:14" x14ac:dyDescent="0.3">
      <c r="A53" t="s">
        <v>219</v>
      </c>
      <c r="B53" t="s">
        <v>17</v>
      </c>
      <c r="C53" t="s">
        <v>189</v>
      </c>
      <c r="D53" t="s">
        <v>36</v>
      </c>
      <c r="E53" t="s">
        <v>93</v>
      </c>
      <c r="F53" t="s">
        <v>21</v>
      </c>
      <c r="G53" t="s">
        <v>67</v>
      </c>
      <c r="H53" t="s">
        <v>220</v>
      </c>
      <c r="I53" s="22">
        <v>128.69999999999999</v>
      </c>
      <c r="J53">
        <v>60</v>
      </c>
      <c r="K53" s="22">
        <v>2.145</v>
      </c>
      <c r="L53">
        <v>10</v>
      </c>
      <c r="M53" t="s">
        <v>214</v>
      </c>
      <c r="N53" s="22">
        <v>21.45</v>
      </c>
    </row>
    <row r="54" spans="1:14" x14ac:dyDescent="0.3">
      <c r="A54" t="s">
        <v>221</v>
      </c>
      <c r="B54" t="s">
        <v>17</v>
      </c>
      <c r="C54" t="s">
        <v>189</v>
      </c>
      <c r="D54" t="s">
        <v>36</v>
      </c>
      <c r="E54" t="s">
        <v>93</v>
      </c>
      <c r="F54" t="s">
        <v>21</v>
      </c>
      <c r="G54" t="s">
        <v>28</v>
      </c>
      <c r="H54" t="s">
        <v>222</v>
      </c>
      <c r="I54" s="22">
        <v>1.9</v>
      </c>
      <c r="J54">
        <v>1</v>
      </c>
      <c r="K54" s="22">
        <v>1.9</v>
      </c>
      <c r="L54">
        <v>4</v>
      </c>
      <c r="M54" t="s">
        <v>214</v>
      </c>
      <c r="N54" s="22">
        <v>7.6</v>
      </c>
    </row>
    <row r="55" spans="1:14" x14ac:dyDescent="0.3">
      <c r="A55" t="s">
        <v>223</v>
      </c>
      <c r="B55" t="s">
        <v>17</v>
      </c>
      <c r="C55" t="s">
        <v>189</v>
      </c>
      <c r="D55" t="s">
        <v>19</v>
      </c>
      <c r="E55" t="s">
        <v>93</v>
      </c>
      <c r="F55" t="s">
        <v>21</v>
      </c>
      <c r="G55" t="s">
        <v>214</v>
      </c>
      <c r="H55" t="s">
        <v>214</v>
      </c>
      <c r="I55" s="22">
        <v>67.33</v>
      </c>
      <c r="J55">
        <v>24</v>
      </c>
      <c r="K55" s="22">
        <v>2.8054166666666664</v>
      </c>
      <c r="L55">
        <v>3</v>
      </c>
      <c r="M55" t="s">
        <v>214</v>
      </c>
      <c r="N55" s="22">
        <v>8.4162499999999998</v>
      </c>
    </row>
    <row r="56" spans="1:14" x14ac:dyDescent="0.3">
      <c r="A56" t="s">
        <v>224</v>
      </c>
      <c r="B56" t="s">
        <v>17</v>
      </c>
      <c r="C56" t="s">
        <v>189</v>
      </c>
      <c r="D56" t="s">
        <v>19</v>
      </c>
      <c r="E56" t="s">
        <v>93</v>
      </c>
      <c r="F56" t="s">
        <v>21</v>
      </c>
      <c r="G56" t="s">
        <v>67</v>
      </c>
      <c r="H56" t="s">
        <v>225</v>
      </c>
      <c r="I56" s="22">
        <v>0.65</v>
      </c>
      <c r="J56">
        <v>1</v>
      </c>
      <c r="K56" s="22">
        <v>0.65</v>
      </c>
      <c r="L56">
        <v>8</v>
      </c>
      <c r="M56" t="s">
        <v>28</v>
      </c>
      <c r="N56" s="22">
        <v>5.2</v>
      </c>
    </row>
    <row r="57" spans="1:14" x14ac:dyDescent="0.3">
      <c r="A57" t="s">
        <v>226</v>
      </c>
      <c r="B57" t="s">
        <v>17</v>
      </c>
      <c r="C57" t="s">
        <v>189</v>
      </c>
      <c r="D57" t="s">
        <v>36</v>
      </c>
      <c r="E57" t="s">
        <v>93</v>
      </c>
      <c r="F57" t="s">
        <v>21</v>
      </c>
      <c r="G57" t="s">
        <v>28</v>
      </c>
      <c r="H57" t="s">
        <v>28</v>
      </c>
      <c r="I57" s="22">
        <v>0.95</v>
      </c>
      <c r="J57">
        <v>1</v>
      </c>
      <c r="K57" s="22">
        <v>0.95</v>
      </c>
      <c r="L57">
        <v>6</v>
      </c>
      <c r="M57" t="s">
        <v>28</v>
      </c>
      <c r="N57" s="22">
        <v>5.6999999999999993</v>
      </c>
    </row>
    <row r="58" spans="1:14" x14ac:dyDescent="0.3">
      <c r="A58" t="s">
        <v>227</v>
      </c>
      <c r="B58" t="s">
        <v>17</v>
      </c>
      <c r="C58" t="s">
        <v>189</v>
      </c>
      <c r="D58" t="s">
        <v>19</v>
      </c>
      <c r="E58" t="s">
        <v>93</v>
      </c>
      <c r="F58" t="s">
        <v>21</v>
      </c>
      <c r="G58" t="s">
        <v>214</v>
      </c>
      <c r="H58" t="s">
        <v>214</v>
      </c>
      <c r="I58" s="22">
        <v>82.42</v>
      </c>
      <c r="J58">
        <v>48</v>
      </c>
      <c r="K58" s="22">
        <v>1.7170833333333333</v>
      </c>
      <c r="L58">
        <v>2</v>
      </c>
      <c r="M58" t="s">
        <v>214</v>
      </c>
      <c r="N58" s="22">
        <v>3.4341666666666666</v>
      </c>
    </row>
    <row r="59" spans="1:14" x14ac:dyDescent="0.3">
      <c r="A59" t="s">
        <v>228</v>
      </c>
      <c r="B59" t="s">
        <v>17</v>
      </c>
      <c r="C59" t="s">
        <v>189</v>
      </c>
      <c r="D59" t="s">
        <v>36</v>
      </c>
      <c r="E59" t="s">
        <v>93</v>
      </c>
      <c r="F59" t="s">
        <v>21</v>
      </c>
      <c r="G59" t="s">
        <v>67</v>
      </c>
      <c r="H59" t="s">
        <v>229</v>
      </c>
      <c r="I59" s="22">
        <v>14.16</v>
      </c>
      <c r="J59">
        <v>12</v>
      </c>
      <c r="K59" s="22">
        <v>1.18</v>
      </c>
      <c r="L59">
        <v>6</v>
      </c>
      <c r="M59" t="s">
        <v>214</v>
      </c>
      <c r="N59" s="22">
        <v>7.08</v>
      </c>
    </row>
    <row r="60" spans="1:14" x14ac:dyDescent="0.3">
      <c r="A60" t="s">
        <v>230</v>
      </c>
      <c r="B60" t="s">
        <v>17</v>
      </c>
      <c r="C60" t="s">
        <v>189</v>
      </c>
      <c r="D60" t="s">
        <v>19</v>
      </c>
      <c r="E60" t="s">
        <v>93</v>
      </c>
      <c r="F60" t="s">
        <v>21</v>
      </c>
      <c r="G60" t="s">
        <v>214</v>
      </c>
      <c r="H60" t="s">
        <v>214</v>
      </c>
      <c r="I60" s="22">
        <v>114.53</v>
      </c>
      <c r="J60">
        <v>40</v>
      </c>
      <c r="K60" s="22">
        <v>2.8632499999999999</v>
      </c>
      <c r="L60">
        <v>6</v>
      </c>
      <c r="M60" t="s">
        <v>214</v>
      </c>
      <c r="N60" s="22">
        <v>17.179499999999997</v>
      </c>
    </row>
    <row r="61" spans="1:14" x14ac:dyDescent="0.3">
      <c r="A61" t="s">
        <v>231</v>
      </c>
      <c r="B61" t="s">
        <v>17</v>
      </c>
      <c r="C61" t="s">
        <v>189</v>
      </c>
      <c r="D61" t="s">
        <v>19</v>
      </c>
      <c r="E61" t="s">
        <v>93</v>
      </c>
      <c r="F61" t="s">
        <v>21</v>
      </c>
      <c r="G61" t="s">
        <v>22</v>
      </c>
      <c r="H61" t="s">
        <v>232</v>
      </c>
      <c r="I61" s="22">
        <v>20.07</v>
      </c>
      <c r="J61">
        <v>1</v>
      </c>
      <c r="K61" s="22">
        <v>20.07</v>
      </c>
      <c r="L61">
        <v>0.8</v>
      </c>
      <c r="M61" t="s">
        <v>71</v>
      </c>
      <c r="N61" s="22">
        <v>16.056000000000001</v>
      </c>
    </row>
    <row r="62" spans="1:14" x14ac:dyDescent="0.3">
      <c r="A62" t="s">
        <v>233</v>
      </c>
      <c r="B62" t="s">
        <v>17</v>
      </c>
      <c r="C62" t="s">
        <v>189</v>
      </c>
      <c r="D62" t="s">
        <v>19</v>
      </c>
      <c r="E62" t="s">
        <v>93</v>
      </c>
      <c r="F62" t="s">
        <v>21</v>
      </c>
      <c r="G62" t="s">
        <v>110</v>
      </c>
      <c r="H62" t="s">
        <v>234</v>
      </c>
      <c r="I62" s="22">
        <v>48.29</v>
      </c>
      <c r="J62">
        <v>6</v>
      </c>
      <c r="K62" s="22">
        <v>8.0483333333333338</v>
      </c>
      <c r="L62">
        <v>1.5</v>
      </c>
      <c r="M62" t="s">
        <v>28</v>
      </c>
      <c r="N62" s="22">
        <v>12.072500000000002</v>
      </c>
    </row>
    <row r="63" spans="1:14" x14ac:dyDescent="0.3">
      <c r="A63" t="s">
        <v>235</v>
      </c>
      <c r="B63" t="s">
        <v>17</v>
      </c>
      <c r="C63" t="s">
        <v>189</v>
      </c>
      <c r="D63" t="s">
        <v>19</v>
      </c>
      <c r="E63" t="s">
        <v>93</v>
      </c>
      <c r="F63" t="s">
        <v>21</v>
      </c>
      <c r="G63" t="s">
        <v>28</v>
      </c>
      <c r="H63" t="s">
        <v>101</v>
      </c>
      <c r="I63" s="22">
        <v>12.42</v>
      </c>
      <c r="J63">
        <v>1</v>
      </c>
      <c r="K63" s="22">
        <v>12.42</v>
      </c>
      <c r="L63">
        <v>0.5</v>
      </c>
      <c r="M63" t="s">
        <v>101</v>
      </c>
      <c r="N63" s="22">
        <v>6.21</v>
      </c>
    </row>
    <row r="64" spans="1:14" x14ac:dyDescent="0.3">
      <c r="A64" t="s">
        <v>236</v>
      </c>
      <c r="B64" t="s">
        <v>17</v>
      </c>
      <c r="C64" t="s">
        <v>189</v>
      </c>
      <c r="D64" t="s">
        <v>36</v>
      </c>
      <c r="E64" t="s">
        <v>93</v>
      </c>
      <c r="F64" t="s">
        <v>21</v>
      </c>
      <c r="G64" t="s">
        <v>130</v>
      </c>
      <c r="H64" t="s">
        <v>237</v>
      </c>
      <c r="I64" s="22">
        <v>5.7</v>
      </c>
      <c r="J64">
        <v>1</v>
      </c>
      <c r="K64" s="22">
        <v>5.7</v>
      </c>
      <c r="L64">
        <v>9</v>
      </c>
      <c r="M64" t="s">
        <v>130</v>
      </c>
      <c r="N64" s="22">
        <v>51.300000000000004</v>
      </c>
    </row>
    <row r="65" spans="1:16" x14ac:dyDescent="0.3">
      <c r="A65" t="s">
        <v>238</v>
      </c>
      <c r="B65" t="s">
        <v>17</v>
      </c>
      <c r="C65" t="s">
        <v>239</v>
      </c>
      <c r="D65" t="s">
        <v>240</v>
      </c>
      <c r="E65" t="s">
        <v>93</v>
      </c>
      <c r="F65" t="s">
        <v>21</v>
      </c>
      <c r="G65" t="s">
        <v>22</v>
      </c>
      <c r="H65" t="s">
        <v>168</v>
      </c>
      <c r="I65" s="22">
        <v>11.95</v>
      </c>
      <c r="J65">
        <v>1</v>
      </c>
      <c r="K65" s="22">
        <v>11.95</v>
      </c>
      <c r="L65">
        <v>14</v>
      </c>
      <c r="M65" t="s">
        <v>53</v>
      </c>
      <c r="N65" s="22">
        <v>167.29999999999998</v>
      </c>
      <c r="P65">
        <v>8</v>
      </c>
    </row>
    <row r="66" spans="1:16" x14ac:dyDescent="0.3">
      <c r="A66" t="s">
        <v>129</v>
      </c>
      <c r="B66" t="s">
        <v>17</v>
      </c>
      <c r="C66" t="s">
        <v>239</v>
      </c>
      <c r="D66" t="s">
        <v>19</v>
      </c>
      <c r="E66" t="s">
        <v>93</v>
      </c>
      <c r="F66" t="s">
        <v>21</v>
      </c>
      <c r="G66" t="s">
        <v>130</v>
      </c>
      <c r="H66" t="s">
        <v>131</v>
      </c>
      <c r="I66" s="22">
        <v>5.95</v>
      </c>
      <c r="J66">
        <v>25</v>
      </c>
      <c r="K66" s="22">
        <v>0.23800000000000002</v>
      </c>
      <c r="L66">
        <v>55.4</v>
      </c>
      <c r="M66" t="s">
        <v>33</v>
      </c>
      <c r="N66" s="22">
        <v>13.1852</v>
      </c>
      <c r="P66">
        <v>20</v>
      </c>
    </row>
    <row r="67" spans="1:16" x14ac:dyDescent="0.3">
      <c r="A67" t="s">
        <v>136</v>
      </c>
      <c r="B67" t="s">
        <v>17</v>
      </c>
      <c r="C67" t="s">
        <v>239</v>
      </c>
      <c r="D67" t="s">
        <v>19</v>
      </c>
      <c r="E67" t="s">
        <v>93</v>
      </c>
      <c r="F67" t="s">
        <v>21</v>
      </c>
      <c r="G67" t="s">
        <v>130</v>
      </c>
      <c r="H67" t="s">
        <v>137</v>
      </c>
      <c r="I67" s="22">
        <v>30.42</v>
      </c>
      <c r="J67">
        <v>50</v>
      </c>
      <c r="K67" s="22">
        <v>0.60840000000000005</v>
      </c>
      <c r="L67">
        <v>100</v>
      </c>
      <c r="M67" t="s">
        <v>33</v>
      </c>
      <c r="N67" s="22">
        <v>60.84</v>
      </c>
      <c r="P67">
        <v>25</v>
      </c>
    </row>
    <row r="68" spans="1:16" x14ac:dyDescent="0.3">
      <c r="A68" t="s">
        <v>153</v>
      </c>
      <c r="B68" t="s">
        <v>17</v>
      </c>
      <c r="C68" t="s">
        <v>239</v>
      </c>
      <c r="D68" t="s">
        <v>19</v>
      </c>
      <c r="E68" t="s">
        <v>93</v>
      </c>
      <c r="F68" t="s">
        <v>21</v>
      </c>
      <c r="G68" t="s">
        <v>22</v>
      </c>
      <c r="H68" t="s">
        <v>154</v>
      </c>
      <c r="I68" s="22">
        <v>37.81</v>
      </c>
      <c r="J68">
        <v>50</v>
      </c>
      <c r="K68" s="22">
        <v>0.75620000000000009</v>
      </c>
      <c r="L68">
        <v>91.2</v>
      </c>
      <c r="M68" t="s">
        <v>33</v>
      </c>
      <c r="N68" s="22">
        <v>68.965440000000015</v>
      </c>
      <c r="P68">
        <v>26</v>
      </c>
    </row>
    <row r="69" spans="1:16" x14ac:dyDescent="0.3">
      <c r="A69" t="s">
        <v>241</v>
      </c>
      <c r="B69" t="s">
        <v>17</v>
      </c>
      <c r="C69" t="s">
        <v>239</v>
      </c>
      <c r="D69" t="s">
        <v>19</v>
      </c>
      <c r="E69" t="s">
        <v>93</v>
      </c>
      <c r="F69" t="s">
        <v>21</v>
      </c>
      <c r="G69" t="s">
        <v>130</v>
      </c>
      <c r="H69" t="s">
        <v>163</v>
      </c>
      <c r="I69" s="22">
        <v>14.43</v>
      </c>
      <c r="J69">
        <v>50</v>
      </c>
      <c r="K69" s="22">
        <v>0.28859999999999997</v>
      </c>
      <c r="L69">
        <v>50</v>
      </c>
      <c r="M69" t="s">
        <v>33</v>
      </c>
      <c r="N69" s="22">
        <v>14.429999999999998</v>
      </c>
      <c r="P69">
        <v>27</v>
      </c>
    </row>
    <row r="70" spans="1:16" x14ac:dyDescent="0.3">
      <c r="A70" t="s">
        <v>242</v>
      </c>
      <c r="B70" t="s">
        <v>17</v>
      </c>
      <c r="C70" t="s">
        <v>239</v>
      </c>
      <c r="D70" t="s">
        <v>19</v>
      </c>
      <c r="E70" t="s">
        <v>93</v>
      </c>
      <c r="F70" t="s">
        <v>21</v>
      </c>
      <c r="G70" t="s">
        <v>130</v>
      </c>
      <c r="H70" t="s">
        <v>163</v>
      </c>
      <c r="I70" s="22">
        <v>15.73</v>
      </c>
      <c r="J70">
        <v>50</v>
      </c>
      <c r="K70" s="22">
        <v>0.31459999999999999</v>
      </c>
      <c r="L70">
        <v>450</v>
      </c>
      <c r="M70" t="s">
        <v>33</v>
      </c>
      <c r="N70" s="22">
        <v>141.57</v>
      </c>
      <c r="P70">
        <v>28</v>
      </c>
    </row>
    <row r="71" spans="1:16" x14ac:dyDescent="0.3">
      <c r="A71" t="s">
        <v>162</v>
      </c>
      <c r="B71" t="s">
        <v>17</v>
      </c>
      <c r="C71" t="s">
        <v>239</v>
      </c>
      <c r="D71" t="s">
        <v>19</v>
      </c>
      <c r="E71" t="s">
        <v>93</v>
      </c>
      <c r="F71" t="s">
        <v>21</v>
      </c>
      <c r="G71" t="s">
        <v>130</v>
      </c>
      <c r="H71" t="s">
        <v>163</v>
      </c>
      <c r="I71" s="22">
        <v>16.45</v>
      </c>
      <c r="J71">
        <v>50</v>
      </c>
      <c r="K71" s="22">
        <v>0.32899999999999996</v>
      </c>
      <c r="L71">
        <v>50</v>
      </c>
      <c r="M71" t="s">
        <v>33</v>
      </c>
      <c r="N71" s="22">
        <v>16.45</v>
      </c>
      <c r="P71">
        <v>29</v>
      </c>
    </row>
    <row r="72" spans="1:16" x14ac:dyDescent="0.3">
      <c r="A72" t="s">
        <v>165</v>
      </c>
      <c r="B72" t="s">
        <v>17</v>
      </c>
      <c r="C72" t="s">
        <v>239</v>
      </c>
      <c r="D72" t="s">
        <v>19</v>
      </c>
      <c r="E72" t="s">
        <v>93</v>
      </c>
      <c r="F72" t="s">
        <v>21</v>
      </c>
      <c r="G72" t="s">
        <v>130</v>
      </c>
      <c r="H72" t="s">
        <v>163</v>
      </c>
      <c r="I72" s="22">
        <v>15.18</v>
      </c>
      <c r="J72">
        <v>50</v>
      </c>
      <c r="K72" s="22">
        <v>0.30359999999999998</v>
      </c>
      <c r="L72">
        <v>50</v>
      </c>
      <c r="M72" t="s">
        <v>33</v>
      </c>
      <c r="N72" s="22">
        <v>15.18</v>
      </c>
      <c r="P72">
        <v>30</v>
      </c>
    </row>
    <row r="73" spans="1:16" x14ac:dyDescent="0.3">
      <c r="A73" t="s">
        <v>167</v>
      </c>
      <c r="B73" t="s">
        <v>17</v>
      </c>
      <c r="C73" t="s">
        <v>239</v>
      </c>
      <c r="D73" t="s">
        <v>19</v>
      </c>
      <c r="E73" t="s">
        <v>93</v>
      </c>
      <c r="F73" t="s">
        <v>21</v>
      </c>
      <c r="G73" t="s">
        <v>130</v>
      </c>
      <c r="H73" t="s">
        <v>168</v>
      </c>
      <c r="I73" s="22">
        <v>19.96</v>
      </c>
      <c r="J73">
        <v>25</v>
      </c>
      <c r="K73" s="22">
        <v>0.7984</v>
      </c>
      <c r="L73">
        <v>25</v>
      </c>
      <c r="M73" t="s">
        <v>33</v>
      </c>
      <c r="N73" s="22">
        <v>19.96</v>
      </c>
      <c r="P73">
        <v>31</v>
      </c>
    </row>
    <row r="74" spans="1:16" x14ac:dyDescent="0.3">
      <c r="A74" t="s">
        <v>243</v>
      </c>
      <c r="B74" t="s">
        <v>17</v>
      </c>
      <c r="C74" t="s">
        <v>239</v>
      </c>
      <c r="D74" t="s">
        <v>19</v>
      </c>
      <c r="E74" t="s">
        <v>93</v>
      </c>
      <c r="F74" t="s">
        <v>21</v>
      </c>
      <c r="G74" t="s">
        <v>130</v>
      </c>
      <c r="H74" t="s">
        <v>131</v>
      </c>
      <c r="I74" s="22">
        <v>10.43</v>
      </c>
      <c r="J74">
        <v>25</v>
      </c>
      <c r="K74" s="22">
        <v>0.41720000000000002</v>
      </c>
      <c r="L74">
        <v>50</v>
      </c>
      <c r="M74" t="s">
        <v>33</v>
      </c>
      <c r="N74" s="22">
        <v>20.86</v>
      </c>
      <c r="P74">
        <v>32</v>
      </c>
    </row>
    <row r="75" spans="1:16" x14ac:dyDescent="0.3">
      <c r="A75" t="s">
        <v>150</v>
      </c>
      <c r="B75" t="s">
        <v>17</v>
      </c>
      <c r="C75" t="s">
        <v>239</v>
      </c>
      <c r="D75" t="s">
        <v>19</v>
      </c>
      <c r="E75" t="s">
        <v>93</v>
      </c>
      <c r="F75" t="s">
        <v>21</v>
      </c>
      <c r="G75" t="s">
        <v>130</v>
      </c>
      <c r="H75" t="s">
        <v>244</v>
      </c>
      <c r="I75" s="22">
        <v>17.440000000000001</v>
      </c>
      <c r="J75">
        <v>50</v>
      </c>
      <c r="K75" s="22">
        <v>0.3488</v>
      </c>
      <c r="L75">
        <v>50</v>
      </c>
      <c r="M75" t="s">
        <v>33</v>
      </c>
      <c r="N75" s="22">
        <v>17.440000000000001</v>
      </c>
      <c r="P75">
        <v>33</v>
      </c>
    </row>
    <row r="76" spans="1:16" x14ac:dyDescent="0.3">
      <c r="A76" t="s">
        <v>245</v>
      </c>
      <c r="B76" t="s">
        <v>17</v>
      </c>
      <c r="C76" t="s">
        <v>239</v>
      </c>
      <c r="D76" t="s">
        <v>19</v>
      </c>
      <c r="E76" t="s">
        <v>93</v>
      </c>
      <c r="F76" t="s">
        <v>21</v>
      </c>
      <c r="G76" t="s">
        <v>22</v>
      </c>
      <c r="H76" t="s">
        <v>246</v>
      </c>
      <c r="I76" s="22">
        <v>71.28</v>
      </c>
      <c r="J76">
        <v>12</v>
      </c>
      <c r="K76" s="22">
        <v>5.94</v>
      </c>
      <c r="L76">
        <v>11</v>
      </c>
      <c r="M76" t="s">
        <v>28</v>
      </c>
      <c r="N76" s="22">
        <v>65.34</v>
      </c>
      <c r="P76">
        <v>34</v>
      </c>
    </row>
    <row r="77" spans="1:16" x14ac:dyDescent="0.3">
      <c r="A77" t="s">
        <v>247</v>
      </c>
      <c r="B77" t="s">
        <v>17</v>
      </c>
      <c r="C77" t="s">
        <v>239</v>
      </c>
      <c r="D77" t="s">
        <v>19</v>
      </c>
      <c r="E77" t="s">
        <v>93</v>
      </c>
      <c r="F77" t="s">
        <v>21</v>
      </c>
      <c r="G77" t="s">
        <v>22</v>
      </c>
      <c r="H77" t="s">
        <v>248</v>
      </c>
      <c r="I77" s="22">
        <v>58.82</v>
      </c>
      <c r="J77">
        <v>6</v>
      </c>
      <c r="K77" s="22">
        <v>9.8033333333333328</v>
      </c>
      <c r="L77">
        <v>4</v>
      </c>
      <c r="M77" t="s">
        <v>28</v>
      </c>
      <c r="N77" s="22">
        <v>39.213333333333331</v>
      </c>
      <c r="P77">
        <v>35</v>
      </c>
    </row>
    <row r="78" spans="1:16" x14ac:dyDescent="0.3">
      <c r="A78" t="s">
        <v>249</v>
      </c>
      <c r="B78" t="s">
        <v>17</v>
      </c>
      <c r="C78" t="s">
        <v>239</v>
      </c>
      <c r="D78" t="s">
        <v>19</v>
      </c>
      <c r="E78" t="s">
        <v>93</v>
      </c>
      <c r="F78" t="s">
        <v>21</v>
      </c>
      <c r="G78" t="s">
        <v>22</v>
      </c>
      <c r="H78" t="s">
        <v>250</v>
      </c>
      <c r="I78" s="22">
        <v>11.95</v>
      </c>
      <c r="J78">
        <v>1</v>
      </c>
      <c r="K78" s="22">
        <v>11.95</v>
      </c>
      <c r="L78">
        <v>0.5</v>
      </c>
      <c r="M78" t="s">
        <v>53</v>
      </c>
      <c r="N78" s="22">
        <v>5.9749999999999996</v>
      </c>
      <c r="P78">
        <v>37</v>
      </c>
    </row>
    <row r="79" spans="1:16" x14ac:dyDescent="0.3">
      <c r="A79" t="s">
        <v>251</v>
      </c>
      <c r="B79" t="s">
        <v>17</v>
      </c>
      <c r="C79" t="s">
        <v>239</v>
      </c>
      <c r="D79" t="s">
        <v>19</v>
      </c>
      <c r="E79" t="s">
        <v>93</v>
      </c>
      <c r="F79" t="s">
        <v>21</v>
      </c>
      <c r="G79" t="s">
        <v>22</v>
      </c>
      <c r="H79" t="s">
        <v>22</v>
      </c>
      <c r="I79" s="22">
        <v>47.95</v>
      </c>
      <c r="J79">
        <v>1</v>
      </c>
      <c r="K79" s="22">
        <v>47.95</v>
      </c>
      <c r="L79">
        <v>1.5</v>
      </c>
      <c r="M79" t="s">
        <v>53</v>
      </c>
      <c r="N79" s="22">
        <v>71.925000000000011</v>
      </c>
      <c r="P79">
        <v>38</v>
      </c>
    </row>
    <row r="80" spans="1:16" x14ac:dyDescent="0.3">
      <c r="A80" t="s">
        <v>252</v>
      </c>
      <c r="B80" t="s">
        <v>17</v>
      </c>
      <c r="C80" t="s">
        <v>239</v>
      </c>
      <c r="D80" t="s">
        <v>19</v>
      </c>
      <c r="E80" t="s">
        <v>93</v>
      </c>
      <c r="F80" t="s">
        <v>21</v>
      </c>
      <c r="G80" t="s">
        <v>22</v>
      </c>
      <c r="H80" t="s">
        <v>253</v>
      </c>
      <c r="I80" s="22">
        <v>25.78</v>
      </c>
      <c r="J80">
        <v>2</v>
      </c>
      <c r="K80" s="22">
        <v>12.89</v>
      </c>
      <c r="L80">
        <v>4</v>
      </c>
      <c r="M80" t="s">
        <v>130</v>
      </c>
      <c r="N80" s="22">
        <v>51.56</v>
      </c>
      <c r="P80">
        <v>39</v>
      </c>
    </row>
    <row r="81" spans="1:16" x14ac:dyDescent="0.3">
      <c r="A81" t="s">
        <v>254</v>
      </c>
      <c r="B81" t="s">
        <v>17</v>
      </c>
      <c r="C81" t="s">
        <v>239</v>
      </c>
      <c r="D81" t="s">
        <v>19</v>
      </c>
      <c r="E81" t="s">
        <v>93</v>
      </c>
      <c r="F81" t="s">
        <v>21</v>
      </c>
      <c r="G81" t="s">
        <v>22</v>
      </c>
      <c r="H81" t="s">
        <v>255</v>
      </c>
      <c r="I81" s="22">
        <v>22.57</v>
      </c>
      <c r="J81">
        <v>1</v>
      </c>
      <c r="K81" s="22">
        <v>22.57</v>
      </c>
      <c r="L81">
        <v>10</v>
      </c>
      <c r="M81" t="s">
        <v>53</v>
      </c>
      <c r="N81" s="22">
        <v>225.7</v>
      </c>
      <c r="P81">
        <v>41</v>
      </c>
    </row>
    <row r="82" spans="1:16" x14ac:dyDescent="0.3">
      <c r="A82" t="s">
        <v>256</v>
      </c>
      <c r="B82" t="s">
        <v>17</v>
      </c>
      <c r="C82" t="s">
        <v>239</v>
      </c>
      <c r="D82" t="s">
        <v>19</v>
      </c>
      <c r="E82" t="s">
        <v>93</v>
      </c>
      <c r="F82" t="s">
        <v>21</v>
      </c>
      <c r="G82" t="s">
        <v>22</v>
      </c>
      <c r="H82" t="s">
        <v>257</v>
      </c>
      <c r="I82" s="22">
        <v>19.760000000000002</v>
      </c>
      <c r="J82">
        <v>12</v>
      </c>
      <c r="K82" s="22">
        <v>1.6466666666666667</v>
      </c>
      <c r="L82">
        <v>6</v>
      </c>
      <c r="M82" t="s">
        <v>28</v>
      </c>
      <c r="N82" s="22">
        <v>9.8800000000000008</v>
      </c>
      <c r="P82">
        <v>42</v>
      </c>
    </row>
    <row r="83" spans="1:16" x14ac:dyDescent="0.3">
      <c r="A83" t="s">
        <v>258</v>
      </c>
      <c r="B83" t="s">
        <v>17</v>
      </c>
      <c r="C83" t="s">
        <v>239</v>
      </c>
      <c r="D83" t="s">
        <v>19</v>
      </c>
      <c r="E83" t="s">
        <v>93</v>
      </c>
      <c r="F83" t="s">
        <v>21</v>
      </c>
      <c r="G83" t="s">
        <v>22</v>
      </c>
      <c r="H83" t="s">
        <v>259</v>
      </c>
      <c r="I83" s="22">
        <v>7.96</v>
      </c>
      <c r="J83">
        <v>1</v>
      </c>
      <c r="K83" s="22">
        <v>7.96</v>
      </c>
      <c r="L83">
        <v>3</v>
      </c>
      <c r="M83" t="s">
        <v>71</v>
      </c>
      <c r="N83" s="22">
        <v>23.88</v>
      </c>
      <c r="P83">
        <v>43</v>
      </c>
    </row>
    <row r="84" spans="1:16" x14ac:dyDescent="0.3">
      <c r="A84" t="s">
        <v>260</v>
      </c>
      <c r="B84" t="s">
        <v>17</v>
      </c>
      <c r="C84" t="s">
        <v>239</v>
      </c>
      <c r="D84" t="s">
        <v>19</v>
      </c>
      <c r="E84" t="s">
        <v>93</v>
      </c>
      <c r="F84" t="s">
        <v>21</v>
      </c>
      <c r="G84" t="s">
        <v>22</v>
      </c>
      <c r="H84" t="s">
        <v>259</v>
      </c>
      <c r="I84" s="22">
        <v>25.72</v>
      </c>
      <c r="J84">
        <v>4</v>
      </c>
      <c r="K84" s="22">
        <v>6.43</v>
      </c>
      <c r="L84">
        <v>7</v>
      </c>
      <c r="M84" t="s">
        <v>71</v>
      </c>
      <c r="N84" s="22">
        <v>45.01</v>
      </c>
      <c r="P84">
        <v>44</v>
      </c>
    </row>
    <row r="85" spans="1:16" x14ac:dyDescent="0.3">
      <c r="A85" t="s">
        <v>261</v>
      </c>
      <c r="B85" t="s">
        <v>17</v>
      </c>
      <c r="C85" t="s">
        <v>239</v>
      </c>
      <c r="D85" t="s">
        <v>19</v>
      </c>
      <c r="E85" t="s">
        <v>93</v>
      </c>
      <c r="F85" t="s">
        <v>21</v>
      </c>
      <c r="G85" t="s">
        <v>22</v>
      </c>
      <c r="H85" t="s">
        <v>262</v>
      </c>
      <c r="I85" s="22">
        <v>7.22</v>
      </c>
      <c r="J85">
        <v>1</v>
      </c>
      <c r="K85" s="22">
        <v>7.22</v>
      </c>
      <c r="L85">
        <v>3</v>
      </c>
      <c r="M85" t="s">
        <v>71</v>
      </c>
      <c r="N85" s="22">
        <v>21.66</v>
      </c>
      <c r="P85">
        <v>45</v>
      </c>
    </row>
    <row r="86" spans="1:16" x14ac:dyDescent="0.3">
      <c r="A86" t="s">
        <v>263</v>
      </c>
      <c r="B86" t="s">
        <v>17</v>
      </c>
      <c r="C86" t="s">
        <v>239</v>
      </c>
      <c r="D86" t="s">
        <v>104</v>
      </c>
      <c r="E86" t="s">
        <v>93</v>
      </c>
      <c r="F86" t="s">
        <v>21</v>
      </c>
      <c r="G86" t="s">
        <v>22</v>
      </c>
      <c r="H86" t="s">
        <v>71</v>
      </c>
      <c r="I86" s="22">
        <v>17.5</v>
      </c>
      <c r="J86">
        <v>1</v>
      </c>
      <c r="K86" s="22">
        <v>17.5</v>
      </c>
      <c r="L86">
        <v>5</v>
      </c>
      <c r="M86" t="s">
        <v>71</v>
      </c>
      <c r="N86" s="22">
        <v>87.5</v>
      </c>
      <c r="P86">
        <v>46</v>
      </c>
    </row>
    <row r="87" spans="1:16" x14ac:dyDescent="0.3">
      <c r="A87" t="s">
        <v>264</v>
      </c>
      <c r="B87" t="s">
        <v>17</v>
      </c>
      <c r="C87" t="s">
        <v>239</v>
      </c>
      <c r="D87" t="s">
        <v>19</v>
      </c>
      <c r="E87" t="s">
        <v>93</v>
      </c>
      <c r="F87" t="s">
        <v>21</v>
      </c>
      <c r="G87" t="s">
        <v>105</v>
      </c>
      <c r="H87" t="s">
        <v>265</v>
      </c>
      <c r="I87" s="22">
        <v>23.02</v>
      </c>
      <c r="J87">
        <v>3</v>
      </c>
      <c r="K87" s="22">
        <v>7.6733333333333329</v>
      </c>
      <c r="L87">
        <v>0</v>
      </c>
      <c r="M87" t="s">
        <v>71</v>
      </c>
      <c r="N87" s="22">
        <v>0</v>
      </c>
      <c r="P87">
        <v>47</v>
      </c>
    </row>
    <row r="88" spans="1:16" x14ac:dyDescent="0.3">
      <c r="A88" t="s">
        <v>266</v>
      </c>
      <c r="B88" t="s">
        <v>17</v>
      </c>
      <c r="C88" t="s">
        <v>239</v>
      </c>
      <c r="D88" t="s">
        <v>104</v>
      </c>
      <c r="E88" t="s">
        <v>93</v>
      </c>
      <c r="F88" t="s">
        <v>21</v>
      </c>
      <c r="G88" t="s">
        <v>105</v>
      </c>
      <c r="H88" t="s">
        <v>71</v>
      </c>
      <c r="I88" s="22">
        <v>14.9</v>
      </c>
      <c r="J88">
        <v>1</v>
      </c>
      <c r="K88" s="22">
        <v>14.9</v>
      </c>
      <c r="L88">
        <v>0.8</v>
      </c>
      <c r="M88" t="s">
        <v>71</v>
      </c>
      <c r="N88" s="22">
        <v>11.920000000000002</v>
      </c>
      <c r="P88">
        <v>48</v>
      </c>
    </row>
    <row r="89" spans="1:16" x14ac:dyDescent="0.3">
      <c r="A89" t="s">
        <v>267</v>
      </c>
      <c r="B89" t="s">
        <v>17</v>
      </c>
      <c r="C89" t="s">
        <v>239</v>
      </c>
      <c r="D89" t="s">
        <v>19</v>
      </c>
      <c r="E89" t="s">
        <v>93</v>
      </c>
      <c r="F89" t="s">
        <v>21</v>
      </c>
      <c r="G89" t="s">
        <v>28</v>
      </c>
      <c r="H89" t="s">
        <v>268</v>
      </c>
      <c r="I89" s="22">
        <v>51.01</v>
      </c>
      <c r="J89">
        <v>4</v>
      </c>
      <c r="K89" s="22">
        <v>12.7525</v>
      </c>
      <c r="L89">
        <v>4</v>
      </c>
      <c r="M89" t="s">
        <v>28</v>
      </c>
      <c r="N89" s="22">
        <v>51.01</v>
      </c>
      <c r="P89">
        <v>49</v>
      </c>
    </row>
    <row r="90" spans="1:16" x14ac:dyDescent="0.3">
      <c r="A90" t="s">
        <v>269</v>
      </c>
      <c r="B90" t="s">
        <v>17</v>
      </c>
      <c r="C90" t="s">
        <v>239</v>
      </c>
      <c r="D90" t="s">
        <v>19</v>
      </c>
      <c r="E90" t="s">
        <v>93</v>
      </c>
      <c r="F90" t="s">
        <v>21</v>
      </c>
      <c r="G90" t="s">
        <v>22</v>
      </c>
      <c r="H90" t="s">
        <v>270</v>
      </c>
      <c r="I90" s="22">
        <v>18.350000000000001</v>
      </c>
      <c r="J90">
        <v>4</v>
      </c>
      <c r="K90" s="22">
        <v>4.5875000000000004</v>
      </c>
      <c r="L90">
        <v>1</v>
      </c>
      <c r="M90" t="s">
        <v>71</v>
      </c>
      <c r="N90" s="22">
        <v>4.5875000000000004</v>
      </c>
      <c r="P90">
        <v>50</v>
      </c>
    </row>
    <row r="91" spans="1:16" x14ac:dyDescent="0.3">
      <c r="A91" t="s">
        <v>271</v>
      </c>
      <c r="B91" t="s">
        <v>17</v>
      </c>
      <c r="C91" t="s">
        <v>239</v>
      </c>
      <c r="D91" t="s">
        <v>19</v>
      </c>
      <c r="E91" t="s">
        <v>93</v>
      </c>
      <c r="F91" t="s">
        <v>21</v>
      </c>
      <c r="G91" t="s">
        <v>22</v>
      </c>
      <c r="H91" t="s">
        <v>272</v>
      </c>
      <c r="I91" s="22">
        <v>16.170000000000002</v>
      </c>
      <c r="J91">
        <v>1</v>
      </c>
      <c r="K91" s="22">
        <v>16.170000000000002</v>
      </c>
      <c r="L91">
        <v>0.4</v>
      </c>
      <c r="M91" t="s">
        <v>53</v>
      </c>
      <c r="N91" s="22">
        <v>6.4680000000000009</v>
      </c>
      <c r="P91">
        <v>51</v>
      </c>
    </row>
    <row r="92" spans="1:16" x14ac:dyDescent="0.3">
      <c r="A92" t="s">
        <v>273</v>
      </c>
      <c r="B92" t="s">
        <v>17</v>
      </c>
      <c r="C92" t="s">
        <v>239</v>
      </c>
      <c r="D92" t="s">
        <v>19</v>
      </c>
      <c r="E92" t="s">
        <v>93</v>
      </c>
      <c r="F92" t="s">
        <v>21</v>
      </c>
      <c r="G92" t="s">
        <v>22</v>
      </c>
      <c r="H92" t="s">
        <v>274</v>
      </c>
      <c r="I92" s="22">
        <v>19.43</v>
      </c>
      <c r="J92">
        <v>1</v>
      </c>
      <c r="K92" s="22">
        <v>19.43</v>
      </c>
      <c r="L92">
        <v>0.3</v>
      </c>
      <c r="M92" t="s">
        <v>53</v>
      </c>
      <c r="N92" s="22">
        <v>5.8289999999999997</v>
      </c>
      <c r="P92">
        <v>52</v>
      </c>
    </row>
    <row r="93" spans="1:16" x14ac:dyDescent="0.3">
      <c r="A93" t="s">
        <v>275</v>
      </c>
      <c r="B93" t="s">
        <v>17</v>
      </c>
      <c r="C93" t="s">
        <v>239</v>
      </c>
      <c r="D93" t="s">
        <v>19</v>
      </c>
      <c r="E93" t="s">
        <v>93</v>
      </c>
      <c r="F93" t="s">
        <v>21</v>
      </c>
      <c r="G93" t="s">
        <v>22</v>
      </c>
      <c r="H93" t="s">
        <v>276</v>
      </c>
      <c r="I93" s="22">
        <v>31.38</v>
      </c>
      <c r="J93">
        <v>1</v>
      </c>
      <c r="K93" s="22">
        <v>31.38</v>
      </c>
      <c r="L93">
        <v>0.7</v>
      </c>
      <c r="M93" t="s">
        <v>53</v>
      </c>
      <c r="N93" s="22">
        <v>21.965999999999998</v>
      </c>
      <c r="P93">
        <v>53</v>
      </c>
    </row>
    <row r="94" spans="1:16" x14ac:dyDescent="0.3">
      <c r="A94" t="s">
        <v>277</v>
      </c>
      <c r="B94" t="s">
        <v>17</v>
      </c>
      <c r="C94" t="s">
        <v>239</v>
      </c>
      <c r="D94" t="s">
        <v>19</v>
      </c>
      <c r="E94" t="s">
        <v>93</v>
      </c>
      <c r="F94" t="s">
        <v>21</v>
      </c>
      <c r="G94" t="s">
        <v>22</v>
      </c>
      <c r="H94" t="s">
        <v>278</v>
      </c>
      <c r="I94" s="22">
        <v>12.81</v>
      </c>
      <c r="J94">
        <v>1</v>
      </c>
      <c r="K94" s="22">
        <v>12.81</v>
      </c>
      <c r="L94">
        <v>1</v>
      </c>
      <c r="M94" t="s">
        <v>53</v>
      </c>
      <c r="N94" s="22">
        <v>12.81</v>
      </c>
      <c r="P94">
        <v>54</v>
      </c>
    </row>
    <row r="95" spans="1:16" x14ac:dyDescent="0.3">
      <c r="A95" t="s">
        <v>279</v>
      </c>
      <c r="B95" t="s">
        <v>17</v>
      </c>
      <c r="C95" t="s">
        <v>239</v>
      </c>
      <c r="D95" t="s">
        <v>19</v>
      </c>
      <c r="E95" t="s">
        <v>93</v>
      </c>
      <c r="F95" t="s">
        <v>21</v>
      </c>
      <c r="G95" t="s">
        <v>22</v>
      </c>
      <c r="H95" t="s">
        <v>280</v>
      </c>
      <c r="I95" s="22">
        <v>26.8</v>
      </c>
      <c r="J95">
        <v>1</v>
      </c>
      <c r="K95" s="22">
        <v>26.8</v>
      </c>
      <c r="L95">
        <v>0.9</v>
      </c>
      <c r="M95" t="s">
        <v>53</v>
      </c>
      <c r="N95" s="22">
        <v>24.12</v>
      </c>
      <c r="P95">
        <v>55</v>
      </c>
    </row>
    <row r="96" spans="1:16" x14ac:dyDescent="0.3">
      <c r="A96" t="s">
        <v>281</v>
      </c>
      <c r="B96" t="s">
        <v>17</v>
      </c>
      <c r="C96" t="s">
        <v>239</v>
      </c>
      <c r="D96" t="s">
        <v>19</v>
      </c>
      <c r="E96" t="s">
        <v>93</v>
      </c>
      <c r="F96" t="s">
        <v>21</v>
      </c>
      <c r="G96" t="s">
        <v>22</v>
      </c>
      <c r="H96" t="s">
        <v>282</v>
      </c>
      <c r="I96" s="22">
        <v>30.25</v>
      </c>
      <c r="J96">
        <v>1</v>
      </c>
      <c r="K96" s="22">
        <v>30.25</v>
      </c>
      <c r="L96">
        <v>0.8</v>
      </c>
      <c r="M96" t="s">
        <v>53</v>
      </c>
      <c r="N96" s="22">
        <v>24.200000000000003</v>
      </c>
      <c r="P96">
        <v>56</v>
      </c>
    </row>
    <row r="97" spans="1:16" x14ac:dyDescent="0.3">
      <c r="A97" t="s">
        <v>283</v>
      </c>
      <c r="B97" t="s">
        <v>17</v>
      </c>
      <c r="C97" t="s">
        <v>239</v>
      </c>
      <c r="D97" t="s">
        <v>19</v>
      </c>
      <c r="E97" t="s">
        <v>93</v>
      </c>
      <c r="F97" t="s">
        <v>21</v>
      </c>
      <c r="G97" t="s">
        <v>22</v>
      </c>
      <c r="H97" t="s">
        <v>282</v>
      </c>
      <c r="I97" s="22">
        <v>24.29</v>
      </c>
      <c r="J97">
        <v>1</v>
      </c>
      <c r="K97" s="22">
        <v>24.29</v>
      </c>
      <c r="L97">
        <v>0.9</v>
      </c>
      <c r="M97" t="s">
        <v>53</v>
      </c>
      <c r="N97" s="22">
        <v>21.861000000000001</v>
      </c>
      <c r="P97">
        <v>57</v>
      </c>
    </row>
    <row r="98" spans="1:16" x14ac:dyDescent="0.3">
      <c r="A98" t="s">
        <v>193</v>
      </c>
      <c r="B98" t="s">
        <v>17</v>
      </c>
      <c r="C98" t="s">
        <v>239</v>
      </c>
      <c r="D98" t="s">
        <v>19</v>
      </c>
      <c r="E98" t="s">
        <v>93</v>
      </c>
      <c r="F98" t="s">
        <v>21</v>
      </c>
      <c r="G98" t="s">
        <v>22</v>
      </c>
      <c r="H98" t="s">
        <v>194</v>
      </c>
      <c r="I98" s="22">
        <v>53.17</v>
      </c>
      <c r="J98">
        <v>30</v>
      </c>
      <c r="K98" s="22">
        <v>1.7723333333333333</v>
      </c>
      <c r="L98">
        <v>31</v>
      </c>
      <c r="M98" t="s">
        <v>28</v>
      </c>
      <c r="N98" s="22">
        <v>54.94233333333333</v>
      </c>
      <c r="P98">
        <v>58</v>
      </c>
    </row>
    <row r="99" spans="1:16" x14ac:dyDescent="0.3">
      <c r="A99" t="s">
        <v>284</v>
      </c>
      <c r="B99" t="s">
        <v>17</v>
      </c>
      <c r="C99" t="s">
        <v>239</v>
      </c>
      <c r="D99" t="s">
        <v>19</v>
      </c>
      <c r="E99" t="s">
        <v>93</v>
      </c>
      <c r="F99" t="s">
        <v>21</v>
      </c>
      <c r="G99" t="s">
        <v>22</v>
      </c>
      <c r="H99" t="s">
        <v>285</v>
      </c>
      <c r="I99" s="22">
        <v>32.909999999999997</v>
      </c>
      <c r="J99">
        <v>18</v>
      </c>
      <c r="K99" s="22">
        <v>1.8283333333333331</v>
      </c>
      <c r="L99">
        <v>21</v>
      </c>
      <c r="M99" t="s">
        <v>28</v>
      </c>
      <c r="N99" s="22">
        <v>38.394999999999996</v>
      </c>
      <c r="P99">
        <v>59</v>
      </c>
    </row>
    <row r="100" spans="1:16" x14ac:dyDescent="0.3">
      <c r="A100" t="s">
        <v>197</v>
      </c>
      <c r="B100" t="s">
        <v>17</v>
      </c>
      <c r="C100" t="s">
        <v>239</v>
      </c>
      <c r="D100" t="s">
        <v>19</v>
      </c>
      <c r="E100" t="s">
        <v>93</v>
      </c>
      <c r="F100" t="s">
        <v>21</v>
      </c>
      <c r="G100" t="s">
        <v>22</v>
      </c>
      <c r="H100" t="s">
        <v>196</v>
      </c>
      <c r="I100" s="22">
        <v>32.04</v>
      </c>
      <c r="J100">
        <v>12</v>
      </c>
      <c r="K100" s="22">
        <v>2.67</v>
      </c>
      <c r="L100">
        <v>5</v>
      </c>
      <c r="M100" t="s">
        <v>28</v>
      </c>
      <c r="N100" s="22">
        <v>13.35</v>
      </c>
      <c r="P100">
        <v>59.1</v>
      </c>
    </row>
    <row r="101" spans="1:16" x14ac:dyDescent="0.3">
      <c r="A101" t="s">
        <v>198</v>
      </c>
      <c r="B101" t="s">
        <v>17</v>
      </c>
      <c r="C101" t="s">
        <v>239</v>
      </c>
      <c r="D101" t="s">
        <v>19</v>
      </c>
      <c r="E101" t="s">
        <v>93</v>
      </c>
      <c r="F101" t="s">
        <v>21</v>
      </c>
      <c r="G101" t="s">
        <v>22</v>
      </c>
      <c r="H101" t="s">
        <v>196</v>
      </c>
      <c r="I101" s="22">
        <v>17.03</v>
      </c>
      <c r="J101">
        <v>12</v>
      </c>
      <c r="K101" s="22">
        <v>1.4191666666666667</v>
      </c>
      <c r="L101">
        <v>10</v>
      </c>
      <c r="M101" t="s">
        <v>28</v>
      </c>
      <c r="N101" s="22">
        <v>14.191666666666666</v>
      </c>
      <c r="P101">
        <v>59.2</v>
      </c>
    </row>
    <row r="102" spans="1:16" x14ac:dyDescent="0.3">
      <c r="A102" t="s">
        <v>205</v>
      </c>
      <c r="B102" t="s">
        <v>17</v>
      </c>
      <c r="C102" t="s">
        <v>239</v>
      </c>
      <c r="D102" t="s">
        <v>19</v>
      </c>
      <c r="E102" t="s">
        <v>93</v>
      </c>
      <c r="F102" t="s">
        <v>21</v>
      </c>
      <c r="G102" t="s">
        <v>22</v>
      </c>
      <c r="H102" t="s">
        <v>206</v>
      </c>
      <c r="I102" s="22">
        <v>26.13</v>
      </c>
      <c r="J102">
        <v>12</v>
      </c>
      <c r="K102" s="22">
        <v>2.1774999999999998</v>
      </c>
      <c r="L102">
        <v>8</v>
      </c>
      <c r="M102" t="s">
        <v>28</v>
      </c>
      <c r="N102" s="22">
        <v>17.419999999999998</v>
      </c>
      <c r="P102">
        <v>63</v>
      </c>
    </row>
    <row r="103" spans="1:16" x14ac:dyDescent="0.3">
      <c r="A103" t="s">
        <v>207</v>
      </c>
      <c r="B103" t="s">
        <v>17</v>
      </c>
      <c r="C103" t="s">
        <v>239</v>
      </c>
      <c r="D103" t="s">
        <v>19</v>
      </c>
      <c r="E103" t="s">
        <v>93</v>
      </c>
      <c r="F103" t="s">
        <v>21</v>
      </c>
      <c r="G103" t="s">
        <v>22</v>
      </c>
      <c r="H103" t="s">
        <v>206</v>
      </c>
      <c r="I103" s="22">
        <v>28.81</v>
      </c>
      <c r="J103">
        <v>12</v>
      </c>
      <c r="K103" s="22">
        <v>2.4008333333333334</v>
      </c>
      <c r="L103">
        <v>12</v>
      </c>
      <c r="M103" t="s">
        <v>28</v>
      </c>
      <c r="N103" s="22">
        <v>28.810000000000002</v>
      </c>
      <c r="P103">
        <v>64</v>
      </c>
    </row>
    <row r="104" spans="1:16" x14ac:dyDescent="0.3">
      <c r="A104" t="s">
        <v>286</v>
      </c>
      <c r="B104" t="s">
        <v>17</v>
      </c>
      <c r="C104" t="s">
        <v>239</v>
      </c>
      <c r="D104" t="s">
        <v>19</v>
      </c>
      <c r="E104" t="s">
        <v>93</v>
      </c>
      <c r="F104" t="s">
        <v>21</v>
      </c>
      <c r="G104" t="s">
        <v>22</v>
      </c>
      <c r="H104" t="s">
        <v>209</v>
      </c>
      <c r="I104" s="22">
        <v>23.67</v>
      </c>
      <c r="J104">
        <v>12</v>
      </c>
      <c r="K104" s="22">
        <v>1.9725000000000001</v>
      </c>
      <c r="L104">
        <v>4</v>
      </c>
      <c r="M104" t="s">
        <v>28</v>
      </c>
      <c r="N104" s="22">
        <v>7.8900000000000006</v>
      </c>
      <c r="P104">
        <v>65</v>
      </c>
    </row>
    <row r="105" spans="1:16" x14ac:dyDescent="0.3">
      <c r="A105" t="s">
        <v>210</v>
      </c>
      <c r="B105" t="s">
        <v>17</v>
      </c>
      <c r="C105" t="s">
        <v>239</v>
      </c>
      <c r="D105" t="s">
        <v>19</v>
      </c>
      <c r="E105" t="s">
        <v>93</v>
      </c>
      <c r="F105" t="s">
        <v>21</v>
      </c>
      <c r="G105" t="s">
        <v>22</v>
      </c>
      <c r="H105" t="s">
        <v>206</v>
      </c>
      <c r="I105" s="22">
        <v>26.33</v>
      </c>
      <c r="J105">
        <v>12</v>
      </c>
      <c r="K105" s="22">
        <v>2.1941666666666664</v>
      </c>
      <c r="L105">
        <v>7</v>
      </c>
      <c r="M105" t="s">
        <v>28</v>
      </c>
      <c r="N105" s="22">
        <v>15.359166666666665</v>
      </c>
      <c r="P105">
        <v>66</v>
      </c>
    </row>
    <row r="106" spans="1:16" x14ac:dyDescent="0.3">
      <c r="A106" t="s">
        <v>211</v>
      </c>
      <c r="B106" t="s">
        <v>17</v>
      </c>
      <c r="C106" t="s">
        <v>239</v>
      </c>
      <c r="D106" t="s">
        <v>19</v>
      </c>
      <c r="E106" t="s">
        <v>93</v>
      </c>
      <c r="F106" t="s">
        <v>21</v>
      </c>
      <c r="G106" t="s">
        <v>22</v>
      </c>
      <c r="H106" t="s">
        <v>206</v>
      </c>
      <c r="I106" s="22">
        <v>23.82</v>
      </c>
      <c r="J106">
        <v>12</v>
      </c>
      <c r="K106" s="22">
        <v>1.9850000000000001</v>
      </c>
      <c r="L106">
        <v>0</v>
      </c>
      <c r="M106" t="s">
        <v>28</v>
      </c>
      <c r="N106" s="22">
        <v>0</v>
      </c>
      <c r="P106">
        <v>67</v>
      </c>
    </row>
    <row r="107" spans="1:16" x14ac:dyDescent="0.3">
      <c r="A107" t="s">
        <v>199</v>
      </c>
      <c r="B107" t="s">
        <v>17</v>
      </c>
      <c r="C107" t="s">
        <v>239</v>
      </c>
      <c r="D107" t="s">
        <v>19</v>
      </c>
      <c r="E107" t="s">
        <v>93</v>
      </c>
      <c r="F107" t="s">
        <v>21</v>
      </c>
      <c r="G107" t="s">
        <v>22</v>
      </c>
      <c r="H107" t="s">
        <v>200</v>
      </c>
      <c r="I107" s="22">
        <v>25.91</v>
      </c>
      <c r="J107">
        <v>12</v>
      </c>
      <c r="K107" s="22">
        <v>2.1591666666666667</v>
      </c>
      <c r="L107">
        <v>17</v>
      </c>
      <c r="M107" t="s">
        <v>28</v>
      </c>
      <c r="N107" s="22">
        <v>36.705833333333331</v>
      </c>
      <c r="P107">
        <v>68</v>
      </c>
    </row>
    <row r="108" spans="1:16" x14ac:dyDescent="0.3">
      <c r="A108" t="s">
        <v>191</v>
      </c>
      <c r="B108" t="s">
        <v>17</v>
      </c>
      <c r="C108" t="s">
        <v>239</v>
      </c>
      <c r="D108" t="s">
        <v>19</v>
      </c>
      <c r="E108" t="s">
        <v>93</v>
      </c>
      <c r="F108" t="s">
        <v>21</v>
      </c>
      <c r="G108" t="s">
        <v>22</v>
      </c>
      <c r="H108" t="s">
        <v>192</v>
      </c>
      <c r="I108" s="22">
        <v>16.5</v>
      </c>
      <c r="J108">
        <v>24</v>
      </c>
      <c r="K108" s="22">
        <v>0.6875</v>
      </c>
      <c r="L108">
        <v>0</v>
      </c>
      <c r="M108" t="s">
        <v>28</v>
      </c>
      <c r="N108" s="22">
        <v>0</v>
      </c>
      <c r="P108">
        <v>69</v>
      </c>
    </row>
    <row r="109" spans="1:16" x14ac:dyDescent="0.3">
      <c r="A109" t="s">
        <v>188</v>
      </c>
      <c r="B109" t="s">
        <v>17</v>
      </c>
      <c r="C109" t="s">
        <v>239</v>
      </c>
      <c r="D109" t="s">
        <v>19</v>
      </c>
      <c r="E109" t="s">
        <v>93</v>
      </c>
      <c r="F109" t="s">
        <v>21</v>
      </c>
      <c r="G109" t="s">
        <v>22</v>
      </c>
      <c r="H109" t="s">
        <v>190</v>
      </c>
      <c r="I109" s="22">
        <v>50.49</v>
      </c>
      <c r="J109">
        <v>24</v>
      </c>
      <c r="K109" s="22">
        <v>2.1037500000000002</v>
      </c>
      <c r="L109">
        <v>21</v>
      </c>
      <c r="M109" t="s">
        <v>28</v>
      </c>
      <c r="N109" s="22">
        <v>44.178750000000008</v>
      </c>
      <c r="P109">
        <v>70</v>
      </c>
    </row>
    <row r="110" spans="1:16" x14ac:dyDescent="0.3">
      <c r="A110" t="s">
        <v>203</v>
      </c>
      <c r="B110" t="s">
        <v>17</v>
      </c>
      <c r="C110" t="s">
        <v>239</v>
      </c>
      <c r="D110" t="s">
        <v>19</v>
      </c>
      <c r="E110" t="s">
        <v>93</v>
      </c>
      <c r="F110" t="s">
        <v>21</v>
      </c>
      <c r="G110" t="s">
        <v>22</v>
      </c>
      <c r="H110" t="s">
        <v>204</v>
      </c>
      <c r="I110" s="22">
        <v>39.96</v>
      </c>
      <c r="J110">
        <v>24</v>
      </c>
      <c r="K110" s="22">
        <v>1.665</v>
      </c>
      <c r="L110">
        <v>6</v>
      </c>
      <c r="M110" t="s">
        <v>28</v>
      </c>
      <c r="N110" s="22">
        <v>9.99</v>
      </c>
      <c r="P110">
        <v>71</v>
      </c>
    </row>
    <row r="111" spans="1:16" x14ac:dyDescent="0.3">
      <c r="A111" t="s">
        <v>201</v>
      </c>
      <c r="B111" t="s">
        <v>17</v>
      </c>
      <c r="C111" t="s">
        <v>239</v>
      </c>
      <c r="D111" t="s">
        <v>19</v>
      </c>
      <c r="E111" t="s">
        <v>93</v>
      </c>
      <c r="F111" t="s">
        <v>21</v>
      </c>
      <c r="G111" t="s">
        <v>22</v>
      </c>
      <c r="H111" t="s">
        <v>202</v>
      </c>
      <c r="I111" s="22">
        <v>34.729999999999997</v>
      </c>
      <c r="J111">
        <v>12</v>
      </c>
      <c r="K111" s="22">
        <v>2.8941666666666666</v>
      </c>
      <c r="L111">
        <v>3</v>
      </c>
      <c r="M111" t="s">
        <v>28</v>
      </c>
      <c r="N111" s="22">
        <v>8.6824999999999992</v>
      </c>
      <c r="P111">
        <v>72</v>
      </c>
    </row>
    <row r="112" spans="1:16" x14ac:dyDescent="0.3">
      <c r="A112" t="s">
        <v>195</v>
      </c>
      <c r="B112" t="s">
        <v>17</v>
      </c>
      <c r="C112" t="s">
        <v>239</v>
      </c>
      <c r="D112" t="s">
        <v>19</v>
      </c>
      <c r="E112" t="s">
        <v>93</v>
      </c>
      <c r="F112" t="s">
        <v>21</v>
      </c>
      <c r="G112" t="s">
        <v>22</v>
      </c>
      <c r="H112" t="s">
        <v>196</v>
      </c>
      <c r="I112" s="22">
        <v>24.87</v>
      </c>
      <c r="J112">
        <v>12</v>
      </c>
      <c r="K112" s="22">
        <v>2.0725000000000002</v>
      </c>
      <c r="L112">
        <v>11</v>
      </c>
      <c r="M112" t="s">
        <v>28</v>
      </c>
      <c r="N112" s="22">
        <v>22.797500000000003</v>
      </c>
      <c r="P112">
        <v>73</v>
      </c>
    </row>
    <row r="113" spans="1:16" x14ac:dyDescent="0.3">
      <c r="A113" t="s">
        <v>287</v>
      </c>
      <c r="B113" t="s">
        <v>17</v>
      </c>
      <c r="C113" t="s">
        <v>239</v>
      </c>
      <c r="D113" t="s">
        <v>19</v>
      </c>
      <c r="E113" t="s">
        <v>93</v>
      </c>
      <c r="F113" t="s">
        <v>21</v>
      </c>
      <c r="G113" t="s">
        <v>71</v>
      </c>
      <c r="H113" t="s">
        <v>288</v>
      </c>
      <c r="I113" s="22">
        <v>42.03</v>
      </c>
      <c r="J113">
        <v>4</v>
      </c>
      <c r="K113" s="22">
        <v>10.5075</v>
      </c>
      <c r="L113">
        <v>4</v>
      </c>
      <c r="M113" t="s">
        <v>71</v>
      </c>
      <c r="N113" s="22">
        <v>42.03</v>
      </c>
      <c r="P113">
        <v>74</v>
      </c>
    </row>
    <row r="114" spans="1:16" x14ac:dyDescent="0.3">
      <c r="A114" t="s">
        <v>289</v>
      </c>
      <c r="B114" t="s">
        <v>17</v>
      </c>
      <c r="C114" t="s">
        <v>239</v>
      </c>
      <c r="D114" t="s">
        <v>19</v>
      </c>
      <c r="E114" t="s">
        <v>93</v>
      </c>
      <c r="F114" t="s">
        <v>21</v>
      </c>
      <c r="G114" t="s">
        <v>22</v>
      </c>
      <c r="H114" t="s">
        <v>259</v>
      </c>
      <c r="I114" s="22">
        <v>36.01</v>
      </c>
      <c r="J114">
        <v>4</v>
      </c>
      <c r="K114" s="22">
        <v>9.0024999999999995</v>
      </c>
      <c r="L114">
        <v>2.6</v>
      </c>
      <c r="M114" t="s">
        <v>71</v>
      </c>
      <c r="N114" s="22">
        <v>23.406500000000001</v>
      </c>
      <c r="P114">
        <v>75</v>
      </c>
    </row>
    <row r="115" spans="1:16" x14ac:dyDescent="0.3">
      <c r="A115" t="s">
        <v>290</v>
      </c>
      <c r="B115" t="s">
        <v>17</v>
      </c>
      <c r="C115" t="s">
        <v>239</v>
      </c>
      <c r="D115" t="s">
        <v>19</v>
      </c>
      <c r="E115" t="s">
        <v>93</v>
      </c>
      <c r="F115" t="s">
        <v>21</v>
      </c>
      <c r="G115" t="s">
        <v>28</v>
      </c>
      <c r="H115" t="s">
        <v>71</v>
      </c>
      <c r="I115" s="22">
        <v>8.98</v>
      </c>
      <c r="J115">
        <v>1</v>
      </c>
      <c r="K115" s="22">
        <v>8.98</v>
      </c>
      <c r="L115">
        <v>2</v>
      </c>
      <c r="M115" t="s">
        <v>71</v>
      </c>
      <c r="N115" s="22">
        <v>17.96</v>
      </c>
      <c r="P115">
        <v>76</v>
      </c>
    </row>
    <row r="116" spans="1:16" x14ac:dyDescent="0.3">
      <c r="A116" t="s">
        <v>291</v>
      </c>
      <c r="B116" t="s">
        <v>17</v>
      </c>
      <c r="C116" t="s">
        <v>239</v>
      </c>
      <c r="D116" t="s">
        <v>19</v>
      </c>
      <c r="E116" t="s">
        <v>93</v>
      </c>
      <c r="F116" t="s">
        <v>21</v>
      </c>
      <c r="G116" t="s">
        <v>22</v>
      </c>
      <c r="H116" t="s">
        <v>259</v>
      </c>
      <c r="I116" s="22">
        <v>29.67</v>
      </c>
      <c r="J116">
        <v>4</v>
      </c>
      <c r="K116" s="22">
        <v>7.4175000000000004</v>
      </c>
      <c r="L116">
        <v>2</v>
      </c>
      <c r="M116" t="s">
        <v>71</v>
      </c>
      <c r="N116" s="22">
        <v>14.835000000000001</v>
      </c>
      <c r="P116">
        <v>77</v>
      </c>
    </row>
    <row r="117" spans="1:16" x14ac:dyDescent="0.3">
      <c r="A117" t="s">
        <v>292</v>
      </c>
      <c r="B117" t="s">
        <v>17</v>
      </c>
      <c r="C117" t="s">
        <v>239</v>
      </c>
      <c r="D117" t="s">
        <v>19</v>
      </c>
      <c r="E117" t="s">
        <v>93</v>
      </c>
      <c r="F117" t="s">
        <v>21</v>
      </c>
      <c r="G117" t="s">
        <v>71</v>
      </c>
      <c r="H117" t="s">
        <v>288</v>
      </c>
      <c r="I117" s="22">
        <v>5.86</v>
      </c>
      <c r="J117">
        <v>1</v>
      </c>
      <c r="K117" s="22">
        <v>5.86</v>
      </c>
      <c r="L117">
        <v>0.8</v>
      </c>
      <c r="M117" t="s">
        <v>71</v>
      </c>
      <c r="N117" s="22">
        <v>4.6880000000000006</v>
      </c>
      <c r="P117">
        <v>78</v>
      </c>
    </row>
    <row r="118" spans="1:16" x14ac:dyDescent="0.3">
      <c r="A118" t="s">
        <v>293</v>
      </c>
      <c r="B118" t="s">
        <v>17</v>
      </c>
      <c r="C118" t="s">
        <v>239</v>
      </c>
      <c r="D118" t="s">
        <v>19</v>
      </c>
      <c r="E118" t="s">
        <v>93</v>
      </c>
      <c r="F118" t="s">
        <v>21</v>
      </c>
      <c r="G118" t="s">
        <v>71</v>
      </c>
      <c r="H118" t="s">
        <v>294</v>
      </c>
      <c r="I118" s="22">
        <v>26.47</v>
      </c>
      <c r="J118">
        <v>2</v>
      </c>
      <c r="K118" s="22">
        <v>13.234999999999999</v>
      </c>
      <c r="L118">
        <v>0</v>
      </c>
      <c r="M118" t="s">
        <v>71</v>
      </c>
      <c r="N118" s="22">
        <v>0</v>
      </c>
      <c r="P118">
        <v>79.099999999999994</v>
      </c>
    </row>
    <row r="119" spans="1:16" x14ac:dyDescent="0.3">
      <c r="A119" t="s">
        <v>295</v>
      </c>
      <c r="B119" t="s">
        <v>17</v>
      </c>
      <c r="C119" t="s">
        <v>239</v>
      </c>
      <c r="D119" t="s">
        <v>19</v>
      </c>
      <c r="E119" t="s">
        <v>93</v>
      </c>
      <c r="F119" t="s">
        <v>21</v>
      </c>
      <c r="G119" t="s">
        <v>22</v>
      </c>
      <c r="H119" t="s">
        <v>296</v>
      </c>
      <c r="I119" s="22">
        <v>9.4700000000000006</v>
      </c>
      <c r="J119">
        <v>1</v>
      </c>
      <c r="K119" s="22">
        <v>9.4700000000000006</v>
      </c>
      <c r="L119">
        <v>3</v>
      </c>
      <c r="M119" t="s">
        <v>71</v>
      </c>
      <c r="N119" s="22">
        <v>28.410000000000004</v>
      </c>
      <c r="P119">
        <v>80</v>
      </c>
    </row>
    <row r="120" spans="1:16" x14ac:dyDescent="0.3">
      <c r="A120" t="s">
        <v>297</v>
      </c>
      <c r="B120" t="s">
        <v>17</v>
      </c>
      <c r="C120" t="s">
        <v>239</v>
      </c>
      <c r="D120" t="s">
        <v>19</v>
      </c>
      <c r="E120" t="s">
        <v>93</v>
      </c>
      <c r="F120" t="s">
        <v>21</v>
      </c>
      <c r="G120" t="s">
        <v>22</v>
      </c>
      <c r="H120" t="s">
        <v>298</v>
      </c>
      <c r="I120" s="22">
        <v>45.03</v>
      </c>
      <c r="J120">
        <v>2</v>
      </c>
      <c r="K120" s="22">
        <v>22.515000000000001</v>
      </c>
      <c r="L120">
        <v>3</v>
      </c>
      <c r="M120" t="s">
        <v>130</v>
      </c>
      <c r="N120" s="22">
        <v>67.545000000000002</v>
      </c>
      <c r="P120">
        <v>81</v>
      </c>
    </row>
    <row r="121" spans="1:16" x14ac:dyDescent="0.3">
      <c r="A121" t="s">
        <v>299</v>
      </c>
      <c r="B121" t="s">
        <v>17</v>
      </c>
      <c r="C121" t="s">
        <v>239</v>
      </c>
      <c r="D121" t="s">
        <v>19</v>
      </c>
      <c r="E121" t="s">
        <v>93</v>
      </c>
      <c r="F121" t="s">
        <v>21</v>
      </c>
      <c r="G121" t="s">
        <v>22</v>
      </c>
      <c r="H121" t="s">
        <v>300</v>
      </c>
      <c r="I121" s="22">
        <v>23.55</v>
      </c>
      <c r="J121">
        <v>2</v>
      </c>
      <c r="K121" s="22">
        <v>11.775</v>
      </c>
      <c r="L121">
        <v>5</v>
      </c>
      <c r="M121" t="s">
        <v>130</v>
      </c>
      <c r="N121" s="22">
        <v>58.875</v>
      </c>
      <c r="P121">
        <v>82</v>
      </c>
    </row>
    <row r="122" spans="1:16" x14ac:dyDescent="0.3">
      <c r="A122" t="s">
        <v>301</v>
      </c>
      <c r="B122" t="s">
        <v>17</v>
      </c>
      <c r="C122" t="s">
        <v>239</v>
      </c>
      <c r="D122" t="s">
        <v>19</v>
      </c>
      <c r="E122" t="s">
        <v>93</v>
      </c>
      <c r="F122" t="s">
        <v>21</v>
      </c>
      <c r="G122" t="s">
        <v>28</v>
      </c>
      <c r="H122" t="s">
        <v>259</v>
      </c>
      <c r="I122" s="22">
        <v>29.01</v>
      </c>
      <c r="J122">
        <v>4</v>
      </c>
      <c r="K122" s="22">
        <v>7.2525000000000004</v>
      </c>
      <c r="L122">
        <v>5</v>
      </c>
      <c r="M122" t="s">
        <v>71</v>
      </c>
      <c r="N122" s="22">
        <v>36.262500000000003</v>
      </c>
      <c r="P122">
        <v>83</v>
      </c>
    </row>
    <row r="123" spans="1:16" x14ac:dyDescent="0.3">
      <c r="A123" t="s">
        <v>302</v>
      </c>
      <c r="B123" t="s">
        <v>17</v>
      </c>
      <c r="C123" t="s">
        <v>239</v>
      </c>
      <c r="D123" t="s">
        <v>19</v>
      </c>
      <c r="E123" t="s">
        <v>93</v>
      </c>
      <c r="F123" t="s">
        <v>21</v>
      </c>
      <c r="G123" t="s">
        <v>22</v>
      </c>
      <c r="H123" t="s">
        <v>259</v>
      </c>
      <c r="I123" s="22">
        <v>34.799999999999997</v>
      </c>
      <c r="J123">
        <v>4</v>
      </c>
      <c r="K123" s="22">
        <v>8.6999999999999993</v>
      </c>
      <c r="L123">
        <v>6</v>
      </c>
      <c r="M123" t="s">
        <v>71</v>
      </c>
      <c r="N123" s="22">
        <v>52.199999999999996</v>
      </c>
      <c r="P123">
        <v>84</v>
      </c>
    </row>
    <row r="124" spans="1:16" x14ac:dyDescent="0.3">
      <c r="A124" t="s">
        <v>303</v>
      </c>
      <c r="B124" t="s">
        <v>17</v>
      </c>
      <c r="C124" t="s">
        <v>239</v>
      </c>
      <c r="D124" t="s">
        <v>19</v>
      </c>
      <c r="E124" t="s">
        <v>93</v>
      </c>
      <c r="F124" t="s">
        <v>21</v>
      </c>
      <c r="G124" t="s">
        <v>22</v>
      </c>
      <c r="H124" t="s">
        <v>304</v>
      </c>
      <c r="I124" s="22">
        <v>41.2</v>
      </c>
      <c r="J124">
        <v>9</v>
      </c>
      <c r="K124" s="22">
        <v>4.5777777777777784</v>
      </c>
      <c r="L124">
        <v>9</v>
      </c>
      <c r="M124" t="s">
        <v>305</v>
      </c>
      <c r="N124" s="22">
        <v>41.2</v>
      </c>
      <c r="P124">
        <v>85</v>
      </c>
    </row>
    <row r="125" spans="1:16" x14ac:dyDescent="0.3">
      <c r="A125" t="s">
        <v>306</v>
      </c>
      <c r="B125" t="s">
        <v>17</v>
      </c>
      <c r="C125" t="s">
        <v>239</v>
      </c>
      <c r="D125" t="s">
        <v>19</v>
      </c>
      <c r="E125" t="s">
        <v>93</v>
      </c>
      <c r="F125" t="s">
        <v>21</v>
      </c>
      <c r="G125" t="s">
        <v>22</v>
      </c>
      <c r="H125" t="s">
        <v>307</v>
      </c>
      <c r="I125" s="22">
        <v>40.54</v>
      </c>
      <c r="J125">
        <v>6</v>
      </c>
      <c r="K125" s="22">
        <v>6.7566666666666668</v>
      </c>
      <c r="L125">
        <v>5</v>
      </c>
      <c r="M125" t="s">
        <v>101</v>
      </c>
      <c r="N125" s="22">
        <v>33.783333333333331</v>
      </c>
      <c r="P125">
        <v>86</v>
      </c>
    </row>
    <row r="126" spans="1:16" x14ac:dyDescent="0.3">
      <c r="A126" t="s">
        <v>308</v>
      </c>
      <c r="B126" t="s">
        <v>17</v>
      </c>
      <c r="C126" t="s">
        <v>239</v>
      </c>
      <c r="D126" t="s">
        <v>19</v>
      </c>
      <c r="E126" t="s">
        <v>93</v>
      </c>
      <c r="F126" t="s">
        <v>21</v>
      </c>
      <c r="G126" t="s">
        <v>22</v>
      </c>
      <c r="H126" t="s">
        <v>309</v>
      </c>
      <c r="I126" s="22">
        <v>46.15</v>
      </c>
      <c r="J126">
        <v>6</v>
      </c>
      <c r="K126" s="22">
        <v>7.6916666666666664</v>
      </c>
      <c r="L126">
        <v>17</v>
      </c>
      <c r="M126" t="s">
        <v>130</v>
      </c>
      <c r="N126" s="22">
        <v>130.75833333333333</v>
      </c>
      <c r="P126">
        <v>87</v>
      </c>
    </row>
    <row r="127" spans="1:16" x14ac:dyDescent="0.3">
      <c r="A127" t="s">
        <v>310</v>
      </c>
      <c r="B127" t="s">
        <v>17</v>
      </c>
      <c r="C127" t="s">
        <v>239</v>
      </c>
      <c r="D127" t="s">
        <v>19</v>
      </c>
      <c r="E127" t="s">
        <v>93</v>
      </c>
      <c r="F127" t="s">
        <v>21</v>
      </c>
      <c r="G127" t="s">
        <v>22</v>
      </c>
      <c r="H127" t="s">
        <v>311</v>
      </c>
      <c r="I127" s="22">
        <v>63.66</v>
      </c>
      <c r="J127">
        <v>36</v>
      </c>
      <c r="K127" s="22">
        <v>1.7683333333333333</v>
      </c>
      <c r="L127">
        <v>18</v>
      </c>
      <c r="M127" t="s">
        <v>28</v>
      </c>
      <c r="N127" s="22">
        <v>31.83</v>
      </c>
      <c r="P127">
        <v>88</v>
      </c>
    </row>
    <row r="128" spans="1:16" x14ac:dyDescent="0.3">
      <c r="A128" t="s">
        <v>312</v>
      </c>
      <c r="B128" t="s">
        <v>17</v>
      </c>
      <c r="C128" t="s">
        <v>239</v>
      </c>
      <c r="D128" t="s">
        <v>19</v>
      </c>
      <c r="E128" t="s">
        <v>93</v>
      </c>
      <c r="F128" t="s">
        <v>21</v>
      </c>
      <c r="G128" t="s">
        <v>22</v>
      </c>
      <c r="H128" t="s">
        <v>313</v>
      </c>
      <c r="I128" s="22">
        <v>63.66</v>
      </c>
      <c r="J128">
        <v>36</v>
      </c>
      <c r="K128" s="22">
        <v>1.7683333333333333</v>
      </c>
      <c r="L128">
        <v>20</v>
      </c>
      <c r="M128" t="s">
        <v>28</v>
      </c>
      <c r="N128" s="22">
        <v>35.366666666666667</v>
      </c>
      <c r="P128">
        <v>89</v>
      </c>
    </row>
    <row r="129" spans="1:16" x14ac:dyDescent="0.3">
      <c r="A129" t="s">
        <v>314</v>
      </c>
      <c r="B129" t="s">
        <v>17</v>
      </c>
      <c r="C129" t="s">
        <v>239</v>
      </c>
      <c r="D129" t="s">
        <v>19</v>
      </c>
      <c r="E129" t="s">
        <v>93</v>
      </c>
      <c r="F129" t="s">
        <v>21</v>
      </c>
      <c r="G129" t="s">
        <v>22</v>
      </c>
      <c r="H129" t="s">
        <v>315</v>
      </c>
      <c r="I129" s="22">
        <v>19</v>
      </c>
      <c r="J129">
        <v>12</v>
      </c>
      <c r="K129" s="22">
        <v>1.5833333333333333</v>
      </c>
      <c r="L129">
        <v>7</v>
      </c>
      <c r="M129" t="s">
        <v>110</v>
      </c>
      <c r="N129" s="22">
        <v>11.083333333333332</v>
      </c>
      <c r="P129">
        <v>90</v>
      </c>
    </row>
    <row r="130" spans="1:16" x14ac:dyDescent="0.3">
      <c r="A130" t="s">
        <v>316</v>
      </c>
      <c r="B130" t="s">
        <v>17</v>
      </c>
      <c r="C130" t="s">
        <v>239</v>
      </c>
      <c r="D130" t="s">
        <v>19</v>
      </c>
      <c r="E130" t="s">
        <v>93</v>
      </c>
      <c r="F130" t="s">
        <v>21</v>
      </c>
      <c r="G130" t="s">
        <v>22</v>
      </c>
      <c r="H130" t="s">
        <v>317</v>
      </c>
      <c r="I130" s="22">
        <v>34.83</v>
      </c>
      <c r="J130">
        <v>24</v>
      </c>
      <c r="K130" s="22">
        <v>1.4512499999999999</v>
      </c>
      <c r="L130">
        <v>0.3</v>
      </c>
      <c r="M130" t="s">
        <v>110</v>
      </c>
      <c r="N130" s="22">
        <v>0.43537499999999996</v>
      </c>
      <c r="P130">
        <v>91</v>
      </c>
    </row>
    <row r="131" spans="1:16" x14ac:dyDescent="0.3">
      <c r="A131" t="s">
        <v>318</v>
      </c>
      <c r="B131" t="s">
        <v>17</v>
      </c>
      <c r="C131" t="s">
        <v>239</v>
      </c>
      <c r="D131" t="s">
        <v>104</v>
      </c>
      <c r="E131" t="s">
        <v>93</v>
      </c>
      <c r="F131" t="s">
        <v>21</v>
      </c>
      <c r="G131" t="s">
        <v>22</v>
      </c>
      <c r="H131" t="s">
        <v>319</v>
      </c>
      <c r="I131" s="22">
        <v>159</v>
      </c>
      <c r="J131">
        <v>25</v>
      </c>
      <c r="K131" s="22">
        <v>6.36</v>
      </c>
      <c r="L131">
        <v>28.4</v>
      </c>
      <c r="M131" t="s">
        <v>33</v>
      </c>
      <c r="N131" s="22">
        <v>180.624</v>
      </c>
      <c r="P131">
        <v>92</v>
      </c>
    </row>
    <row r="132" spans="1:16" x14ac:dyDescent="0.3">
      <c r="A132" t="s">
        <v>320</v>
      </c>
      <c r="B132" t="s">
        <v>17</v>
      </c>
      <c r="C132" t="s">
        <v>239</v>
      </c>
      <c r="D132" t="s">
        <v>104</v>
      </c>
      <c r="E132" t="s">
        <v>93</v>
      </c>
      <c r="F132" t="s">
        <v>21</v>
      </c>
      <c r="G132" t="s">
        <v>22</v>
      </c>
      <c r="H132" t="s">
        <v>131</v>
      </c>
      <c r="I132" s="22">
        <v>101.25</v>
      </c>
      <c r="J132">
        <v>25</v>
      </c>
      <c r="K132" s="22">
        <v>4.05</v>
      </c>
      <c r="L132">
        <v>22.6</v>
      </c>
      <c r="M132" t="s">
        <v>33</v>
      </c>
      <c r="N132" s="22">
        <v>91.53</v>
      </c>
      <c r="P132">
        <v>93</v>
      </c>
    </row>
    <row r="133" spans="1:16" x14ac:dyDescent="0.3">
      <c r="A133" t="s">
        <v>321</v>
      </c>
      <c r="B133" t="s">
        <v>17</v>
      </c>
      <c r="C133" t="s">
        <v>239</v>
      </c>
      <c r="D133" t="s">
        <v>104</v>
      </c>
      <c r="E133" t="s">
        <v>93</v>
      </c>
      <c r="F133" t="s">
        <v>21</v>
      </c>
      <c r="G133" t="s">
        <v>22</v>
      </c>
      <c r="H133" t="s">
        <v>140</v>
      </c>
      <c r="I133" s="22">
        <v>93.75</v>
      </c>
      <c r="J133">
        <v>25</v>
      </c>
      <c r="K133" s="22">
        <v>3.75</v>
      </c>
      <c r="L133">
        <v>14.6</v>
      </c>
      <c r="M133" t="s">
        <v>33</v>
      </c>
      <c r="N133" s="22">
        <v>54.75</v>
      </c>
      <c r="P133">
        <v>94</v>
      </c>
    </row>
    <row r="134" spans="1:16" x14ac:dyDescent="0.3">
      <c r="A134" t="s">
        <v>322</v>
      </c>
      <c r="B134" t="s">
        <v>17</v>
      </c>
      <c r="C134" t="s">
        <v>239</v>
      </c>
      <c r="D134" t="s">
        <v>104</v>
      </c>
      <c r="E134" t="s">
        <v>93</v>
      </c>
      <c r="F134" t="s">
        <v>21</v>
      </c>
      <c r="G134" t="s">
        <v>22</v>
      </c>
      <c r="H134" t="s">
        <v>140</v>
      </c>
      <c r="I134" s="22">
        <v>99</v>
      </c>
      <c r="J134">
        <v>25</v>
      </c>
      <c r="K134" s="22">
        <v>3.96</v>
      </c>
      <c r="L134">
        <v>10.8</v>
      </c>
      <c r="M134" t="s">
        <v>33</v>
      </c>
      <c r="N134" s="22">
        <v>42.768000000000001</v>
      </c>
      <c r="P134">
        <v>95</v>
      </c>
    </row>
    <row r="135" spans="1:16" x14ac:dyDescent="0.3">
      <c r="A135" t="s">
        <v>323</v>
      </c>
      <c r="B135" t="s">
        <v>17</v>
      </c>
      <c r="C135" t="s">
        <v>239</v>
      </c>
      <c r="D135" t="s">
        <v>104</v>
      </c>
      <c r="E135" t="s">
        <v>93</v>
      </c>
      <c r="F135" t="s">
        <v>21</v>
      </c>
      <c r="G135" t="s">
        <v>67</v>
      </c>
      <c r="H135" t="s">
        <v>324</v>
      </c>
      <c r="I135" s="22">
        <v>57.61</v>
      </c>
      <c r="J135">
        <v>24.5</v>
      </c>
      <c r="K135" s="22">
        <v>2.3514285714285714</v>
      </c>
      <c r="L135">
        <v>0</v>
      </c>
      <c r="M135" t="s">
        <v>33</v>
      </c>
      <c r="N135" s="22">
        <v>0</v>
      </c>
      <c r="P135">
        <v>96</v>
      </c>
    </row>
    <row r="136" spans="1:16" x14ac:dyDescent="0.3">
      <c r="A136" t="s">
        <v>325</v>
      </c>
      <c r="B136" t="s">
        <v>17</v>
      </c>
      <c r="C136" t="s">
        <v>239</v>
      </c>
      <c r="D136" t="s">
        <v>19</v>
      </c>
      <c r="E136" t="s">
        <v>93</v>
      </c>
      <c r="F136" t="s">
        <v>21</v>
      </c>
      <c r="G136" t="s">
        <v>22</v>
      </c>
      <c r="H136" t="s">
        <v>326</v>
      </c>
      <c r="I136" s="22">
        <v>26.2</v>
      </c>
      <c r="J136">
        <v>6</v>
      </c>
      <c r="K136" s="22">
        <v>4.3666666666666663</v>
      </c>
      <c r="L136">
        <v>9</v>
      </c>
      <c r="M136" t="s">
        <v>110</v>
      </c>
      <c r="N136" s="22">
        <v>39.299999999999997</v>
      </c>
      <c r="P136">
        <v>97</v>
      </c>
    </row>
    <row r="137" spans="1:16" x14ac:dyDescent="0.3">
      <c r="A137" t="s">
        <v>327</v>
      </c>
      <c r="B137" t="s">
        <v>17</v>
      </c>
      <c r="C137" t="s">
        <v>239</v>
      </c>
      <c r="D137" t="s">
        <v>19</v>
      </c>
      <c r="E137" t="s">
        <v>93</v>
      </c>
      <c r="F137" t="s">
        <v>21</v>
      </c>
      <c r="G137" t="s">
        <v>22</v>
      </c>
      <c r="H137" t="s">
        <v>328</v>
      </c>
      <c r="I137" s="22">
        <v>36.6</v>
      </c>
      <c r="J137">
        <v>6</v>
      </c>
      <c r="K137" s="22">
        <v>6.1000000000000005</v>
      </c>
      <c r="L137">
        <v>13</v>
      </c>
      <c r="M137" t="s">
        <v>110</v>
      </c>
      <c r="N137" s="22">
        <v>79.300000000000011</v>
      </c>
      <c r="P137">
        <v>98</v>
      </c>
    </row>
    <row r="138" spans="1:16" x14ac:dyDescent="0.3">
      <c r="A138" t="s">
        <v>329</v>
      </c>
      <c r="B138" t="s">
        <v>17</v>
      </c>
      <c r="C138" t="s">
        <v>239</v>
      </c>
      <c r="D138" t="s">
        <v>19</v>
      </c>
      <c r="E138" t="s">
        <v>93</v>
      </c>
      <c r="F138" t="s">
        <v>21</v>
      </c>
      <c r="G138" t="s">
        <v>22</v>
      </c>
      <c r="H138" t="s">
        <v>330</v>
      </c>
      <c r="I138" s="22">
        <v>27.49</v>
      </c>
      <c r="J138">
        <v>6</v>
      </c>
      <c r="K138" s="22">
        <v>4.5816666666666661</v>
      </c>
      <c r="L138">
        <v>1</v>
      </c>
      <c r="M138" t="s">
        <v>110</v>
      </c>
      <c r="N138" s="22">
        <v>4.5816666666666661</v>
      </c>
      <c r="P138">
        <v>99</v>
      </c>
    </row>
    <row r="139" spans="1:16" x14ac:dyDescent="0.3">
      <c r="A139" t="s">
        <v>331</v>
      </c>
      <c r="B139" t="s">
        <v>17</v>
      </c>
      <c r="C139" t="s">
        <v>239</v>
      </c>
      <c r="D139" t="s">
        <v>19</v>
      </c>
      <c r="E139" t="s">
        <v>93</v>
      </c>
      <c r="F139" t="s">
        <v>21</v>
      </c>
      <c r="G139" t="s">
        <v>22</v>
      </c>
      <c r="H139" t="s">
        <v>332</v>
      </c>
      <c r="I139" s="22">
        <v>36.74</v>
      </c>
      <c r="J139">
        <v>6</v>
      </c>
      <c r="K139" s="22">
        <v>6.123333333333334</v>
      </c>
      <c r="L139">
        <v>6</v>
      </c>
      <c r="M139" t="s">
        <v>110</v>
      </c>
      <c r="N139" s="22">
        <v>36.74</v>
      </c>
      <c r="P139">
        <v>100</v>
      </c>
    </row>
    <row r="140" spans="1:16" x14ac:dyDescent="0.3">
      <c r="A140" t="s">
        <v>333</v>
      </c>
      <c r="B140" t="s">
        <v>17</v>
      </c>
      <c r="C140" t="s">
        <v>239</v>
      </c>
      <c r="D140" t="s">
        <v>19</v>
      </c>
      <c r="E140" t="s">
        <v>93</v>
      </c>
      <c r="F140" t="s">
        <v>21</v>
      </c>
      <c r="G140" t="s">
        <v>185</v>
      </c>
      <c r="H140" t="s">
        <v>332</v>
      </c>
      <c r="I140" s="22">
        <v>38.549999999999997</v>
      </c>
      <c r="J140">
        <v>6</v>
      </c>
      <c r="K140" s="22">
        <v>6.4249999999999998</v>
      </c>
      <c r="L140">
        <v>3</v>
      </c>
      <c r="M140" t="s">
        <v>110</v>
      </c>
      <c r="N140" s="22">
        <v>19.274999999999999</v>
      </c>
      <c r="P140">
        <v>101</v>
      </c>
    </row>
    <row r="141" spans="1:16" x14ac:dyDescent="0.3">
      <c r="A141" t="s">
        <v>334</v>
      </c>
      <c r="B141" t="s">
        <v>17</v>
      </c>
      <c r="C141" t="s">
        <v>239</v>
      </c>
      <c r="D141" t="s">
        <v>19</v>
      </c>
      <c r="E141" t="s">
        <v>93</v>
      </c>
      <c r="F141" t="s">
        <v>21</v>
      </c>
      <c r="G141" t="s">
        <v>22</v>
      </c>
      <c r="H141" t="s">
        <v>332</v>
      </c>
      <c r="I141" s="22">
        <v>22.86</v>
      </c>
      <c r="J141">
        <v>6</v>
      </c>
      <c r="K141" s="22">
        <v>3.81</v>
      </c>
      <c r="L141">
        <v>4</v>
      </c>
      <c r="M141" t="s">
        <v>110</v>
      </c>
      <c r="N141" s="22">
        <v>15.24</v>
      </c>
      <c r="P141">
        <v>102</v>
      </c>
    </row>
    <row r="142" spans="1:16" x14ac:dyDescent="0.3">
      <c r="A142" t="s">
        <v>335</v>
      </c>
      <c r="B142" t="s">
        <v>17</v>
      </c>
      <c r="C142" t="s">
        <v>239</v>
      </c>
      <c r="D142" t="s">
        <v>240</v>
      </c>
      <c r="E142" t="s">
        <v>93</v>
      </c>
      <c r="F142" t="s">
        <v>21</v>
      </c>
      <c r="G142" t="s">
        <v>22</v>
      </c>
      <c r="H142" t="s">
        <v>336</v>
      </c>
      <c r="I142" s="22">
        <v>18.899999999999999</v>
      </c>
      <c r="J142">
        <v>8</v>
      </c>
      <c r="K142" s="22">
        <v>2.3624999999999998</v>
      </c>
      <c r="L142">
        <v>34</v>
      </c>
      <c r="M142" t="s">
        <v>305</v>
      </c>
      <c r="N142" s="22">
        <v>80.324999999999989</v>
      </c>
      <c r="P142">
        <v>103</v>
      </c>
    </row>
    <row r="143" spans="1:16" x14ac:dyDescent="0.3">
      <c r="A143" t="s">
        <v>337</v>
      </c>
      <c r="B143" t="s">
        <v>17</v>
      </c>
      <c r="C143" t="s">
        <v>239</v>
      </c>
      <c r="D143" t="s">
        <v>240</v>
      </c>
      <c r="E143" t="s">
        <v>93</v>
      </c>
      <c r="F143" t="s">
        <v>21</v>
      </c>
      <c r="G143" t="s">
        <v>22</v>
      </c>
      <c r="H143" t="s">
        <v>338</v>
      </c>
      <c r="I143" s="22">
        <v>43.2</v>
      </c>
      <c r="J143">
        <v>24</v>
      </c>
      <c r="K143" s="22">
        <v>1.8</v>
      </c>
      <c r="L143">
        <v>49</v>
      </c>
      <c r="M143" t="s">
        <v>305</v>
      </c>
      <c r="N143" s="22">
        <v>88.2</v>
      </c>
      <c r="P143">
        <v>104</v>
      </c>
    </row>
    <row r="144" spans="1:16" x14ac:dyDescent="0.3">
      <c r="A144" t="s">
        <v>339</v>
      </c>
      <c r="B144" t="s">
        <v>66</v>
      </c>
      <c r="C144" t="s">
        <v>239</v>
      </c>
      <c r="D144" t="s">
        <v>104</v>
      </c>
      <c r="E144" t="s">
        <v>93</v>
      </c>
      <c r="F144" t="s">
        <v>21</v>
      </c>
      <c r="G144" t="s">
        <v>105</v>
      </c>
      <c r="H144" t="s">
        <v>340</v>
      </c>
      <c r="I144" s="22">
        <v>52.47</v>
      </c>
      <c r="J144">
        <v>1</v>
      </c>
      <c r="K144" s="22">
        <v>52.47</v>
      </c>
      <c r="M144" t="s">
        <v>105</v>
      </c>
      <c r="N144" s="22">
        <v>0</v>
      </c>
    </row>
    <row r="145" spans="1:14" x14ac:dyDescent="0.3">
      <c r="A145" t="s">
        <v>341</v>
      </c>
      <c r="B145" t="s">
        <v>66</v>
      </c>
      <c r="C145" t="s">
        <v>239</v>
      </c>
      <c r="D145" t="s">
        <v>19</v>
      </c>
      <c r="E145" t="s">
        <v>93</v>
      </c>
      <c r="F145" t="s">
        <v>21</v>
      </c>
      <c r="G145" t="s">
        <v>22</v>
      </c>
      <c r="H145" t="s">
        <v>332</v>
      </c>
      <c r="I145" s="22">
        <v>29.53</v>
      </c>
      <c r="J145">
        <v>6</v>
      </c>
      <c r="K145" s="22">
        <v>4.9216666666666669</v>
      </c>
      <c r="M145" t="s">
        <v>110</v>
      </c>
      <c r="N145" s="22">
        <v>0</v>
      </c>
    </row>
    <row r="146" spans="1:14" x14ac:dyDescent="0.3">
      <c r="A146" t="s">
        <v>342</v>
      </c>
      <c r="B146" t="s">
        <v>66</v>
      </c>
      <c r="C146" t="s">
        <v>239</v>
      </c>
      <c r="D146" t="s">
        <v>19</v>
      </c>
      <c r="E146" t="s">
        <v>93</v>
      </c>
      <c r="F146" t="s">
        <v>21</v>
      </c>
      <c r="G146" t="s">
        <v>71</v>
      </c>
      <c r="H146" t="s">
        <v>71</v>
      </c>
      <c r="I146" s="22">
        <v>10.08</v>
      </c>
      <c r="J146">
        <v>1</v>
      </c>
      <c r="K146" s="22">
        <v>10.08</v>
      </c>
      <c r="M146" t="s">
        <v>71</v>
      </c>
      <c r="N146" s="22">
        <v>0</v>
      </c>
    </row>
    <row r="147" spans="1:14" x14ac:dyDescent="0.3">
      <c r="A147" t="s">
        <v>343</v>
      </c>
      <c r="B147" t="s">
        <v>66</v>
      </c>
      <c r="C147" t="s">
        <v>239</v>
      </c>
      <c r="D147" t="s">
        <v>19</v>
      </c>
      <c r="E147" t="s">
        <v>93</v>
      </c>
      <c r="F147" t="s">
        <v>21</v>
      </c>
      <c r="G147" t="s">
        <v>22</v>
      </c>
      <c r="H147" t="s">
        <v>344</v>
      </c>
      <c r="I147" s="22">
        <v>17.14</v>
      </c>
      <c r="J147">
        <v>1</v>
      </c>
      <c r="K147" s="22">
        <v>17.14</v>
      </c>
      <c r="M147" t="s">
        <v>53</v>
      </c>
      <c r="N147" s="22">
        <v>0</v>
      </c>
    </row>
    <row r="148" spans="1:14" x14ac:dyDescent="0.3">
      <c r="A148" t="s">
        <v>345</v>
      </c>
      <c r="B148" t="s">
        <v>66</v>
      </c>
      <c r="C148" t="s">
        <v>239</v>
      </c>
      <c r="D148" t="s">
        <v>19</v>
      </c>
      <c r="E148" t="s">
        <v>93</v>
      </c>
      <c r="F148" t="s">
        <v>21</v>
      </c>
      <c r="G148" t="s">
        <v>22</v>
      </c>
      <c r="H148" t="s">
        <v>346</v>
      </c>
      <c r="I148" s="22">
        <v>26.43</v>
      </c>
      <c r="J148">
        <v>12</v>
      </c>
      <c r="K148" s="22">
        <v>2.2025000000000001</v>
      </c>
      <c r="M148" t="s">
        <v>53</v>
      </c>
      <c r="N148" s="22">
        <v>0</v>
      </c>
    </row>
    <row r="149" spans="1:14" x14ac:dyDescent="0.3">
      <c r="A149" t="s">
        <v>347</v>
      </c>
      <c r="B149" t="s">
        <v>66</v>
      </c>
      <c r="C149" t="s">
        <v>239</v>
      </c>
      <c r="D149" t="s">
        <v>19</v>
      </c>
      <c r="E149" t="s">
        <v>93</v>
      </c>
      <c r="F149" t="s">
        <v>21</v>
      </c>
      <c r="G149" t="s">
        <v>22</v>
      </c>
      <c r="H149" t="s">
        <v>328</v>
      </c>
      <c r="I149" s="22">
        <v>45.34</v>
      </c>
      <c r="J149">
        <v>6</v>
      </c>
      <c r="K149" s="22">
        <v>7.5566666666666675</v>
      </c>
      <c r="M149" t="s">
        <v>110</v>
      </c>
      <c r="N149" s="22">
        <v>0</v>
      </c>
    </row>
    <row r="150" spans="1:14" x14ac:dyDescent="0.3">
      <c r="A150" t="s">
        <v>348</v>
      </c>
      <c r="B150" t="s">
        <v>66</v>
      </c>
      <c r="C150" t="s">
        <v>239</v>
      </c>
      <c r="D150" t="s">
        <v>104</v>
      </c>
      <c r="E150" t="s">
        <v>93</v>
      </c>
      <c r="F150" t="s">
        <v>21</v>
      </c>
      <c r="G150" t="s">
        <v>22</v>
      </c>
      <c r="H150" t="s">
        <v>71</v>
      </c>
      <c r="I150" s="22">
        <v>17.5</v>
      </c>
      <c r="J150">
        <v>4</v>
      </c>
      <c r="K150" s="22">
        <v>4.375</v>
      </c>
      <c r="M150" t="s">
        <v>71</v>
      </c>
      <c r="N150" s="22">
        <v>0</v>
      </c>
    </row>
    <row r="151" spans="1:14" x14ac:dyDescent="0.3">
      <c r="A151" t="s">
        <v>349</v>
      </c>
      <c r="B151" t="s">
        <v>66</v>
      </c>
      <c r="C151" t="s">
        <v>239</v>
      </c>
      <c r="D151" t="s">
        <v>104</v>
      </c>
      <c r="E151" t="s">
        <v>93</v>
      </c>
      <c r="F151" t="s">
        <v>21</v>
      </c>
      <c r="G151" t="s">
        <v>140</v>
      </c>
      <c r="H151" t="s">
        <v>32</v>
      </c>
      <c r="I151" s="22">
        <v>98.5</v>
      </c>
      <c r="J151">
        <v>1</v>
      </c>
      <c r="K151" s="22">
        <v>98.5</v>
      </c>
      <c r="M151" t="s">
        <v>140</v>
      </c>
      <c r="N151" s="22">
        <v>0</v>
      </c>
    </row>
    <row r="152" spans="1:14" x14ac:dyDescent="0.3">
      <c r="A152" t="s">
        <v>350</v>
      </c>
      <c r="B152" t="s">
        <v>66</v>
      </c>
      <c r="C152" t="s">
        <v>239</v>
      </c>
      <c r="D152" t="s">
        <v>19</v>
      </c>
      <c r="E152" t="s">
        <v>93</v>
      </c>
      <c r="F152" t="s">
        <v>21</v>
      </c>
      <c r="G152" t="s">
        <v>22</v>
      </c>
      <c r="H152" t="s">
        <v>351</v>
      </c>
      <c r="I152" s="22">
        <v>45.6</v>
      </c>
      <c r="J152">
        <v>24</v>
      </c>
      <c r="K152" s="22">
        <v>1.9000000000000001</v>
      </c>
      <c r="M152" t="s">
        <v>53</v>
      </c>
      <c r="N152" s="22">
        <v>0</v>
      </c>
    </row>
    <row r="153" spans="1:14" x14ac:dyDescent="0.3">
      <c r="A153" t="s">
        <v>352</v>
      </c>
      <c r="B153" t="s">
        <v>66</v>
      </c>
      <c r="C153" t="s">
        <v>239</v>
      </c>
      <c r="D153" t="s">
        <v>19</v>
      </c>
      <c r="E153" t="s">
        <v>93</v>
      </c>
      <c r="F153" t="s">
        <v>21</v>
      </c>
      <c r="G153" t="s">
        <v>130</v>
      </c>
      <c r="H153" t="s">
        <v>163</v>
      </c>
      <c r="I153" s="22">
        <v>71.28</v>
      </c>
      <c r="J153">
        <v>50</v>
      </c>
      <c r="K153" s="22">
        <v>1.4256</v>
      </c>
      <c r="M153" t="s">
        <v>33</v>
      </c>
      <c r="N153" s="22">
        <v>0</v>
      </c>
    </row>
    <row r="154" spans="1:14" x14ac:dyDescent="0.3">
      <c r="A154" t="s">
        <v>353</v>
      </c>
      <c r="B154" t="s">
        <v>66</v>
      </c>
      <c r="C154" t="s">
        <v>76</v>
      </c>
      <c r="D154" t="s">
        <v>19</v>
      </c>
      <c r="E154" t="s">
        <v>93</v>
      </c>
      <c r="F154" t="s">
        <v>21</v>
      </c>
      <c r="G154" t="s">
        <v>22</v>
      </c>
      <c r="H154" t="s">
        <v>354</v>
      </c>
      <c r="I154" s="22">
        <v>76.8</v>
      </c>
      <c r="J154">
        <v>60</v>
      </c>
      <c r="K154" s="22">
        <v>1.28</v>
      </c>
      <c r="M154" t="s">
        <v>53</v>
      </c>
      <c r="N154" s="22">
        <v>0</v>
      </c>
    </row>
    <row r="155" spans="1:14" x14ac:dyDescent="0.3">
      <c r="A155" t="s">
        <v>355</v>
      </c>
      <c r="B155" t="s">
        <v>66</v>
      </c>
      <c r="C155" t="s">
        <v>76</v>
      </c>
      <c r="D155" t="s">
        <v>19</v>
      </c>
      <c r="E155" t="s">
        <v>93</v>
      </c>
      <c r="F155" t="s">
        <v>21</v>
      </c>
      <c r="G155" t="s">
        <v>185</v>
      </c>
      <c r="H155" t="s">
        <v>185</v>
      </c>
      <c r="I155" s="22">
        <v>54.61</v>
      </c>
      <c r="J155">
        <v>1</v>
      </c>
      <c r="K155" s="22">
        <v>54.61</v>
      </c>
      <c r="M155" t="s">
        <v>356</v>
      </c>
      <c r="N155" s="22">
        <v>0</v>
      </c>
    </row>
    <row r="156" spans="1:14" x14ac:dyDescent="0.3">
      <c r="A156" t="s">
        <v>357</v>
      </c>
      <c r="B156" t="s">
        <v>66</v>
      </c>
      <c r="C156" t="s">
        <v>76</v>
      </c>
      <c r="D156" t="s">
        <v>19</v>
      </c>
      <c r="E156" t="s">
        <v>93</v>
      </c>
      <c r="F156" t="s">
        <v>21</v>
      </c>
      <c r="G156" t="s">
        <v>28</v>
      </c>
      <c r="H156" t="s">
        <v>75</v>
      </c>
      <c r="I156" s="22">
        <v>8.86</v>
      </c>
      <c r="J156">
        <v>1</v>
      </c>
      <c r="K156" s="22">
        <v>8.86</v>
      </c>
      <c r="M156" t="s">
        <v>28</v>
      </c>
      <c r="N156" s="22">
        <v>0</v>
      </c>
    </row>
    <row r="157" spans="1:14" x14ac:dyDescent="0.3">
      <c r="A157" t="s">
        <v>358</v>
      </c>
      <c r="B157" t="s">
        <v>17</v>
      </c>
      <c r="C157" t="s">
        <v>76</v>
      </c>
      <c r="D157" t="s">
        <v>19</v>
      </c>
      <c r="E157" t="s">
        <v>93</v>
      </c>
      <c r="F157" t="s">
        <v>21</v>
      </c>
      <c r="G157" t="s">
        <v>22</v>
      </c>
      <c r="H157" t="s">
        <v>359</v>
      </c>
      <c r="I157" s="22">
        <v>65.69</v>
      </c>
      <c r="J157">
        <v>48</v>
      </c>
      <c r="K157" s="22">
        <v>1.3685416666666665</v>
      </c>
      <c r="L157">
        <v>96</v>
      </c>
      <c r="M157" t="s">
        <v>28</v>
      </c>
      <c r="N157" s="22">
        <v>131.38</v>
      </c>
    </row>
    <row r="158" spans="1:14" x14ac:dyDescent="0.3">
      <c r="A158" t="s">
        <v>360</v>
      </c>
      <c r="B158" t="s">
        <v>17</v>
      </c>
      <c r="C158" t="s">
        <v>76</v>
      </c>
      <c r="D158" t="s">
        <v>19</v>
      </c>
      <c r="E158" t="s">
        <v>93</v>
      </c>
      <c r="F158" t="s">
        <v>21</v>
      </c>
      <c r="G158" t="s">
        <v>22</v>
      </c>
      <c r="H158" t="s">
        <v>361</v>
      </c>
      <c r="I158" s="22">
        <v>30.92</v>
      </c>
      <c r="J158">
        <v>12</v>
      </c>
      <c r="K158" s="22">
        <v>2.5766666666666667</v>
      </c>
      <c r="L158">
        <v>9</v>
      </c>
      <c r="M158" t="s">
        <v>305</v>
      </c>
      <c r="N158" s="22">
        <v>23.19</v>
      </c>
    </row>
    <row r="159" spans="1:14" x14ac:dyDescent="0.3">
      <c r="A159" t="s">
        <v>362</v>
      </c>
      <c r="B159" t="s">
        <v>17</v>
      </c>
      <c r="C159" t="s">
        <v>76</v>
      </c>
      <c r="D159" t="s">
        <v>363</v>
      </c>
      <c r="E159" t="s">
        <v>93</v>
      </c>
      <c r="F159" t="s">
        <v>21</v>
      </c>
      <c r="G159" t="s">
        <v>364</v>
      </c>
      <c r="H159" t="s">
        <v>365</v>
      </c>
      <c r="I159" s="22">
        <v>28.88</v>
      </c>
      <c r="J159">
        <v>1</v>
      </c>
      <c r="K159" s="22">
        <v>28.88</v>
      </c>
      <c r="L159">
        <v>4</v>
      </c>
      <c r="M159" t="s">
        <v>364</v>
      </c>
      <c r="N159" s="22">
        <v>115.52</v>
      </c>
    </row>
    <row r="160" spans="1:14" x14ac:dyDescent="0.3">
      <c r="A160" t="s">
        <v>366</v>
      </c>
      <c r="B160" t="s">
        <v>17</v>
      </c>
      <c r="C160" t="s">
        <v>76</v>
      </c>
      <c r="D160" t="s">
        <v>19</v>
      </c>
      <c r="E160" t="s">
        <v>93</v>
      </c>
      <c r="F160" t="s">
        <v>21</v>
      </c>
      <c r="G160" t="s">
        <v>22</v>
      </c>
      <c r="H160" t="s">
        <v>367</v>
      </c>
      <c r="I160" s="22">
        <v>20.41</v>
      </c>
      <c r="J160">
        <v>12</v>
      </c>
      <c r="K160" s="22">
        <v>1.7008333333333334</v>
      </c>
      <c r="L160">
        <v>9</v>
      </c>
      <c r="M160" t="s">
        <v>28</v>
      </c>
      <c r="N160" s="22">
        <v>15.307500000000001</v>
      </c>
    </row>
    <row r="161" spans="1:14" x14ac:dyDescent="0.3">
      <c r="A161" t="s">
        <v>368</v>
      </c>
      <c r="B161" t="s">
        <v>17</v>
      </c>
      <c r="C161" t="s">
        <v>76</v>
      </c>
      <c r="D161" t="s">
        <v>19</v>
      </c>
      <c r="E161" t="s">
        <v>93</v>
      </c>
      <c r="F161" t="s">
        <v>21</v>
      </c>
      <c r="G161" t="s">
        <v>22</v>
      </c>
      <c r="H161" t="s">
        <v>369</v>
      </c>
      <c r="I161" s="22">
        <v>114.53</v>
      </c>
      <c r="J161">
        <v>4</v>
      </c>
      <c r="K161" s="22">
        <v>28.6325</v>
      </c>
      <c r="L161">
        <v>3</v>
      </c>
      <c r="M161" t="s">
        <v>370</v>
      </c>
      <c r="N161" s="22">
        <v>85.897500000000008</v>
      </c>
    </row>
    <row r="162" spans="1:14" x14ac:dyDescent="0.3">
      <c r="A162" t="s">
        <v>228</v>
      </c>
      <c r="B162" t="s">
        <v>17</v>
      </c>
      <c r="C162" t="s">
        <v>76</v>
      </c>
      <c r="D162" t="s">
        <v>36</v>
      </c>
      <c r="E162" t="s">
        <v>93</v>
      </c>
      <c r="F162" t="s">
        <v>21</v>
      </c>
      <c r="G162" t="s">
        <v>67</v>
      </c>
      <c r="H162" t="s">
        <v>229</v>
      </c>
      <c r="I162" s="22">
        <v>14.16</v>
      </c>
      <c r="J162">
        <v>12</v>
      </c>
      <c r="K162" s="22">
        <v>1.18</v>
      </c>
      <c r="L162">
        <v>12</v>
      </c>
      <c r="M162" t="s">
        <v>214</v>
      </c>
      <c r="N162" s="22">
        <v>14.16</v>
      </c>
    </row>
    <row r="163" spans="1:14" x14ac:dyDescent="0.3">
      <c r="A163" t="s">
        <v>371</v>
      </c>
      <c r="B163" t="s">
        <v>17</v>
      </c>
      <c r="C163" t="s">
        <v>76</v>
      </c>
      <c r="D163" t="s">
        <v>19</v>
      </c>
      <c r="E163" t="s">
        <v>93</v>
      </c>
      <c r="F163" t="s">
        <v>21</v>
      </c>
      <c r="G163" t="s">
        <v>22</v>
      </c>
      <c r="H163" t="s">
        <v>372</v>
      </c>
      <c r="I163" s="22">
        <v>82.42</v>
      </c>
      <c r="J163">
        <v>4</v>
      </c>
      <c r="K163" s="22">
        <v>20.605</v>
      </c>
      <c r="L163">
        <v>3</v>
      </c>
      <c r="M163" t="s">
        <v>370</v>
      </c>
      <c r="N163" s="22">
        <v>61.814999999999998</v>
      </c>
    </row>
    <row r="164" spans="1:14" x14ac:dyDescent="0.3">
      <c r="A164" t="s">
        <v>373</v>
      </c>
      <c r="B164" t="s">
        <v>17</v>
      </c>
      <c r="C164" t="s">
        <v>76</v>
      </c>
      <c r="D164" t="s">
        <v>19</v>
      </c>
      <c r="E164" t="s">
        <v>93</v>
      </c>
      <c r="F164" t="s">
        <v>21</v>
      </c>
      <c r="G164" t="s">
        <v>22</v>
      </c>
      <c r="H164" t="s">
        <v>374</v>
      </c>
      <c r="I164" s="22">
        <v>67.33</v>
      </c>
      <c r="J164">
        <v>2</v>
      </c>
      <c r="K164" s="22">
        <v>33.664999999999999</v>
      </c>
      <c r="L164">
        <v>2</v>
      </c>
      <c r="M164" t="s">
        <v>370</v>
      </c>
      <c r="N164" s="22">
        <v>67.33</v>
      </c>
    </row>
    <row r="165" spans="1:14" x14ac:dyDescent="0.3">
      <c r="A165" t="s">
        <v>221</v>
      </c>
      <c r="B165" t="s">
        <v>17</v>
      </c>
      <c r="C165" t="s">
        <v>76</v>
      </c>
      <c r="D165" t="s">
        <v>36</v>
      </c>
      <c r="E165" t="s">
        <v>93</v>
      </c>
      <c r="F165" t="s">
        <v>21</v>
      </c>
      <c r="G165" t="s">
        <v>28</v>
      </c>
      <c r="H165" t="s">
        <v>222</v>
      </c>
      <c r="I165" s="22">
        <v>1.9</v>
      </c>
      <c r="J165">
        <v>1</v>
      </c>
      <c r="K165" s="22">
        <v>1.9</v>
      </c>
      <c r="L165">
        <v>30</v>
      </c>
      <c r="M165" t="s">
        <v>214</v>
      </c>
      <c r="N165" s="22">
        <v>57</v>
      </c>
    </row>
    <row r="166" spans="1:14" x14ac:dyDescent="0.3">
      <c r="A166" t="s">
        <v>219</v>
      </c>
      <c r="B166" t="s">
        <v>17</v>
      </c>
      <c r="C166" t="s">
        <v>76</v>
      </c>
      <c r="D166" t="s">
        <v>36</v>
      </c>
      <c r="E166" t="s">
        <v>93</v>
      </c>
      <c r="F166" t="s">
        <v>21</v>
      </c>
      <c r="G166" t="s">
        <v>67</v>
      </c>
      <c r="H166" t="s">
        <v>220</v>
      </c>
      <c r="I166" s="22">
        <v>128.69999999999999</v>
      </c>
      <c r="J166">
        <v>96</v>
      </c>
      <c r="K166" s="22">
        <v>1.340625</v>
      </c>
      <c r="L166">
        <v>0</v>
      </c>
      <c r="M166" t="s">
        <v>214</v>
      </c>
      <c r="N166" s="22">
        <v>0</v>
      </c>
    </row>
    <row r="167" spans="1:14" x14ac:dyDescent="0.3">
      <c r="A167" t="s">
        <v>375</v>
      </c>
      <c r="B167" t="s">
        <v>17</v>
      </c>
      <c r="C167" t="s">
        <v>76</v>
      </c>
      <c r="D167" t="s">
        <v>19</v>
      </c>
      <c r="E167" t="s">
        <v>93</v>
      </c>
      <c r="F167" t="s">
        <v>21</v>
      </c>
      <c r="G167" t="s">
        <v>22</v>
      </c>
      <c r="H167" t="s">
        <v>376</v>
      </c>
      <c r="I167" s="22">
        <v>62.54</v>
      </c>
      <c r="J167">
        <v>2</v>
      </c>
      <c r="K167" s="22">
        <v>31.27</v>
      </c>
      <c r="L167">
        <v>4</v>
      </c>
      <c r="M167" t="s">
        <v>370</v>
      </c>
      <c r="N167" s="22">
        <v>125.08</v>
      </c>
    </row>
    <row r="168" spans="1:14" x14ac:dyDescent="0.3">
      <c r="A168" t="s">
        <v>377</v>
      </c>
      <c r="B168" t="s">
        <v>66</v>
      </c>
      <c r="C168" t="s">
        <v>76</v>
      </c>
      <c r="D168" t="s">
        <v>19</v>
      </c>
      <c r="E168" t="s">
        <v>93</v>
      </c>
      <c r="F168" t="s">
        <v>21</v>
      </c>
      <c r="G168" t="s">
        <v>185</v>
      </c>
      <c r="H168" t="s">
        <v>378</v>
      </c>
      <c r="I168" s="22">
        <v>30.05</v>
      </c>
      <c r="J168">
        <v>30</v>
      </c>
      <c r="K168" s="22">
        <v>1.0016666666666667</v>
      </c>
      <c r="M168" t="s">
        <v>33</v>
      </c>
      <c r="N168" s="22">
        <v>0</v>
      </c>
    </row>
    <row r="169" spans="1:14" x14ac:dyDescent="0.3">
      <c r="A169" t="s">
        <v>379</v>
      </c>
      <c r="B169" t="s">
        <v>17</v>
      </c>
      <c r="C169" t="s">
        <v>76</v>
      </c>
      <c r="D169" t="s">
        <v>19</v>
      </c>
      <c r="E169" t="s">
        <v>93</v>
      </c>
      <c r="F169" t="s">
        <v>21</v>
      </c>
      <c r="G169" t="s">
        <v>22</v>
      </c>
      <c r="H169" t="s">
        <v>372</v>
      </c>
      <c r="I169" s="22">
        <v>103.73</v>
      </c>
      <c r="J169">
        <v>4</v>
      </c>
      <c r="K169" s="22">
        <v>25.932500000000001</v>
      </c>
      <c r="L169">
        <v>0</v>
      </c>
      <c r="M169" t="s">
        <v>370</v>
      </c>
      <c r="N169" s="22">
        <v>0</v>
      </c>
    </row>
    <row r="170" spans="1:14" x14ac:dyDescent="0.3">
      <c r="A170" t="s">
        <v>215</v>
      </c>
      <c r="B170" t="s">
        <v>17</v>
      </c>
      <c r="C170" t="s">
        <v>76</v>
      </c>
      <c r="D170" t="s">
        <v>36</v>
      </c>
      <c r="E170" t="s">
        <v>93</v>
      </c>
      <c r="F170" t="s">
        <v>21</v>
      </c>
      <c r="G170" t="s">
        <v>67</v>
      </c>
      <c r="H170" t="s">
        <v>216</v>
      </c>
      <c r="I170" s="22">
        <v>0.95</v>
      </c>
      <c r="J170">
        <v>1</v>
      </c>
      <c r="K170" s="22">
        <v>0.95</v>
      </c>
      <c r="L170">
        <v>0</v>
      </c>
      <c r="M170" t="s">
        <v>214</v>
      </c>
      <c r="N170" s="22">
        <v>0</v>
      </c>
    </row>
    <row r="171" spans="1:14" x14ac:dyDescent="0.3">
      <c r="A171" t="s">
        <v>380</v>
      </c>
      <c r="B171" t="s">
        <v>66</v>
      </c>
      <c r="C171" t="s">
        <v>76</v>
      </c>
      <c r="D171" t="s">
        <v>19</v>
      </c>
      <c r="E171" t="s">
        <v>93</v>
      </c>
      <c r="F171" t="s">
        <v>21</v>
      </c>
      <c r="G171" t="s">
        <v>185</v>
      </c>
      <c r="H171" t="s">
        <v>356</v>
      </c>
      <c r="I171" s="22">
        <v>23.05</v>
      </c>
      <c r="J171">
        <v>1</v>
      </c>
      <c r="K171" s="22">
        <v>23.05</v>
      </c>
      <c r="M171" t="s">
        <v>356</v>
      </c>
      <c r="N171" s="22">
        <v>0</v>
      </c>
    </row>
    <row r="172" spans="1:14" x14ac:dyDescent="0.3">
      <c r="A172" t="s">
        <v>358</v>
      </c>
      <c r="B172" t="s">
        <v>17</v>
      </c>
      <c r="C172" t="s">
        <v>73</v>
      </c>
      <c r="D172" t="s">
        <v>19</v>
      </c>
      <c r="E172" t="s">
        <v>93</v>
      </c>
      <c r="F172" t="s">
        <v>21</v>
      </c>
      <c r="G172" t="s">
        <v>22</v>
      </c>
      <c r="H172" t="s">
        <v>359</v>
      </c>
      <c r="I172" s="22">
        <v>65.69</v>
      </c>
      <c r="J172">
        <v>48</v>
      </c>
      <c r="K172" s="22">
        <v>1.3685416666666665</v>
      </c>
      <c r="L172">
        <v>6</v>
      </c>
      <c r="M172" t="s">
        <v>28</v>
      </c>
      <c r="N172" s="22">
        <v>8.2112499999999997</v>
      </c>
    </row>
    <row r="173" spans="1:14" x14ac:dyDescent="0.3">
      <c r="A173" t="s">
        <v>381</v>
      </c>
      <c r="B173" t="s">
        <v>17</v>
      </c>
      <c r="C173" t="s">
        <v>73</v>
      </c>
      <c r="D173" t="s">
        <v>19</v>
      </c>
      <c r="E173" t="s">
        <v>93</v>
      </c>
      <c r="F173" t="s">
        <v>21</v>
      </c>
      <c r="G173" t="s">
        <v>71</v>
      </c>
      <c r="H173" t="s">
        <v>382</v>
      </c>
      <c r="I173" s="22">
        <v>7.04</v>
      </c>
      <c r="J173">
        <v>9</v>
      </c>
      <c r="K173" s="22">
        <v>0.78222222222222226</v>
      </c>
      <c r="L173">
        <v>6.9</v>
      </c>
      <c r="M173" t="s">
        <v>33</v>
      </c>
      <c r="N173" s="22">
        <v>5.397333333333334</v>
      </c>
    </row>
    <row r="174" spans="1:14" x14ac:dyDescent="0.3">
      <c r="A174" t="s">
        <v>383</v>
      </c>
      <c r="B174" t="s">
        <v>17</v>
      </c>
      <c r="C174" t="s">
        <v>73</v>
      </c>
      <c r="D174" t="s">
        <v>384</v>
      </c>
      <c r="E174" t="s">
        <v>93</v>
      </c>
      <c r="F174" t="s">
        <v>21</v>
      </c>
      <c r="G174" t="s">
        <v>71</v>
      </c>
      <c r="H174" t="s">
        <v>382</v>
      </c>
      <c r="I174" s="22">
        <v>5.19</v>
      </c>
      <c r="J174">
        <v>9</v>
      </c>
      <c r="K174" s="22">
        <v>0.57666666666666666</v>
      </c>
      <c r="L174">
        <v>11</v>
      </c>
      <c r="M174" t="s">
        <v>33</v>
      </c>
      <c r="N174" s="22">
        <v>6.3433333333333337</v>
      </c>
    </row>
    <row r="175" spans="1:14" x14ac:dyDescent="0.3">
      <c r="A175" t="s">
        <v>385</v>
      </c>
      <c r="B175" t="s">
        <v>17</v>
      </c>
      <c r="C175" t="s">
        <v>73</v>
      </c>
      <c r="D175" t="s">
        <v>384</v>
      </c>
      <c r="E175" t="s">
        <v>93</v>
      </c>
      <c r="F175" t="s">
        <v>21</v>
      </c>
      <c r="G175" t="s">
        <v>71</v>
      </c>
      <c r="H175" t="s">
        <v>382</v>
      </c>
      <c r="I175" s="22">
        <v>5.6</v>
      </c>
      <c r="J175">
        <v>9</v>
      </c>
      <c r="K175" s="22">
        <v>0.62222222222222223</v>
      </c>
      <c r="L175">
        <v>3.6</v>
      </c>
      <c r="M175" t="s">
        <v>33</v>
      </c>
      <c r="N175" s="22">
        <v>2.2400000000000002</v>
      </c>
    </row>
    <row r="176" spans="1:14" x14ac:dyDescent="0.3">
      <c r="A176" t="s">
        <v>386</v>
      </c>
      <c r="B176" t="s">
        <v>17</v>
      </c>
      <c r="C176" t="s">
        <v>73</v>
      </c>
      <c r="D176" t="s">
        <v>384</v>
      </c>
      <c r="E176" t="s">
        <v>93</v>
      </c>
      <c r="F176" t="s">
        <v>21</v>
      </c>
      <c r="G176" t="s">
        <v>71</v>
      </c>
      <c r="H176" t="s">
        <v>382</v>
      </c>
      <c r="I176" s="22">
        <v>6.4</v>
      </c>
      <c r="J176">
        <v>9</v>
      </c>
      <c r="K176" s="22">
        <v>0.71111111111111114</v>
      </c>
      <c r="L176">
        <v>12</v>
      </c>
      <c r="M176" t="s">
        <v>33</v>
      </c>
      <c r="N176" s="22">
        <v>8.5333333333333332</v>
      </c>
    </row>
    <row r="177" spans="1:14" x14ac:dyDescent="0.3">
      <c r="A177" t="s">
        <v>387</v>
      </c>
      <c r="B177" t="s">
        <v>17</v>
      </c>
      <c r="C177" t="s">
        <v>73</v>
      </c>
      <c r="D177" t="s">
        <v>384</v>
      </c>
      <c r="E177" t="s">
        <v>93</v>
      </c>
      <c r="F177" t="s">
        <v>21</v>
      </c>
      <c r="G177" t="s">
        <v>71</v>
      </c>
      <c r="H177" t="s">
        <v>382</v>
      </c>
      <c r="I177" s="22">
        <v>7.68</v>
      </c>
      <c r="J177">
        <v>9</v>
      </c>
      <c r="K177" s="22">
        <v>0.85333333333333328</v>
      </c>
      <c r="L177">
        <v>14</v>
      </c>
      <c r="M177" t="s">
        <v>33</v>
      </c>
      <c r="N177" s="22">
        <v>11.946666666666665</v>
      </c>
    </row>
    <row r="178" spans="1:14" x14ac:dyDescent="0.3">
      <c r="A178" t="s">
        <v>388</v>
      </c>
      <c r="B178" t="s">
        <v>17</v>
      </c>
      <c r="C178" t="s">
        <v>73</v>
      </c>
      <c r="D178" t="s">
        <v>384</v>
      </c>
      <c r="E178" t="s">
        <v>93</v>
      </c>
      <c r="F178" t="s">
        <v>21</v>
      </c>
      <c r="G178" t="s">
        <v>71</v>
      </c>
      <c r="H178" t="s">
        <v>382</v>
      </c>
      <c r="I178" s="22">
        <v>20</v>
      </c>
      <c r="J178">
        <v>9</v>
      </c>
      <c r="K178" s="22">
        <v>2.2222222222222223</v>
      </c>
      <c r="L178">
        <v>19</v>
      </c>
      <c r="M178" t="s">
        <v>33</v>
      </c>
      <c r="N178" s="22">
        <v>42.222222222222221</v>
      </c>
    </row>
    <row r="179" spans="1:14" x14ac:dyDescent="0.3">
      <c r="A179" t="s">
        <v>389</v>
      </c>
      <c r="B179" t="s">
        <v>17</v>
      </c>
      <c r="C179" t="s">
        <v>73</v>
      </c>
      <c r="D179" t="s">
        <v>384</v>
      </c>
      <c r="E179" t="s">
        <v>93</v>
      </c>
      <c r="F179" t="s">
        <v>21</v>
      </c>
      <c r="G179" t="s">
        <v>71</v>
      </c>
      <c r="H179" t="s">
        <v>382</v>
      </c>
      <c r="I179" s="22">
        <v>9.77</v>
      </c>
      <c r="J179">
        <v>9</v>
      </c>
      <c r="K179" s="22">
        <v>1.0855555555555556</v>
      </c>
      <c r="L179">
        <v>8</v>
      </c>
      <c r="M179" t="s">
        <v>33</v>
      </c>
      <c r="N179" s="22">
        <v>8.6844444444444449</v>
      </c>
    </row>
    <row r="180" spans="1:14" x14ac:dyDescent="0.3">
      <c r="A180" t="s">
        <v>390</v>
      </c>
      <c r="B180" t="s">
        <v>17</v>
      </c>
      <c r="C180" t="s">
        <v>73</v>
      </c>
      <c r="D180" t="s">
        <v>384</v>
      </c>
      <c r="E180" t="s">
        <v>93</v>
      </c>
      <c r="F180" t="s">
        <v>21</v>
      </c>
      <c r="G180" t="s">
        <v>71</v>
      </c>
      <c r="H180" t="s">
        <v>382</v>
      </c>
      <c r="I180" s="22">
        <v>6.4</v>
      </c>
      <c r="J180">
        <v>9</v>
      </c>
      <c r="K180" s="22">
        <v>0.71111111111111114</v>
      </c>
      <c r="L180">
        <v>9</v>
      </c>
      <c r="M180" t="s">
        <v>33</v>
      </c>
      <c r="N180" s="22">
        <v>6.4</v>
      </c>
    </row>
    <row r="181" spans="1:14" x14ac:dyDescent="0.3">
      <c r="A181" t="s">
        <v>391</v>
      </c>
      <c r="B181" t="s">
        <v>17</v>
      </c>
      <c r="C181" t="s">
        <v>73</v>
      </c>
      <c r="D181" t="s">
        <v>36</v>
      </c>
      <c r="E181" t="s">
        <v>93</v>
      </c>
      <c r="F181" t="s">
        <v>21</v>
      </c>
      <c r="G181" t="s">
        <v>71</v>
      </c>
      <c r="H181" t="s">
        <v>382</v>
      </c>
      <c r="I181" s="22">
        <v>8.9600000000000009</v>
      </c>
      <c r="J181">
        <v>9</v>
      </c>
      <c r="K181" s="22">
        <v>0.99555555555555564</v>
      </c>
      <c r="L181">
        <v>8</v>
      </c>
      <c r="M181" t="s">
        <v>33</v>
      </c>
      <c r="N181" s="22">
        <v>7.9644444444444451</v>
      </c>
    </row>
    <row r="182" spans="1:14" x14ac:dyDescent="0.3">
      <c r="A182" t="s">
        <v>392</v>
      </c>
      <c r="B182" t="s">
        <v>17</v>
      </c>
      <c r="C182" t="s">
        <v>73</v>
      </c>
      <c r="D182" t="s">
        <v>384</v>
      </c>
      <c r="E182" t="s">
        <v>93</v>
      </c>
      <c r="F182" t="s">
        <v>21</v>
      </c>
      <c r="G182" t="s">
        <v>71</v>
      </c>
      <c r="H182" t="s">
        <v>382</v>
      </c>
      <c r="I182" s="22">
        <v>5.12</v>
      </c>
      <c r="J182">
        <v>9</v>
      </c>
      <c r="K182" s="22">
        <v>0.56888888888888889</v>
      </c>
      <c r="L182">
        <v>6.5</v>
      </c>
      <c r="M182" t="s">
        <v>33</v>
      </c>
      <c r="N182" s="22">
        <v>3.6977777777777776</v>
      </c>
    </row>
    <row r="183" spans="1:14" x14ac:dyDescent="0.3">
      <c r="A183" t="s">
        <v>393</v>
      </c>
      <c r="B183" t="s">
        <v>17</v>
      </c>
      <c r="C183" t="s">
        <v>73</v>
      </c>
      <c r="D183" t="s">
        <v>384</v>
      </c>
      <c r="E183" t="s">
        <v>93</v>
      </c>
      <c r="F183" t="s">
        <v>21</v>
      </c>
      <c r="G183" t="s">
        <v>71</v>
      </c>
      <c r="H183" t="s">
        <v>382</v>
      </c>
      <c r="I183" s="22">
        <v>8.9600000000000009</v>
      </c>
      <c r="J183">
        <v>9</v>
      </c>
      <c r="K183" s="22">
        <v>0.99555555555555564</v>
      </c>
      <c r="L183">
        <v>9</v>
      </c>
      <c r="M183" t="s">
        <v>33</v>
      </c>
      <c r="N183" s="22">
        <v>8.9600000000000009</v>
      </c>
    </row>
    <row r="184" spans="1:14" x14ac:dyDescent="0.3">
      <c r="A184" t="s">
        <v>394</v>
      </c>
      <c r="B184" t="s">
        <v>17</v>
      </c>
      <c r="C184" t="s">
        <v>73</v>
      </c>
      <c r="D184" t="s">
        <v>36</v>
      </c>
      <c r="E184" t="s">
        <v>93</v>
      </c>
      <c r="F184" t="s">
        <v>21</v>
      </c>
      <c r="G184" t="s">
        <v>71</v>
      </c>
      <c r="H184" t="s">
        <v>382</v>
      </c>
      <c r="I184" s="22">
        <v>6.25</v>
      </c>
      <c r="J184">
        <v>9</v>
      </c>
      <c r="K184" s="22">
        <v>0.69444444444444442</v>
      </c>
      <c r="L184">
        <v>9</v>
      </c>
      <c r="M184" t="s">
        <v>33</v>
      </c>
      <c r="N184" s="22">
        <v>6.25</v>
      </c>
    </row>
    <row r="185" spans="1:14" x14ac:dyDescent="0.3">
      <c r="A185" t="s">
        <v>395</v>
      </c>
      <c r="B185" t="s">
        <v>17</v>
      </c>
      <c r="C185" t="s">
        <v>73</v>
      </c>
      <c r="D185" t="s">
        <v>384</v>
      </c>
      <c r="E185" t="s">
        <v>93</v>
      </c>
      <c r="F185" t="s">
        <v>21</v>
      </c>
      <c r="G185" t="s">
        <v>71</v>
      </c>
      <c r="H185" t="s">
        <v>396</v>
      </c>
      <c r="I185" s="22">
        <v>36.68</v>
      </c>
      <c r="J185">
        <v>10.5</v>
      </c>
      <c r="K185" s="22">
        <v>3.4933333333333332</v>
      </c>
      <c r="L185">
        <v>10.5</v>
      </c>
      <c r="M185" t="s">
        <v>33</v>
      </c>
      <c r="N185" s="22">
        <v>36.68</v>
      </c>
    </row>
    <row r="186" spans="1:14" x14ac:dyDescent="0.3">
      <c r="A186" t="s">
        <v>397</v>
      </c>
      <c r="B186" t="s">
        <v>17</v>
      </c>
      <c r="C186" t="s">
        <v>73</v>
      </c>
      <c r="D186" t="s">
        <v>36</v>
      </c>
      <c r="E186" t="s">
        <v>93</v>
      </c>
      <c r="F186" t="s">
        <v>21</v>
      </c>
      <c r="G186" t="s">
        <v>71</v>
      </c>
      <c r="H186" t="s">
        <v>382</v>
      </c>
      <c r="I186" s="22">
        <v>20</v>
      </c>
      <c r="J186">
        <v>9</v>
      </c>
      <c r="K186" s="22">
        <v>2.2222222222222223</v>
      </c>
      <c r="L186">
        <v>8</v>
      </c>
      <c r="M186" t="s">
        <v>33</v>
      </c>
      <c r="N186" s="22">
        <v>17.777777777777779</v>
      </c>
    </row>
    <row r="187" spans="1:14" x14ac:dyDescent="0.3">
      <c r="A187" t="s">
        <v>258</v>
      </c>
      <c r="B187" t="s">
        <v>17</v>
      </c>
      <c r="C187" t="s">
        <v>73</v>
      </c>
      <c r="D187" t="s">
        <v>19</v>
      </c>
      <c r="E187" t="s">
        <v>93</v>
      </c>
      <c r="F187" t="s">
        <v>21</v>
      </c>
      <c r="G187" t="s">
        <v>22</v>
      </c>
      <c r="H187" t="s">
        <v>259</v>
      </c>
      <c r="I187" s="22">
        <v>7.96</v>
      </c>
      <c r="J187">
        <v>1</v>
      </c>
      <c r="K187" s="22">
        <v>7.96</v>
      </c>
      <c r="L187">
        <v>6.8</v>
      </c>
      <c r="M187" t="s">
        <v>71</v>
      </c>
      <c r="N187" s="22">
        <v>54.128</v>
      </c>
    </row>
    <row r="188" spans="1:14" x14ac:dyDescent="0.3">
      <c r="A188" t="s">
        <v>398</v>
      </c>
      <c r="B188" t="s">
        <v>17</v>
      </c>
      <c r="C188" t="s">
        <v>73</v>
      </c>
      <c r="D188" t="s">
        <v>19</v>
      </c>
      <c r="E188" t="s">
        <v>93</v>
      </c>
      <c r="F188" t="s">
        <v>21</v>
      </c>
      <c r="G188" t="s">
        <v>364</v>
      </c>
      <c r="H188" t="s">
        <v>399</v>
      </c>
      <c r="I188" s="22">
        <v>18.25</v>
      </c>
      <c r="J188">
        <v>25</v>
      </c>
      <c r="K188" s="22">
        <v>0.73</v>
      </c>
      <c r="L188">
        <v>46</v>
      </c>
      <c r="M188" t="s">
        <v>33</v>
      </c>
      <c r="N188" s="22">
        <v>33.58</v>
      </c>
    </row>
    <row r="189" spans="1:14" x14ac:dyDescent="0.3">
      <c r="A189" t="s">
        <v>400</v>
      </c>
      <c r="B189" t="s">
        <v>17</v>
      </c>
      <c r="C189" t="s">
        <v>73</v>
      </c>
      <c r="D189" t="s">
        <v>19</v>
      </c>
      <c r="E189" t="s">
        <v>93</v>
      </c>
      <c r="F189" t="s">
        <v>21</v>
      </c>
      <c r="G189" t="s">
        <v>22</v>
      </c>
      <c r="H189" t="s">
        <v>259</v>
      </c>
      <c r="I189" s="22">
        <v>23.55</v>
      </c>
      <c r="J189">
        <v>16</v>
      </c>
      <c r="K189" s="22">
        <v>1.471875</v>
      </c>
      <c r="L189">
        <v>4</v>
      </c>
      <c r="M189" t="s">
        <v>33</v>
      </c>
      <c r="N189" s="22">
        <v>5.8875000000000002</v>
      </c>
    </row>
    <row r="190" spans="1:14" x14ac:dyDescent="0.3">
      <c r="A190" t="s">
        <v>299</v>
      </c>
      <c r="B190" t="s">
        <v>17</v>
      </c>
      <c r="C190" t="s">
        <v>73</v>
      </c>
      <c r="D190" t="s">
        <v>19</v>
      </c>
      <c r="E190" t="s">
        <v>93</v>
      </c>
      <c r="F190" t="s">
        <v>21</v>
      </c>
      <c r="G190" t="s">
        <v>22</v>
      </c>
      <c r="H190" t="s">
        <v>300</v>
      </c>
      <c r="I190" s="22">
        <v>23.55</v>
      </c>
      <c r="J190">
        <v>2</v>
      </c>
      <c r="K190" s="22">
        <v>11.775</v>
      </c>
      <c r="L190">
        <v>2.5</v>
      </c>
      <c r="M190" t="s">
        <v>130</v>
      </c>
      <c r="N190" s="22">
        <v>29.4375</v>
      </c>
    </row>
    <row r="191" spans="1:14" x14ac:dyDescent="0.3">
      <c r="A191" t="s">
        <v>297</v>
      </c>
      <c r="B191" t="s">
        <v>17</v>
      </c>
      <c r="C191" t="s">
        <v>73</v>
      </c>
      <c r="D191" t="s">
        <v>19</v>
      </c>
      <c r="E191" t="s">
        <v>93</v>
      </c>
      <c r="F191" t="s">
        <v>21</v>
      </c>
      <c r="G191" t="s">
        <v>22</v>
      </c>
      <c r="H191" t="s">
        <v>298</v>
      </c>
      <c r="I191" s="22">
        <v>45.03</v>
      </c>
      <c r="J191">
        <v>2</v>
      </c>
      <c r="K191" s="22">
        <v>22.515000000000001</v>
      </c>
      <c r="L191">
        <v>1.5</v>
      </c>
      <c r="M191" t="s">
        <v>130</v>
      </c>
      <c r="N191" s="22">
        <v>33.772500000000001</v>
      </c>
    </row>
    <row r="192" spans="1:14" x14ac:dyDescent="0.3">
      <c r="A192" t="s">
        <v>401</v>
      </c>
      <c r="B192" t="s">
        <v>17</v>
      </c>
      <c r="C192" t="s">
        <v>73</v>
      </c>
      <c r="D192" t="s">
        <v>384</v>
      </c>
      <c r="E192" t="s">
        <v>93</v>
      </c>
      <c r="F192" t="s">
        <v>21</v>
      </c>
      <c r="G192" t="s">
        <v>28</v>
      </c>
      <c r="H192" t="s">
        <v>28</v>
      </c>
      <c r="I192" s="22">
        <v>0.63</v>
      </c>
      <c r="J192">
        <v>1</v>
      </c>
      <c r="K192" s="22">
        <v>0.63</v>
      </c>
      <c r="L192">
        <v>15</v>
      </c>
      <c r="M192" t="s">
        <v>28</v>
      </c>
      <c r="N192" s="22">
        <v>9.4499999999999993</v>
      </c>
    </row>
    <row r="193" spans="1:14" x14ac:dyDescent="0.3">
      <c r="A193" t="s">
        <v>254</v>
      </c>
      <c r="B193" t="s">
        <v>17</v>
      </c>
      <c r="C193" t="s">
        <v>73</v>
      </c>
      <c r="D193" t="s">
        <v>19</v>
      </c>
      <c r="E193" t="s">
        <v>93</v>
      </c>
      <c r="F193" t="s">
        <v>21</v>
      </c>
      <c r="G193" t="s">
        <v>22</v>
      </c>
      <c r="H193" t="s">
        <v>255</v>
      </c>
      <c r="I193" s="22">
        <v>22.57</v>
      </c>
      <c r="J193">
        <v>1</v>
      </c>
      <c r="K193" s="22">
        <v>22.57</v>
      </c>
      <c r="L193">
        <v>2.5</v>
      </c>
      <c r="M193" t="s">
        <v>53</v>
      </c>
      <c r="N193" s="22">
        <v>56.424999999999997</v>
      </c>
    </row>
    <row r="194" spans="1:14" x14ac:dyDescent="0.3">
      <c r="A194" t="s">
        <v>402</v>
      </c>
      <c r="B194" t="s">
        <v>403</v>
      </c>
      <c r="C194" t="s">
        <v>73</v>
      </c>
      <c r="D194" t="s">
        <v>19</v>
      </c>
      <c r="E194" t="s">
        <v>93</v>
      </c>
      <c r="F194" t="s">
        <v>21</v>
      </c>
      <c r="G194" t="s">
        <v>404</v>
      </c>
      <c r="H194" t="s">
        <v>405</v>
      </c>
      <c r="I194" s="22">
        <v>1.45</v>
      </c>
      <c r="J194">
        <v>24</v>
      </c>
      <c r="K194" s="22">
        <v>6.0416666666666667E-2</v>
      </c>
      <c r="L194">
        <v>5</v>
      </c>
      <c r="M194" t="s">
        <v>404</v>
      </c>
      <c r="N194" s="22">
        <v>0.30208333333333331</v>
      </c>
    </row>
    <row r="195" spans="1:14" x14ac:dyDescent="0.3">
      <c r="A195" t="s">
        <v>406</v>
      </c>
      <c r="B195" t="s">
        <v>17</v>
      </c>
      <c r="C195" t="s">
        <v>73</v>
      </c>
      <c r="D195" t="s">
        <v>36</v>
      </c>
      <c r="E195" t="s">
        <v>93</v>
      </c>
      <c r="F195" t="s">
        <v>21</v>
      </c>
      <c r="G195" t="s">
        <v>67</v>
      </c>
      <c r="H195" t="s">
        <v>407</v>
      </c>
      <c r="I195" s="22">
        <v>15.95</v>
      </c>
      <c r="J195">
        <v>18</v>
      </c>
      <c r="K195" s="22">
        <v>0.88611111111111107</v>
      </c>
      <c r="L195">
        <v>0.7</v>
      </c>
      <c r="M195" t="s">
        <v>33</v>
      </c>
      <c r="N195" s="22">
        <v>0.62027777777777771</v>
      </c>
    </row>
    <row r="196" spans="1:14" x14ac:dyDescent="0.3">
      <c r="A196" t="s">
        <v>295</v>
      </c>
      <c r="B196" t="s">
        <v>17</v>
      </c>
      <c r="C196" t="s">
        <v>73</v>
      </c>
      <c r="D196" t="s">
        <v>19</v>
      </c>
      <c r="E196" t="s">
        <v>93</v>
      </c>
      <c r="F196" t="s">
        <v>21</v>
      </c>
      <c r="G196" t="s">
        <v>22</v>
      </c>
      <c r="H196" t="s">
        <v>296</v>
      </c>
      <c r="I196" s="22">
        <v>9.4700000000000006</v>
      </c>
      <c r="J196">
        <v>1</v>
      </c>
      <c r="K196" s="22">
        <v>21.16</v>
      </c>
      <c r="L196">
        <v>0.5</v>
      </c>
      <c r="M196" t="s">
        <v>71</v>
      </c>
      <c r="N196" s="22">
        <v>10.58</v>
      </c>
    </row>
    <row r="197" spans="1:14" x14ac:dyDescent="0.3">
      <c r="A197" t="s">
        <v>408</v>
      </c>
      <c r="B197" t="s">
        <v>17</v>
      </c>
      <c r="C197" t="s">
        <v>73</v>
      </c>
      <c r="D197" t="s">
        <v>384</v>
      </c>
      <c r="E197" t="s">
        <v>93</v>
      </c>
      <c r="F197" t="s">
        <v>21</v>
      </c>
      <c r="G197" t="s">
        <v>22</v>
      </c>
      <c r="H197" t="s">
        <v>409</v>
      </c>
      <c r="I197" s="22">
        <v>12.8</v>
      </c>
      <c r="J197">
        <v>9</v>
      </c>
      <c r="K197" s="22">
        <v>1.4222222222222223</v>
      </c>
      <c r="L197">
        <v>4.9000000000000004</v>
      </c>
      <c r="M197" t="s">
        <v>33</v>
      </c>
      <c r="N197" s="22">
        <v>6.9688888888888894</v>
      </c>
    </row>
    <row r="198" spans="1:14" x14ac:dyDescent="0.3">
      <c r="A198" t="s">
        <v>410</v>
      </c>
      <c r="B198" t="s">
        <v>17</v>
      </c>
      <c r="C198" t="s">
        <v>73</v>
      </c>
      <c r="D198" t="s">
        <v>19</v>
      </c>
      <c r="E198" t="s">
        <v>93</v>
      </c>
      <c r="F198" t="s">
        <v>21</v>
      </c>
      <c r="G198" t="s">
        <v>22</v>
      </c>
      <c r="H198" t="s">
        <v>294</v>
      </c>
      <c r="I198" s="22">
        <v>42.32</v>
      </c>
      <c r="J198">
        <v>2</v>
      </c>
      <c r="K198" s="22">
        <v>21.16</v>
      </c>
      <c r="L198">
        <v>0.6</v>
      </c>
      <c r="M198" t="s">
        <v>71</v>
      </c>
      <c r="N198" s="22">
        <v>12.696</v>
      </c>
    </row>
    <row r="199" spans="1:14" x14ac:dyDescent="0.3">
      <c r="A199" t="s">
        <v>411</v>
      </c>
      <c r="B199" t="s">
        <v>17</v>
      </c>
      <c r="C199" t="s">
        <v>73</v>
      </c>
      <c r="D199" t="s">
        <v>36</v>
      </c>
      <c r="E199" t="s">
        <v>93</v>
      </c>
      <c r="F199" t="s">
        <v>21</v>
      </c>
      <c r="G199" t="s">
        <v>67</v>
      </c>
      <c r="H199" t="s">
        <v>412</v>
      </c>
      <c r="I199" s="22">
        <v>7.35</v>
      </c>
      <c r="J199">
        <v>4.5</v>
      </c>
      <c r="K199" s="22">
        <v>1.6333333333333333</v>
      </c>
      <c r="L199">
        <v>2</v>
      </c>
      <c r="M199" t="s">
        <v>33</v>
      </c>
      <c r="N199" s="22">
        <v>3.2666666666666666</v>
      </c>
    </row>
    <row r="200" spans="1:14" x14ac:dyDescent="0.3">
      <c r="A200" t="s">
        <v>413</v>
      </c>
      <c r="B200" t="s">
        <v>17</v>
      </c>
      <c r="C200" t="s">
        <v>73</v>
      </c>
      <c r="D200" t="s">
        <v>36</v>
      </c>
      <c r="E200" t="s">
        <v>93</v>
      </c>
      <c r="F200" t="s">
        <v>21</v>
      </c>
      <c r="G200" t="s">
        <v>67</v>
      </c>
      <c r="H200" t="s">
        <v>407</v>
      </c>
      <c r="I200" s="22">
        <v>40.630000000000003</v>
      </c>
      <c r="J200">
        <v>18</v>
      </c>
      <c r="K200" s="22">
        <v>2.2572222222222225</v>
      </c>
      <c r="L200">
        <v>3.1</v>
      </c>
      <c r="M200" t="s">
        <v>33</v>
      </c>
      <c r="N200" s="22">
        <v>6.9973888888888895</v>
      </c>
    </row>
    <row r="201" spans="1:14" x14ac:dyDescent="0.3">
      <c r="A201" t="s">
        <v>414</v>
      </c>
      <c r="B201" t="s">
        <v>17</v>
      </c>
      <c r="C201" t="s">
        <v>73</v>
      </c>
      <c r="D201" t="s">
        <v>36</v>
      </c>
      <c r="E201" t="s">
        <v>93</v>
      </c>
      <c r="F201" t="s">
        <v>21</v>
      </c>
      <c r="G201" t="s">
        <v>67</v>
      </c>
      <c r="H201" t="s">
        <v>407</v>
      </c>
      <c r="I201" s="22">
        <v>25.56</v>
      </c>
      <c r="J201">
        <v>18</v>
      </c>
      <c r="K201" s="22">
        <v>1.42</v>
      </c>
      <c r="L201">
        <v>4</v>
      </c>
      <c r="M201" t="s">
        <v>33</v>
      </c>
      <c r="N201" s="22">
        <v>5.68</v>
      </c>
    </row>
    <row r="202" spans="1:14" x14ac:dyDescent="0.3">
      <c r="A202" t="s">
        <v>415</v>
      </c>
      <c r="B202" t="s">
        <v>17</v>
      </c>
      <c r="C202" t="s">
        <v>73</v>
      </c>
      <c r="D202" t="s">
        <v>36</v>
      </c>
      <c r="E202" t="s">
        <v>93</v>
      </c>
      <c r="F202" t="s">
        <v>21</v>
      </c>
      <c r="G202" t="s">
        <v>67</v>
      </c>
      <c r="H202" t="s">
        <v>416</v>
      </c>
      <c r="I202" s="22">
        <v>42</v>
      </c>
      <c r="J202">
        <v>27</v>
      </c>
      <c r="K202" s="22">
        <v>1.5555555555555556</v>
      </c>
      <c r="L202">
        <v>5</v>
      </c>
      <c r="M202" t="s">
        <v>33</v>
      </c>
      <c r="N202" s="22">
        <v>7.7777777777777777</v>
      </c>
    </row>
    <row r="203" spans="1:14" x14ac:dyDescent="0.3">
      <c r="A203" t="s">
        <v>417</v>
      </c>
      <c r="B203" t="s">
        <v>17</v>
      </c>
      <c r="C203" t="s">
        <v>73</v>
      </c>
      <c r="D203" t="s">
        <v>384</v>
      </c>
      <c r="E203" t="s">
        <v>93</v>
      </c>
      <c r="F203" t="s">
        <v>21</v>
      </c>
      <c r="G203" t="s">
        <v>71</v>
      </c>
      <c r="H203" t="s">
        <v>418</v>
      </c>
      <c r="I203" s="22">
        <v>8.84</v>
      </c>
      <c r="J203">
        <v>10</v>
      </c>
      <c r="K203" s="22">
        <v>0.88400000000000001</v>
      </c>
      <c r="L203">
        <v>5</v>
      </c>
      <c r="M203" t="s">
        <v>33</v>
      </c>
      <c r="N203" s="22">
        <v>4.42</v>
      </c>
    </row>
    <row r="204" spans="1:14" x14ac:dyDescent="0.3">
      <c r="A204" t="s">
        <v>293</v>
      </c>
      <c r="B204" t="s">
        <v>17</v>
      </c>
      <c r="C204" t="s">
        <v>73</v>
      </c>
      <c r="D204" t="s">
        <v>19</v>
      </c>
      <c r="E204" t="s">
        <v>93</v>
      </c>
      <c r="F204" t="s">
        <v>21</v>
      </c>
      <c r="G204" t="s">
        <v>71</v>
      </c>
      <c r="H204" t="s">
        <v>294</v>
      </c>
      <c r="I204" s="22">
        <v>26.47</v>
      </c>
      <c r="J204">
        <v>2</v>
      </c>
      <c r="K204" s="22">
        <v>13.234999999999999</v>
      </c>
      <c r="L204">
        <v>0.5</v>
      </c>
      <c r="M204" t="s">
        <v>71</v>
      </c>
      <c r="N204" s="22">
        <v>6.6174999999999997</v>
      </c>
    </row>
    <row r="205" spans="1:14" x14ac:dyDescent="0.3">
      <c r="A205" t="s">
        <v>419</v>
      </c>
      <c r="B205" t="s">
        <v>66</v>
      </c>
      <c r="C205" t="s">
        <v>18</v>
      </c>
      <c r="D205" t="s">
        <v>104</v>
      </c>
      <c r="E205" t="s">
        <v>93</v>
      </c>
      <c r="F205" t="s">
        <v>21</v>
      </c>
      <c r="G205" t="s">
        <v>28</v>
      </c>
      <c r="H205" t="s">
        <v>420</v>
      </c>
      <c r="I205" s="22">
        <v>16</v>
      </c>
      <c r="J205">
        <v>1</v>
      </c>
      <c r="K205" s="22">
        <v>16</v>
      </c>
      <c r="M205" t="s">
        <v>33</v>
      </c>
      <c r="N205" s="22">
        <v>0</v>
      </c>
    </row>
    <row r="206" spans="1:14" x14ac:dyDescent="0.3">
      <c r="A206" t="s">
        <v>421</v>
      </c>
      <c r="B206" t="s">
        <v>66</v>
      </c>
      <c r="C206" t="s">
        <v>18</v>
      </c>
      <c r="D206" t="s">
        <v>19</v>
      </c>
      <c r="E206" t="s">
        <v>93</v>
      </c>
      <c r="F206" t="s">
        <v>21</v>
      </c>
      <c r="G206" t="s">
        <v>28</v>
      </c>
      <c r="H206" t="s">
        <v>420</v>
      </c>
      <c r="I206" s="22">
        <v>4.75</v>
      </c>
      <c r="J206">
        <v>1</v>
      </c>
      <c r="K206" s="22">
        <v>4.75</v>
      </c>
      <c r="M206" t="s">
        <v>33</v>
      </c>
      <c r="N206" s="22">
        <v>0</v>
      </c>
    </row>
    <row r="207" spans="1:14" x14ac:dyDescent="0.3">
      <c r="A207" t="s">
        <v>422</v>
      </c>
      <c r="B207" t="s">
        <v>66</v>
      </c>
      <c r="C207" t="s">
        <v>18</v>
      </c>
      <c r="D207" t="s">
        <v>104</v>
      </c>
      <c r="E207" t="s">
        <v>93</v>
      </c>
      <c r="F207" t="s">
        <v>21</v>
      </c>
      <c r="G207" t="s">
        <v>105</v>
      </c>
      <c r="H207" t="s">
        <v>423</v>
      </c>
      <c r="I207" s="22">
        <v>38.75</v>
      </c>
      <c r="J207">
        <v>4.5</v>
      </c>
      <c r="K207" s="22">
        <v>8.6111111111111107</v>
      </c>
      <c r="M207" t="s">
        <v>33</v>
      </c>
      <c r="N207" s="22">
        <v>0</v>
      </c>
    </row>
    <row r="208" spans="1:14" x14ac:dyDescent="0.3">
      <c r="A208" t="s">
        <v>424</v>
      </c>
      <c r="B208" t="s">
        <v>17</v>
      </c>
      <c r="C208" t="s">
        <v>18</v>
      </c>
      <c r="D208" t="s">
        <v>19</v>
      </c>
      <c r="E208" t="s">
        <v>93</v>
      </c>
      <c r="F208" t="s">
        <v>21</v>
      </c>
      <c r="G208" t="s">
        <v>28</v>
      </c>
      <c r="H208" t="s">
        <v>75</v>
      </c>
      <c r="I208" s="22">
        <v>24.9</v>
      </c>
      <c r="J208">
        <v>1</v>
      </c>
      <c r="K208" s="22">
        <v>24.9</v>
      </c>
      <c r="L208">
        <v>0.4</v>
      </c>
      <c r="M208" t="s">
        <v>28</v>
      </c>
      <c r="N208" s="22">
        <v>9.9600000000000009</v>
      </c>
    </row>
    <row r="209" spans="1:14" x14ac:dyDescent="0.3">
      <c r="A209" t="s">
        <v>425</v>
      </c>
      <c r="B209" t="s">
        <v>17</v>
      </c>
      <c r="C209" t="s">
        <v>18</v>
      </c>
      <c r="D209" t="s">
        <v>104</v>
      </c>
      <c r="E209" t="s">
        <v>93</v>
      </c>
      <c r="F209" t="s">
        <v>21</v>
      </c>
      <c r="G209" t="s">
        <v>22</v>
      </c>
      <c r="H209" t="s">
        <v>426</v>
      </c>
      <c r="I209" s="22">
        <v>20.16</v>
      </c>
      <c r="J209">
        <v>2</v>
      </c>
      <c r="K209" s="22">
        <v>10.08</v>
      </c>
      <c r="L209">
        <v>1.6</v>
      </c>
      <c r="M209" t="s">
        <v>33</v>
      </c>
      <c r="N209" s="22">
        <v>16.128</v>
      </c>
    </row>
    <row r="210" spans="1:14" x14ac:dyDescent="0.3">
      <c r="A210" t="s">
        <v>427</v>
      </c>
      <c r="B210" t="s">
        <v>17</v>
      </c>
      <c r="C210" t="s">
        <v>18</v>
      </c>
      <c r="D210" t="s">
        <v>104</v>
      </c>
      <c r="E210" t="s">
        <v>93</v>
      </c>
      <c r="F210" t="s">
        <v>21</v>
      </c>
      <c r="G210" t="s">
        <v>105</v>
      </c>
      <c r="H210" t="s">
        <v>106</v>
      </c>
      <c r="I210" s="22">
        <v>37.11</v>
      </c>
      <c r="J210">
        <v>6</v>
      </c>
      <c r="K210" s="22">
        <v>6.1849999999999996</v>
      </c>
      <c r="L210">
        <v>10.8</v>
      </c>
      <c r="M210" t="s">
        <v>33</v>
      </c>
      <c r="N210" s="22">
        <v>66.798000000000002</v>
      </c>
    </row>
    <row r="211" spans="1:14" x14ac:dyDescent="0.3">
      <c r="A211" t="s">
        <v>428</v>
      </c>
      <c r="B211" t="s">
        <v>17</v>
      </c>
      <c r="C211" t="s">
        <v>18</v>
      </c>
      <c r="D211" t="s">
        <v>19</v>
      </c>
      <c r="E211" t="s">
        <v>93</v>
      </c>
      <c r="F211" t="s">
        <v>21</v>
      </c>
      <c r="G211" t="s">
        <v>28</v>
      </c>
      <c r="H211" t="s">
        <v>429</v>
      </c>
      <c r="I211" s="22">
        <v>11.85</v>
      </c>
      <c r="J211">
        <v>1</v>
      </c>
      <c r="K211" s="22">
        <v>11.85</v>
      </c>
      <c r="L211">
        <v>3</v>
      </c>
      <c r="M211" t="s">
        <v>28</v>
      </c>
      <c r="N211" s="22">
        <v>35.549999999999997</v>
      </c>
    </row>
    <row r="212" spans="1:14" x14ac:dyDescent="0.3">
      <c r="A212" t="s">
        <v>430</v>
      </c>
      <c r="B212" t="s">
        <v>17</v>
      </c>
      <c r="C212" t="s">
        <v>18</v>
      </c>
      <c r="D212" t="s">
        <v>104</v>
      </c>
      <c r="E212" t="s">
        <v>93</v>
      </c>
      <c r="F212" t="s">
        <v>21</v>
      </c>
      <c r="G212" t="s">
        <v>28</v>
      </c>
      <c r="H212" t="s">
        <v>431</v>
      </c>
      <c r="I212" s="22">
        <v>2.15</v>
      </c>
      <c r="J212">
        <v>1</v>
      </c>
      <c r="K212" s="22">
        <v>2.15</v>
      </c>
      <c r="L212">
        <v>0.4</v>
      </c>
      <c r="M212" t="s">
        <v>28</v>
      </c>
      <c r="N212" s="22">
        <v>0.86</v>
      </c>
    </row>
    <row r="213" spans="1:14" x14ac:dyDescent="0.3">
      <c r="A213" t="s">
        <v>432</v>
      </c>
      <c r="B213" t="s">
        <v>17</v>
      </c>
      <c r="C213" t="s">
        <v>18</v>
      </c>
      <c r="D213" t="s">
        <v>104</v>
      </c>
      <c r="E213" t="s">
        <v>93</v>
      </c>
      <c r="F213" t="s">
        <v>21</v>
      </c>
      <c r="G213" t="s">
        <v>105</v>
      </c>
      <c r="H213">
        <v>3.5</v>
      </c>
      <c r="I213" s="22">
        <v>25.28</v>
      </c>
      <c r="J213">
        <v>3.5</v>
      </c>
      <c r="K213" s="22">
        <v>7.2228571428571433</v>
      </c>
      <c r="L213">
        <v>3.8</v>
      </c>
      <c r="M213" t="s">
        <v>33</v>
      </c>
      <c r="N213" s="22">
        <v>27.446857142857144</v>
      </c>
    </row>
    <row r="214" spans="1:14" x14ac:dyDescent="0.3">
      <c r="A214" t="s">
        <v>433</v>
      </c>
      <c r="B214" t="s">
        <v>17</v>
      </c>
      <c r="C214" t="s">
        <v>18</v>
      </c>
      <c r="D214" t="s">
        <v>104</v>
      </c>
      <c r="E214" t="s">
        <v>93</v>
      </c>
      <c r="F214" t="s">
        <v>21</v>
      </c>
      <c r="G214" t="s">
        <v>105</v>
      </c>
      <c r="H214" t="s">
        <v>423</v>
      </c>
      <c r="I214" s="22">
        <v>32.68</v>
      </c>
      <c r="J214">
        <v>4.5</v>
      </c>
      <c r="K214" s="22">
        <v>7.2622222222222224</v>
      </c>
      <c r="L214">
        <v>5.2</v>
      </c>
      <c r="M214" t="s">
        <v>33</v>
      </c>
      <c r="N214" s="22">
        <v>37.763555555555556</v>
      </c>
    </row>
    <row r="215" spans="1:14" x14ac:dyDescent="0.3">
      <c r="A215" t="s">
        <v>434</v>
      </c>
      <c r="B215" t="s">
        <v>17</v>
      </c>
      <c r="C215" t="s">
        <v>18</v>
      </c>
      <c r="D215" t="s">
        <v>104</v>
      </c>
      <c r="E215" t="s">
        <v>93</v>
      </c>
      <c r="F215" t="s">
        <v>21</v>
      </c>
      <c r="G215" t="s">
        <v>105</v>
      </c>
      <c r="H215">
        <v>1.25</v>
      </c>
      <c r="I215" s="22">
        <v>16</v>
      </c>
      <c r="J215">
        <v>1.25</v>
      </c>
      <c r="K215" s="22">
        <v>12.8</v>
      </c>
      <c r="L215">
        <v>2.4</v>
      </c>
      <c r="M215" t="s">
        <v>33</v>
      </c>
      <c r="N215" s="22">
        <v>30.72</v>
      </c>
    </row>
    <row r="216" spans="1:14" x14ac:dyDescent="0.3">
      <c r="A216" t="s">
        <v>435</v>
      </c>
      <c r="B216" t="s">
        <v>17</v>
      </c>
      <c r="C216" t="s">
        <v>18</v>
      </c>
      <c r="D216" t="s">
        <v>104</v>
      </c>
      <c r="E216" t="s">
        <v>93</v>
      </c>
      <c r="F216" t="s">
        <v>21</v>
      </c>
      <c r="G216" t="s">
        <v>22</v>
      </c>
      <c r="H216" t="s">
        <v>436</v>
      </c>
      <c r="I216" s="22">
        <v>10.24</v>
      </c>
      <c r="J216">
        <v>1</v>
      </c>
      <c r="K216" s="22">
        <v>10.24</v>
      </c>
      <c r="L216">
        <v>4</v>
      </c>
      <c r="M216" t="s">
        <v>28</v>
      </c>
      <c r="N216" s="22">
        <v>40.96</v>
      </c>
    </row>
    <row r="217" spans="1:14" x14ac:dyDescent="0.3">
      <c r="A217" t="s">
        <v>437</v>
      </c>
      <c r="B217" t="s">
        <v>17</v>
      </c>
      <c r="C217" t="s">
        <v>18</v>
      </c>
      <c r="D217" t="s">
        <v>104</v>
      </c>
      <c r="E217" t="s">
        <v>93</v>
      </c>
      <c r="F217" t="s">
        <v>21</v>
      </c>
      <c r="G217" t="s">
        <v>28</v>
      </c>
      <c r="H217" t="s">
        <v>429</v>
      </c>
      <c r="I217" s="22">
        <v>14.05</v>
      </c>
      <c r="J217">
        <v>1</v>
      </c>
      <c r="K217" s="22">
        <v>14.05</v>
      </c>
      <c r="L217">
        <v>5.2</v>
      </c>
      <c r="M217" t="s">
        <v>28</v>
      </c>
      <c r="N217" s="22">
        <v>73.06</v>
      </c>
    </row>
    <row r="218" spans="1:14" x14ac:dyDescent="0.3">
      <c r="A218" t="s">
        <v>438</v>
      </c>
      <c r="B218" t="s">
        <v>17</v>
      </c>
      <c r="C218" t="s">
        <v>18</v>
      </c>
      <c r="D218" t="s">
        <v>104</v>
      </c>
      <c r="E218" t="s">
        <v>93</v>
      </c>
      <c r="F218" t="s">
        <v>21</v>
      </c>
      <c r="G218" t="s">
        <v>32</v>
      </c>
      <c r="H218" t="s">
        <v>423</v>
      </c>
      <c r="I218" s="22">
        <v>32.22</v>
      </c>
      <c r="J218">
        <v>4.5</v>
      </c>
      <c r="K218" s="22">
        <v>7.16</v>
      </c>
      <c r="L218">
        <v>1.8</v>
      </c>
      <c r="M218" t="s">
        <v>33</v>
      </c>
      <c r="N218" s="22">
        <v>12.888</v>
      </c>
    </row>
    <row r="219" spans="1:14" x14ac:dyDescent="0.3">
      <c r="A219" t="s">
        <v>439</v>
      </c>
      <c r="B219" t="s">
        <v>17</v>
      </c>
      <c r="C219" t="s">
        <v>18</v>
      </c>
      <c r="D219" t="s">
        <v>104</v>
      </c>
      <c r="E219" t="s">
        <v>93</v>
      </c>
      <c r="F219" t="s">
        <v>21</v>
      </c>
      <c r="G219" t="s">
        <v>105</v>
      </c>
      <c r="H219">
        <v>3.5</v>
      </c>
      <c r="I219" s="22">
        <v>58.95</v>
      </c>
      <c r="J219">
        <v>3.5</v>
      </c>
      <c r="K219" s="22">
        <v>16.842857142857145</v>
      </c>
      <c r="L219">
        <v>3.6</v>
      </c>
      <c r="M219" t="s">
        <v>33</v>
      </c>
      <c r="N219" s="22">
        <v>60.634285714285724</v>
      </c>
    </row>
    <row r="220" spans="1:14" x14ac:dyDescent="0.3">
      <c r="A220" t="s">
        <v>440</v>
      </c>
      <c r="B220" t="s">
        <v>17</v>
      </c>
      <c r="C220" t="s">
        <v>18</v>
      </c>
      <c r="D220" t="s">
        <v>104</v>
      </c>
      <c r="E220" t="s">
        <v>93</v>
      </c>
      <c r="F220" t="s">
        <v>21</v>
      </c>
      <c r="G220" t="s">
        <v>105</v>
      </c>
      <c r="H220" t="s">
        <v>441</v>
      </c>
      <c r="I220" s="22">
        <v>26.22</v>
      </c>
      <c r="J220">
        <v>3</v>
      </c>
      <c r="K220" s="22">
        <v>8.74</v>
      </c>
      <c r="L220">
        <v>2.2000000000000002</v>
      </c>
      <c r="M220" t="s">
        <v>33</v>
      </c>
      <c r="N220" s="22">
        <v>19.228000000000002</v>
      </c>
    </row>
    <row r="221" spans="1:14" x14ac:dyDescent="0.3">
      <c r="A221" t="s">
        <v>322</v>
      </c>
      <c r="B221" t="s">
        <v>17</v>
      </c>
      <c r="C221" t="s">
        <v>18</v>
      </c>
      <c r="D221" t="s">
        <v>104</v>
      </c>
      <c r="E221" t="s">
        <v>93</v>
      </c>
      <c r="F221" t="s">
        <v>21</v>
      </c>
      <c r="G221" t="s">
        <v>22</v>
      </c>
      <c r="H221" t="s">
        <v>140</v>
      </c>
      <c r="I221" s="22">
        <v>99</v>
      </c>
      <c r="J221">
        <v>25</v>
      </c>
      <c r="K221" s="22">
        <v>3.96</v>
      </c>
      <c r="L221">
        <v>2</v>
      </c>
      <c r="M221" t="s">
        <v>33</v>
      </c>
      <c r="N221" s="22">
        <v>7.92</v>
      </c>
    </row>
    <row r="222" spans="1:14" x14ac:dyDescent="0.3">
      <c r="A222" t="s">
        <v>321</v>
      </c>
      <c r="B222" t="s">
        <v>17</v>
      </c>
      <c r="C222" t="s">
        <v>18</v>
      </c>
      <c r="D222" t="s">
        <v>104</v>
      </c>
      <c r="E222" t="s">
        <v>93</v>
      </c>
      <c r="F222" t="s">
        <v>21</v>
      </c>
      <c r="G222" t="s">
        <v>22</v>
      </c>
      <c r="H222" t="s">
        <v>140</v>
      </c>
      <c r="I222" s="22">
        <v>93.75</v>
      </c>
      <c r="J222">
        <v>25</v>
      </c>
      <c r="K222" s="22">
        <v>3.75</v>
      </c>
      <c r="L222">
        <v>6</v>
      </c>
      <c r="M222" t="s">
        <v>33</v>
      </c>
      <c r="N222" s="22">
        <v>22.5</v>
      </c>
    </row>
    <row r="223" spans="1:14" x14ac:dyDescent="0.3">
      <c r="A223" t="s">
        <v>442</v>
      </c>
      <c r="B223" t="s">
        <v>17</v>
      </c>
      <c r="C223" t="s">
        <v>18</v>
      </c>
      <c r="D223" t="s">
        <v>104</v>
      </c>
      <c r="E223" t="s">
        <v>93</v>
      </c>
      <c r="F223" t="s">
        <v>21</v>
      </c>
      <c r="G223" t="s">
        <v>28</v>
      </c>
      <c r="H223" t="s">
        <v>75</v>
      </c>
      <c r="I223" s="22">
        <v>6.53</v>
      </c>
      <c r="J223">
        <v>1</v>
      </c>
      <c r="K223" s="22">
        <v>6.53</v>
      </c>
      <c r="L223">
        <v>0.4</v>
      </c>
      <c r="M223" t="s">
        <v>28</v>
      </c>
      <c r="N223" s="22">
        <v>2.6120000000000001</v>
      </c>
    </row>
    <row r="224" spans="1:14" x14ac:dyDescent="0.3">
      <c r="A224" t="s">
        <v>443</v>
      </c>
      <c r="B224" t="s">
        <v>17</v>
      </c>
      <c r="C224" t="s">
        <v>18</v>
      </c>
      <c r="D224" t="s">
        <v>104</v>
      </c>
      <c r="E224" t="s">
        <v>93</v>
      </c>
      <c r="F224" t="s">
        <v>21</v>
      </c>
      <c r="G224" t="s">
        <v>105</v>
      </c>
      <c r="H224" t="s">
        <v>106</v>
      </c>
      <c r="I224" s="22">
        <v>36.65</v>
      </c>
      <c r="J224">
        <v>6</v>
      </c>
      <c r="K224" s="22">
        <v>6.1083333333333334</v>
      </c>
      <c r="L224">
        <v>9</v>
      </c>
      <c r="M224" t="s">
        <v>33</v>
      </c>
      <c r="N224" s="22">
        <v>54.975000000000001</v>
      </c>
    </row>
    <row r="225" spans="1:16" x14ac:dyDescent="0.3">
      <c r="A225" t="s">
        <v>444</v>
      </c>
      <c r="B225" t="s">
        <v>17</v>
      </c>
      <c r="C225" t="s">
        <v>18</v>
      </c>
      <c r="D225" t="s">
        <v>104</v>
      </c>
      <c r="E225" t="s">
        <v>93</v>
      </c>
      <c r="F225" t="s">
        <v>21</v>
      </c>
      <c r="G225" t="s">
        <v>185</v>
      </c>
      <c r="H225" t="s">
        <v>445</v>
      </c>
      <c r="I225" s="22">
        <v>18.75</v>
      </c>
      <c r="J225">
        <v>4</v>
      </c>
      <c r="K225" s="22">
        <v>4.6875</v>
      </c>
      <c r="L225">
        <v>4.4000000000000004</v>
      </c>
      <c r="M225" t="s">
        <v>33</v>
      </c>
      <c r="N225" s="22">
        <v>20.625</v>
      </c>
    </row>
    <row r="226" spans="1:16" x14ac:dyDescent="0.3">
      <c r="A226" t="s">
        <v>446</v>
      </c>
      <c r="B226" t="s">
        <v>17</v>
      </c>
      <c r="C226" t="s">
        <v>18</v>
      </c>
      <c r="D226" t="s">
        <v>104</v>
      </c>
      <c r="E226" t="s">
        <v>93</v>
      </c>
      <c r="F226" t="s">
        <v>21</v>
      </c>
      <c r="G226" t="s">
        <v>105</v>
      </c>
      <c r="H226" t="s">
        <v>447</v>
      </c>
      <c r="I226" s="22">
        <v>29.25</v>
      </c>
      <c r="J226">
        <v>5</v>
      </c>
      <c r="K226" s="22">
        <v>5.85</v>
      </c>
      <c r="L226">
        <v>3</v>
      </c>
      <c r="M226" t="s">
        <v>33</v>
      </c>
      <c r="N226" s="22">
        <v>17.549999999999997</v>
      </c>
    </row>
    <row r="227" spans="1:16" x14ac:dyDescent="0.3">
      <c r="A227" t="s">
        <v>320</v>
      </c>
      <c r="B227" t="s">
        <v>17</v>
      </c>
      <c r="C227" t="s">
        <v>18</v>
      </c>
      <c r="D227" t="s">
        <v>104</v>
      </c>
      <c r="E227" t="s">
        <v>93</v>
      </c>
      <c r="F227" t="s">
        <v>21</v>
      </c>
      <c r="G227" t="s">
        <v>22</v>
      </c>
      <c r="H227" t="s">
        <v>131</v>
      </c>
      <c r="I227" s="22">
        <v>98</v>
      </c>
      <c r="J227">
        <v>25</v>
      </c>
      <c r="K227" s="22">
        <v>3.92</v>
      </c>
      <c r="L227">
        <v>10</v>
      </c>
      <c r="M227" t="s">
        <v>33</v>
      </c>
      <c r="N227" s="22">
        <v>39.200000000000003</v>
      </c>
    </row>
    <row r="228" spans="1:16" x14ac:dyDescent="0.3">
      <c r="A228" t="s">
        <v>318</v>
      </c>
      <c r="B228" t="s">
        <v>17</v>
      </c>
      <c r="C228" t="s">
        <v>18</v>
      </c>
      <c r="D228" t="s">
        <v>104</v>
      </c>
      <c r="E228" t="s">
        <v>93</v>
      </c>
      <c r="F228" t="s">
        <v>21</v>
      </c>
      <c r="G228" t="s">
        <v>22</v>
      </c>
      <c r="H228" t="s">
        <v>319</v>
      </c>
      <c r="I228" s="22">
        <v>87</v>
      </c>
      <c r="J228">
        <v>25</v>
      </c>
      <c r="K228" s="22">
        <v>3.48</v>
      </c>
      <c r="L228">
        <v>3.6</v>
      </c>
      <c r="M228" t="s">
        <v>33</v>
      </c>
      <c r="N228" s="22">
        <v>12.528</v>
      </c>
    </row>
    <row r="229" spans="1:16" x14ac:dyDescent="0.3">
      <c r="A229" t="s">
        <v>448</v>
      </c>
      <c r="B229" t="s">
        <v>17</v>
      </c>
      <c r="C229" t="s">
        <v>18</v>
      </c>
      <c r="D229" t="s">
        <v>104</v>
      </c>
      <c r="E229" t="s">
        <v>93</v>
      </c>
      <c r="F229" t="s">
        <v>21</v>
      </c>
      <c r="G229" t="s">
        <v>22</v>
      </c>
      <c r="H229" t="s">
        <v>449</v>
      </c>
      <c r="I229" s="22">
        <v>8.9700000000000006</v>
      </c>
      <c r="J229">
        <v>1</v>
      </c>
      <c r="K229" s="22">
        <v>8.9700000000000006</v>
      </c>
      <c r="L229">
        <v>0.8</v>
      </c>
      <c r="M229" t="s">
        <v>33</v>
      </c>
      <c r="N229" s="22">
        <v>7.176000000000001</v>
      </c>
    </row>
    <row r="230" spans="1:16" x14ac:dyDescent="0.3">
      <c r="A230" t="s">
        <v>398</v>
      </c>
      <c r="B230" t="s">
        <v>17</v>
      </c>
      <c r="C230" t="s">
        <v>18</v>
      </c>
      <c r="D230" t="s">
        <v>19</v>
      </c>
      <c r="E230" t="s">
        <v>93</v>
      </c>
      <c r="F230" t="s">
        <v>21</v>
      </c>
      <c r="G230" t="s">
        <v>364</v>
      </c>
      <c r="H230" t="s">
        <v>399</v>
      </c>
      <c r="I230" s="22">
        <v>18.25</v>
      </c>
      <c r="J230">
        <v>1</v>
      </c>
      <c r="K230" s="22">
        <v>18.25</v>
      </c>
      <c r="L230">
        <v>8</v>
      </c>
      <c r="M230" t="s">
        <v>364</v>
      </c>
      <c r="N230" s="22">
        <v>146</v>
      </c>
    </row>
    <row r="231" spans="1:16" x14ac:dyDescent="0.3">
      <c r="A231" t="s">
        <v>231</v>
      </c>
      <c r="B231" t="s">
        <v>17</v>
      </c>
      <c r="C231" t="s">
        <v>35</v>
      </c>
      <c r="D231" t="s">
        <v>19</v>
      </c>
      <c r="E231" t="s">
        <v>93</v>
      </c>
      <c r="F231" t="s">
        <v>21</v>
      </c>
      <c r="G231" t="s">
        <v>22</v>
      </c>
      <c r="H231" t="s">
        <v>232</v>
      </c>
      <c r="I231" s="22">
        <v>20.07</v>
      </c>
      <c r="J231">
        <v>1</v>
      </c>
      <c r="K231" s="22">
        <v>20.07</v>
      </c>
      <c r="L231">
        <v>1</v>
      </c>
      <c r="M231" t="s">
        <v>71</v>
      </c>
      <c r="N231" s="22">
        <v>20.07</v>
      </c>
      <c r="P231" t="s">
        <v>450</v>
      </c>
    </row>
    <row r="232" spans="1:16" x14ac:dyDescent="0.3">
      <c r="A232" t="s">
        <v>451</v>
      </c>
      <c r="B232" t="s">
        <v>17</v>
      </c>
      <c r="C232" t="s">
        <v>35</v>
      </c>
      <c r="D232" t="s">
        <v>19</v>
      </c>
      <c r="E232" t="s">
        <v>93</v>
      </c>
      <c r="F232" t="s">
        <v>21</v>
      </c>
      <c r="G232" t="s">
        <v>22</v>
      </c>
      <c r="H232" t="s">
        <v>452</v>
      </c>
      <c r="I232" s="22">
        <v>27.42</v>
      </c>
      <c r="J232">
        <v>1</v>
      </c>
      <c r="K232" s="22">
        <v>27.42</v>
      </c>
      <c r="L232">
        <v>2</v>
      </c>
      <c r="M232" t="s">
        <v>71</v>
      </c>
      <c r="N232" s="22">
        <v>54.84</v>
      </c>
      <c r="P232" t="s">
        <v>453</v>
      </c>
    </row>
    <row r="233" spans="1:16" x14ac:dyDescent="0.3">
      <c r="A233" t="s">
        <v>454</v>
      </c>
      <c r="B233" t="s">
        <v>17</v>
      </c>
      <c r="C233" t="s">
        <v>35</v>
      </c>
      <c r="D233" t="s">
        <v>455</v>
      </c>
      <c r="E233" t="s">
        <v>93</v>
      </c>
      <c r="F233" t="s">
        <v>21</v>
      </c>
      <c r="G233" t="s">
        <v>28</v>
      </c>
      <c r="H233" t="s">
        <v>456</v>
      </c>
      <c r="I233" s="22">
        <v>8.93</v>
      </c>
      <c r="J233">
        <v>1</v>
      </c>
      <c r="K233" s="22">
        <v>8.93</v>
      </c>
      <c r="L233">
        <v>0.5</v>
      </c>
      <c r="M233" t="s">
        <v>457</v>
      </c>
      <c r="N233" s="22">
        <v>4.4649999999999999</v>
      </c>
      <c r="P233" t="s">
        <v>458</v>
      </c>
    </row>
    <row r="234" spans="1:16" x14ac:dyDescent="0.3">
      <c r="A234" t="s">
        <v>459</v>
      </c>
      <c r="B234" t="s">
        <v>17</v>
      </c>
      <c r="C234" t="s">
        <v>35</v>
      </c>
      <c r="D234" t="s">
        <v>455</v>
      </c>
      <c r="E234" t="s">
        <v>93</v>
      </c>
      <c r="F234" t="s">
        <v>21</v>
      </c>
      <c r="G234" t="s">
        <v>28</v>
      </c>
      <c r="H234" t="s">
        <v>456</v>
      </c>
      <c r="I234" s="22">
        <v>8.5500000000000007</v>
      </c>
      <c r="J234">
        <v>1</v>
      </c>
      <c r="K234" s="22">
        <v>8.5500000000000007</v>
      </c>
      <c r="L234">
        <v>2.5</v>
      </c>
      <c r="M234" t="s">
        <v>457</v>
      </c>
      <c r="N234" s="22">
        <v>21.375</v>
      </c>
      <c r="P234" t="s">
        <v>460</v>
      </c>
    </row>
    <row r="235" spans="1:16" x14ac:dyDescent="0.3">
      <c r="A235" t="s">
        <v>461</v>
      </c>
      <c r="B235" t="s">
        <v>17</v>
      </c>
      <c r="C235" t="s">
        <v>35</v>
      </c>
      <c r="D235" t="s">
        <v>36</v>
      </c>
      <c r="E235" t="s">
        <v>93</v>
      </c>
      <c r="F235" t="s">
        <v>21</v>
      </c>
      <c r="G235" t="s">
        <v>67</v>
      </c>
      <c r="H235" t="s">
        <v>462</v>
      </c>
      <c r="I235" s="22">
        <v>2</v>
      </c>
      <c r="J235">
        <v>1</v>
      </c>
      <c r="K235" s="22">
        <v>2</v>
      </c>
      <c r="L235">
        <v>21.4</v>
      </c>
      <c r="M235" t="s">
        <v>33</v>
      </c>
      <c r="N235" s="22">
        <v>42.8</v>
      </c>
      <c r="P235" t="s">
        <v>463</v>
      </c>
    </row>
    <row r="236" spans="1:16" x14ac:dyDescent="0.3">
      <c r="A236" t="s">
        <v>362</v>
      </c>
      <c r="B236" t="s">
        <v>17</v>
      </c>
      <c r="C236" t="s">
        <v>35</v>
      </c>
      <c r="D236" t="s">
        <v>363</v>
      </c>
      <c r="E236" t="s">
        <v>93</v>
      </c>
      <c r="F236" t="s">
        <v>21</v>
      </c>
      <c r="G236" t="s">
        <v>364</v>
      </c>
      <c r="H236" t="s">
        <v>365</v>
      </c>
      <c r="I236" s="22">
        <v>28.88</v>
      </c>
      <c r="J236">
        <v>1</v>
      </c>
      <c r="K236" s="22">
        <v>28.88</v>
      </c>
      <c r="L236">
        <v>0.5</v>
      </c>
      <c r="M236" t="s">
        <v>364</v>
      </c>
      <c r="N236" s="22">
        <v>14.44</v>
      </c>
      <c r="P236" t="s">
        <v>464</v>
      </c>
    </row>
    <row r="237" spans="1:16" x14ac:dyDescent="0.3">
      <c r="A237" t="s">
        <v>465</v>
      </c>
      <c r="B237" t="s">
        <v>17</v>
      </c>
      <c r="C237" t="s">
        <v>35</v>
      </c>
      <c r="D237" t="s">
        <v>384</v>
      </c>
      <c r="E237" t="s">
        <v>93</v>
      </c>
      <c r="F237" t="s">
        <v>21</v>
      </c>
      <c r="G237" t="s">
        <v>67</v>
      </c>
      <c r="H237" t="s">
        <v>466</v>
      </c>
      <c r="I237" s="22">
        <v>26.99</v>
      </c>
      <c r="J237">
        <v>6.5</v>
      </c>
      <c r="K237" s="22">
        <v>4.1523076923076925</v>
      </c>
      <c r="L237">
        <v>7.8</v>
      </c>
      <c r="M237" t="s">
        <v>33</v>
      </c>
      <c r="N237" s="22">
        <v>32.387999999999998</v>
      </c>
      <c r="P237" t="s">
        <v>467</v>
      </c>
    </row>
    <row r="238" spans="1:16" x14ac:dyDescent="0.3">
      <c r="A238" t="s">
        <v>468</v>
      </c>
      <c r="B238" t="s">
        <v>17</v>
      </c>
      <c r="C238" t="s">
        <v>35</v>
      </c>
      <c r="D238" t="s">
        <v>19</v>
      </c>
      <c r="E238" t="s">
        <v>93</v>
      </c>
      <c r="F238" t="s">
        <v>21</v>
      </c>
      <c r="G238" t="s">
        <v>22</v>
      </c>
      <c r="H238" t="s">
        <v>469</v>
      </c>
      <c r="I238" s="22">
        <v>22.95</v>
      </c>
      <c r="J238">
        <v>10</v>
      </c>
      <c r="K238" s="22">
        <v>2.2949999999999999</v>
      </c>
      <c r="L238">
        <v>44.4</v>
      </c>
      <c r="M238" t="s">
        <v>33</v>
      </c>
      <c r="N238" s="22">
        <v>101.898</v>
      </c>
      <c r="P238" t="s">
        <v>470</v>
      </c>
    </row>
    <row r="239" spans="1:16" x14ac:dyDescent="0.3">
      <c r="A239" t="s">
        <v>471</v>
      </c>
      <c r="B239" t="s">
        <v>17</v>
      </c>
      <c r="C239" t="s">
        <v>35</v>
      </c>
      <c r="D239" t="s">
        <v>19</v>
      </c>
      <c r="E239" t="s">
        <v>93</v>
      </c>
      <c r="F239" t="s">
        <v>21</v>
      </c>
      <c r="G239" t="s">
        <v>22</v>
      </c>
      <c r="H239" t="s">
        <v>259</v>
      </c>
      <c r="I239" s="22">
        <v>56.72</v>
      </c>
      <c r="J239">
        <v>4</v>
      </c>
      <c r="K239" s="22">
        <v>14.18</v>
      </c>
      <c r="L239">
        <v>1.2</v>
      </c>
      <c r="M239" t="s">
        <v>71</v>
      </c>
      <c r="N239" s="22">
        <v>17.015999999999998</v>
      </c>
      <c r="P239" t="s">
        <v>472</v>
      </c>
    </row>
    <row r="240" spans="1:16" x14ac:dyDescent="0.3">
      <c r="A240" t="s">
        <v>295</v>
      </c>
      <c r="B240" t="s">
        <v>66</v>
      </c>
      <c r="C240" t="s">
        <v>35</v>
      </c>
      <c r="D240" t="s">
        <v>19</v>
      </c>
      <c r="E240" t="s">
        <v>93</v>
      </c>
      <c r="F240" t="s">
        <v>21</v>
      </c>
      <c r="G240" t="s">
        <v>22</v>
      </c>
      <c r="H240" t="s">
        <v>296</v>
      </c>
      <c r="I240" s="22">
        <v>9.4700000000000006</v>
      </c>
      <c r="J240">
        <v>1</v>
      </c>
      <c r="K240" s="22">
        <v>0</v>
      </c>
      <c r="M240" t="s">
        <v>71</v>
      </c>
      <c r="N240" s="22">
        <v>0</v>
      </c>
      <c r="P240" t="s">
        <v>473</v>
      </c>
    </row>
    <row r="241" spans="1:16" x14ac:dyDescent="0.3">
      <c r="A241" t="s">
        <v>301</v>
      </c>
      <c r="B241" t="s">
        <v>17</v>
      </c>
      <c r="C241" t="s">
        <v>35</v>
      </c>
      <c r="D241" t="s">
        <v>19</v>
      </c>
      <c r="E241" t="s">
        <v>93</v>
      </c>
      <c r="F241" t="s">
        <v>21</v>
      </c>
      <c r="G241" t="s">
        <v>28</v>
      </c>
      <c r="H241" t="s">
        <v>259</v>
      </c>
      <c r="I241" s="22">
        <v>29.01</v>
      </c>
      <c r="J241">
        <v>4</v>
      </c>
      <c r="K241" s="22">
        <v>7.2525000000000004</v>
      </c>
      <c r="L241">
        <v>2</v>
      </c>
      <c r="M241" t="s">
        <v>71</v>
      </c>
      <c r="N241" s="22">
        <v>14.505000000000001</v>
      </c>
      <c r="P241" t="s">
        <v>474</v>
      </c>
    </row>
    <row r="242" spans="1:16" x14ac:dyDescent="0.3">
      <c r="A242" t="s">
        <v>302</v>
      </c>
      <c r="B242" t="s">
        <v>17</v>
      </c>
      <c r="C242" t="s">
        <v>35</v>
      </c>
      <c r="D242" t="s">
        <v>19</v>
      </c>
      <c r="E242" t="s">
        <v>93</v>
      </c>
      <c r="F242" t="s">
        <v>21</v>
      </c>
      <c r="G242" t="s">
        <v>22</v>
      </c>
      <c r="H242" t="s">
        <v>259</v>
      </c>
      <c r="I242" s="22">
        <v>34.799999999999997</v>
      </c>
      <c r="J242">
        <v>4</v>
      </c>
      <c r="K242" s="22">
        <v>8.6999999999999993</v>
      </c>
      <c r="L242">
        <v>0.3</v>
      </c>
      <c r="M242" t="s">
        <v>71</v>
      </c>
      <c r="N242" s="22">
        <v>2.61</v>
      </c>
      <c r="P242" t="s">
        <v>475</v>
      </c>
    </row>
    <row r="243" spans="1:16" x14ac:dyDescent="0.3">
      <c r="A243" t="s">
        <v>261</v>
      </c>
      <c r="B243" t="s">
        <v>17</v>
      </c>
      <c r="C243" t="s">
        <v>35</v>
      </c>
      <c r="D243" t="s">
        <v>19</v>
      </c>
      <c r="E243" t="s">
        <v>93</v>
      </c>
      <c r="F243" t="s">
        <v>21</v>
      </c>
      <c r="G243" t="s">
        <v>22</v>
      </c>
      <c r="H243" t="s">
        <v>262</v>
      </c>
      <c r="I243" s="22">
        <v>7.22</v>
      </c>
      <c r="J243">
        <v>1</v>
      </c>
      <c r="K243" s="22">
        <v>7.22</v>
      </c>
      <c r="L243">
        <v>0.6</v>
      </c>
      <c r="M243" t="s">
        <v>71</v>
      </c>
      <c r="N243" s="22">
        <v>4.3319999999999999</v>
      </c>
      <c r="P243" t="s">
        <v>476</v>
      </c>
    </row>
    <row r="244" spans="1:16" x14ac:dyDescent="0.3">
      <c r="A244" t="s">
        <v>258</v>
      </c>
      <c r="B244" t="s">
        <v>17</v>
      </c>
      <c r="C244" t="s">
        <v>35</v>
      </c>
      <c r="D244" t="s">
        <v>19</v>
      </c>
      <c r="E244" t="s">
        <v>93</v>
      </c>
      <c r="F244" t="s">
        <v>21</v>
      </c>
      <c r="G244" t="s">
        <v>22</v>
      </c>
      <c r="H244" t="s">
        <v>259</v>
      </c>
      <c r="I244" s="22">
        <v>7.96</v>
      </c>
      <c r="J244">
        <v>1</v>
      </c>
      <c r="K244" s="22">
        <v>7.96</v>
      </c>
      <c r="L244">
        <v>0.1</v>
      </c>
      <c r="M244" t="s">
        <v>71</v>
      </c>
      <c r="N244" s="22">
        <v>0.79600000000000004</v>
      </c>
      <c r="P244" t="s">
        <v>477</v>
      </c>
    </row>
    <row r="245" spans="1:16" x14ac:dyDescent="0.3">
      <c r="A245" t="s">
        <v>401</v>
      </c>
      <c r="B245" t="s">
        <v>17</v>
      </c>
      <c r="C245" t="s">
        <v>35</v>
      </c>
      <c r="D245" t="s">
        <v>384</v>
      </c>
      <c r="E245" t="s">
        <v>93</v>
      </c>
      <c r="F245" t="s">
        <v>21</v>
      </c>
      <c r="G245" t="s">
        <v>28</v>
      </c>
      <c r="H245" t="s">
        <v>28</v>
      </c>
      <c r="I245" s="22">
        <v>0.63</v>
      </c>
      <c r="J245">
        <v>1</v>
      </c>
      <c r="K245" s="22">
        <v>0.63</v>
      </c>
      <c r="L245">
        <v>36</v>
      </c>
      <c r="M245" t="s">
        <v>28</v>
      </c>
      <c r="N245" s="22">
        <v>22.68</v>
      </c>
      <c r="P245" t="s">
        <v>478</v>
      </c>
    </row>
    <row r="246" spans="1:16" x14ac:dyDescent="0.3">
      <c r="A246" t="s">
        <v>479</v>
      </c>
      <c r="B246" t="s">
        <v>17</v>
      </c>
      <c r="C246" t="s">
        <v>35</v>
      </c>
      <c r="D246" t="s">
        <v>19</v>
      </c>
      <c r="E246" t="s">
        <v>93</v>
      </c>
      <c r="F246" t="s">
        <v>21</v>
      </c>
      <c r="G246" t="s">
        <v>22</v>
      </c>
      <c r="H246" t="s">
        <v>253</v>
      </c>
      <c r="I246" s="22">
        <v>12.81</v>
      </c>
      <c r="J246">
        <v>60</v>
      </c>
      <c r="K246" s="22">
        <v>0.2135</v>
      </c>
      <c r="L246">
        <v>0</v>
      </c>
      <c r="M246" t="s">
        <v>33</v>
      </c>
      <c r="N246" s="22">
        <v>0</v>
      </c>
      <c r="P246" t="s">
        <v>480</v>
      </c>
    </row>
    <row r="247" spans="1:16" x14ac:dyDescent="0.3">
      <c r="A247" t="s">
        <v>481</v>
      </c>
      <c r="B247" t="s">
        <v>17</v>
      </c>
      <c r="C247" t="s">
        <v>35</v>
      </c>
      <c r="D247" t="s">
        <v>19</v>
      </c>
      <c r="E247" t="s">
        <v>93</v>
      </c>
      <c r="F247" t="s">
        <v>21</v>
      </c>
      <c r="G247" t="s">
        <v>28</v>
      </c>
      <c r="H247" t="s">
        <v>482</v>
      </c>
      <c r="I247" s="22">
        <v>5.4</v>
      </c>
      <c r="J247">
        <v>1</v>
      </c>
      <c r="K247" s="22">
        <v>5.4</v>
      </c>
      <c r="L247">
        <v>3</v>
      </c>
      <c r="M247" t="s">
        <v>110</v>
      </c>
      <c r="N247" s="22">
        <v>16.200000000000003</v>
      </c>
      <c r="P247" t="s">
        <v>483</v>
      </c>
    </row>
    <row r="248" spans="1:16" x14ac:dyDescent="0.3">
      <c r="A248" t="s">
        <v>484</v>
      </c>
      <c r="B248" t="s">
        <v>17</v>
      </c>
      <c r="C248" t="s">
        <v>35</v>
      </c>
      <c r="D248" t="s">
        <v>19</v>
      </c>
      <c r="E248" t="s">
        <v>93</v>
      </c>
      <c r="F248" t="s">
        <v>21</v>
      </c>
      <c r="G248" t="s">
        <v>22</v>
      </c>
      <c r="H248" t="s">
        <v>485</v>
      </c>
      <c r="I248" s="22">
        <v>46.2</v>
      </c>
      <c r="J248">
        <v>6</v>
      </c>
      <c r="K248" s="22">
        <v>7.7</v>
      </c>
      <c r="L248">
        <v>2</v>
      </c>
      <c r="M248" t="s">
        <v>110</v>
      </c>
      <c r="N248" s="22">
        <v>15.4</v>
      </c>
      <c r="P248" t="s">
        <v>486</v>
      </c>
    </row>
    <row r="249" spans="1:16" x14ac:dyDescent="0.3">
      <c r="A249" t="s">
        <v>487</v>
      </c>
      <c r="B249" t="s">
        <v>17</v>
      </c>
      <c r="C249" t="s">
        <v>35</v>
      </c>
      <c r="D249" t="s">
        <v>19</v>
      </c>
      <c r="E249" t="s">
        <v>93</v>
      </c>
      <c r="F249" t="s">
        <v>21</v>
      </c>
      <c r="G249" t="s">
        <v>110</v>
      </c>
      <c r="H249" t="s">
        <v>488</v>
      </c>
      <c r="I249" s="22">
        <v>7.35</v>
      </c>
      <c r="J249">
        <v>1</v>
      </c>
      <c r="K249" s="22">
        <v>7.35</v>
      </c>
      <c r="L249">
        <v>6</v>
      </c>
      <c r="M249" t="s">
        <v>110</v>
      </c>
      <c r="N249" s="22">
        <v>44.099999999999994</v>
      </c>
      <c r="P249" t="s">
        <v>489</v>
      </c>
    </row>
    <row r="250" spans="1:16" x14ac:dyDescent="0.3">
      <c r="A250" t="s">
        <v>490</v>
      </c>
      <c r="B250" t="s">
        <v>66</v>
      </c>
      <c r="C250" t="s">
        <v>35</v>
      </c>
      <c r="D250" t="s">
        <v>19</v>
      </c>
      <c r="E250" t="s">
        <v>93</v>
      </c>
      <c r="F250" t="s">
        <v>21</v>
      </c>
      <c r="G250" t="s">
        <v>28</v>
      </c>
      <c r="H250" t="s">
        <v>75</v>
      </c>
      <c r="I250" s="22">
        <v>43</v>
      </c>
      <c r="J250">
        <v>6</v>
      </c>
      <c r="K250" s="22">
        <v>7.166666666666667</v>
      </c>
      <c r="M250" t="s">
        <v>28</v>
      </c>
      <c r="N250" s="22">
        <v>0</v>
      </c>
    </row>
    <row r="251" spans="1:16" x14ac:dyDescent="0.3">
      <c r="A251" t="s">
        <v>491</v>
      </c>
      <c r="B251" t="s">
        <v>66</v>
      </c>
      <c r="C251" t="s">
        <v>35</v>
      </c>
      <c r="D251" t="s">
        <v>19</v>
      </c>
      <c r="E251" t="s">
        <v>93</v>
      </c>
      <c r="F251" t="s">
        <v>21</v>
      </c>
      <c r="G251" t="s">
        <v>22</v>
      </c>
      <c r="H251" t="s">
        <v>85</v>
      </c>
      <c r="I251" s="22">
        <v>47.55</v>
      </c>
      <c r="J251">
        <v>6</v>
      </c>
      <c r="K251" s="22">
        <v>7.9249999999999998</v>
      </c>
      <c r="M251" t="s">
        <v>53</v>
      </c>
      <c r="N251" s="22">
        <v>0</v>
      </c>
    </row>
    <row r="252" spans="1:16" x14ac:dyDescent="0.3">
      <c r="A252" t="s">
        <v>492</v>
      </c>
      <c r="B252" t="s">
        <v>493</v>
      </c>
      <c r="C252" t="s">
        <v>35</v>
      </c>
      <c r="D252" t="s">
        <v>36</v>
      </c>
      <c r="E252" t="s">
        <v>93</v>
      </c>
      <c r="F252" t="s">
        <v>21</v>
      </c>
      <c r="G252" t="s">
        <v>67</v>
      </c>
      <c r="H252" t="s">
        <v>494</v>
      </c>
      <c r="I252" s="22">
        <v>5.01</v>
      </c>
      <c r="J252">
        <v>0.5</v>
      </c>
      <c r="K252" s="22">
        <v>10.02</v>
      </c>
      <c r="M252" t="s">
        <v>67</v>
      </c>
      <c r="N252" s="22">
        <v>0</v>
      </c>
    </row>
    <row r="253" spans="1:16" x14ac:dyDescent="0.3">
      <c r="A253" t="s">
        <v>495</v>
      </c>
      <c r="B253" t="s">
        <v>66</v>
      </c>
      <c r="C253" t="s">
        <v>35</v>
      </c>
      <c r="D253" t="s">
        <v>384</v>
      </c>
      <c r="E253" t="s">
        <v>93</v>
      </c>
      <c r="F253" t="s">
        <v>21</v>
      </c>
      <c r="G253" t="s">
        <v>71</v>
      </c>
      <c r="H253" t="s">
        <v>496</v>
      </c>
      <c r="I253" s="22">
        <v>18.54</v>
      </c>
      <c r="J253">
        <v>1</v>
      </c>
      <c r="K253" s="22">
        <v>18.54</v>
      </c>
      <c r="M253" t="s">
        <v>71</v>
      </c>
      <c r="N253" s="22">
        <v>0</v>
      </c>
    </row>
    <row r="254" spans="1:16" x14ac:dyDescent="0.3">
      <c r="A254" t="s">
        <v>497</v>
      </c>
      <c r="B254" t="s">
        <v>66</v>
      </c>
      <c r="C254" t="s">
        <v>35</v>
      </c>
      <c r="D254" t="s">
        <v>36</v>
      </c>
      <c r="E254" t="s">
        <v>93</v>
      </c>
      <c r="F254" t="s">
        <v>21</v>
      </c>
      <c r="G254" t="s">
        <v>67</v>
      </c>
      <c r="H254" t="s">
        <v>498</v>
      </c>
      <c r="I254" s="22">
        <v>26.3</v>
      </c>
      <c r="J254">
        <v>120</v>
      </c>
      <c r="K254" s="22">
        <v>0.21916666666666668</v>
      </c>
      <c r="M254" t="s">
        <v>67</v>
      </c>
      <c r="N254" s="22">
        <v>0</v>
      </c>
    </row>
    <row r="255" spans="1:16" x14ac:dyDescent="0.3">
      <c r="A255" t="s">
        <v>499</v>
      </c>
      <c r="B255" t="s">
        <v>17</v>
      </c>
      <c r="C255" t="s">
        <v>500</v>
      </c>
      <c r="D255" t="s">
        <v>36</v>
      </c>
      <c r="E255" t="s">
        <v>93</v>
      </c>
      <c r="F255" t="s">
        <v>21</v>
      </c>
      <c r="G255" t="s">
        <v>67</v>
      </c>
      <c r="H255" t="s">
        <v>412</v>
      </c>
      <c r="I255" s="22">
        <v>7.35</v>
      </c>
      <c r="J255">
        <v>4.5</v>
      </c>
      <c r="K255" s="22">
        <v>1.6333333333333333</v>
      </c>
      <c r="L255">
        <v>0</v>
      </c>
      <c r="M255" t="s">
        <v>33</v>
      </c>
      <c r="N255" s="22">
        <v>0</v>
      </c>
      <c r="P255" t="s">
        <v>501</v>
      </c>
    </row>
    <row r="256" spans="1:16" x14ac:dyDescent="0.3">
      <c r="A256" t="s">
        <v>397</v>
      </c>
      <c r="B256" t="s">
        <v>17</v>
      </c>
      <c r="C256" t="s">
        <v>500</v>
      </c>
      <c r="D256" t="s">
        <v>36</v>
      </c>
      <c r="E256" t="s">
        <v>93</v>
      </c>
      <c r="F256" t="s">
        <v>21</v>
      </c>
      <c r="G256" t="s">
        <v>71</v>
      </c>
      <c r="H256" t="s">
        <v>382</v>
      </c>
      <c r="I256" s="22">
        <v>20</v>
      </c>
      <c r="J256">
        <v>9</v>
      </c>
      <c r="K256" s="22">
        <v>2.2222222222222223</v>
      </c>
      <c r="L256">
        <v>0</v>
      </c>
      <c r="M256" t="s">
        <v>33</v>
      </c>
      <c r="N256" s="22">
        <v>0</v>
      </c>
      <c r="P256" t="s">
        <v>502</v>
      </c>
    </row>
    <row r="257" spans="1:16" x14ac:dyDescent="0.3">
      <c r="A257" t="s">
        <v>394</v>
      </c>
      <c r="B257" t="s">
        <v>17</v>
      </c>
      <c r="C257" t="s">
        <v>500</v>
      </c>
      <c r="D257" t="s">
        <v>36</v>
      </c>
      <c r="E257" t="s">
        <v>93</v>
      </c>
      <c r="F257" t="s">
        <v>21</v>
      </c>
      <c r="G257" t="s">
        <v>71</v>
      </c>
      <c r="H257" t="s">
        <v>382</v>
      </c>
      <c r="I257" s="22">
        <v>6.25</v>
      </c>
      <c r="J257">
        <v>9</v>
      </c>
      <c r="K257" s="22">
        <v>0.69444444444444442</v>
      </c>
      <c r="L257">
        <v>0</v>
      </c>
      <c r="M257" t="s">
        <v>33</v>
      </c>
      <c r="N257" s="22">
        <v>0</v>
      </c>
      <c r="P257" t="s">
        <v>503</v>
      </c>
    </row>
    <row r="258" spans="1:16" x14ac:dyDescent="0.3">
      <c r="A258" t="s">
        <v>417</v>
      </c>
      <c r="B258" t="s">
        <v>17</v>
      </c>
      <c r="C258" t="s">
        <v>500</v>
      </c>
      <c r="D258" t="s">
        <v>384</v>
      </c>
      <c r="E258" t="s">
        <v>93</v>
      </c>
      <c r="F258" t="s">
        <v>21</v>
      </c>
      <c r="G258" t="s">
        <v>71</v>
      </c>
      <c r="H258" t="s">
        <v>418</v>
      </c>
      <c r="I258" s="22">
        <v>8.84</v>
      </c>
      <c r="J258">
        <v>10</v>
      </c>
      <c r="K258" s="22">
        <v>0.88400000000000001</v>
      </c>
      <c r="L258">
        <v>0</v>
      </c>
      <c r="M258" t="s">
        <v>33</v>
      </c>
      <c r="N258" s="22">
        <v>0</v>
      </c>
      <c r="P258" t="s">
        <v>504</v>
      </c>
    </row>
    <row r="259" spans="1:16" x14ac:dyDescent="0.3">
      <c r="A259" t="s">
        <v>415</v>
      </c>
      <c r="B259" t="s">
        <v>17</v>
      </c>
      <c r="C259" t="s">
        <v>500</v>
      </c>
      <c r="D259" t="s">
        <v>36</v>
      </c>
      <c r="E259" t="s">
        <v>93</v>
      </c>
      <c r="F259" t="s">
        <v>21</v>
      </c>
      <c r="G259" t="s">
        <v>67</v>
      </c>
      <c r="H259" t="s">
        <v>416</v>
      </c>
      <c r="I259" s="22">
        <v>42</v>
      </c>
      <c r="J259">
        <v>27</v>
      </c>
      <c r="K259" s="22">
        <v>1.5555555555555556</v>
      </c>
      <c r="L259">
        <v>4</v>
      </c>
      <c r="M259" t="s">
        <v>33</v>
      </c>
      <c r="N259" s="22">
        <v>6.2222222222222223</v>
      </c>
      <c r="P259" t="s">
        <v>505</v>
      </c>
    </row>
    <row r="260" spans="1:16" x14ac:dyDescent="0.3">
      <c r="A260" t="s">
        <v>414</v>
      </c>
      <c r="B260" t="s">
        <v>17</v>
      </c>
      <c r="C260" t="s">
        <v>500</v>
      </c>
      <c r="D260" t="s">
        <v>36</v>
      </c>
      <c r="E260" t="s">
        <v>93</v>
      </c>
      <c r="F260" t="s">
        <v>21</v>
      </c>
      <c r="G260" t="s">
        <v>67</v>
      </c>
      <c r="H260" t="s">
        <v>407</v>
      </c>
      <c r="I260" s="22">
        <v>25.56</v>
      </c>
      <c r="J260">
        <v>18</v>
      </c>
      <c r="K260" s="22">
        <v>1.42</v>
      </c>
      <c r="L260">
        <v>2</v>
      </c>
      <c r="M260" t="s">
        <v>33</v>
      </c>
      <c r="N260" s="22">
        <v>2.84</v>
      </c>
      <c r="P260" t="s">
        <v>506</v>
      </c>
    </row>
    <row r="261" spans="1:16" x14ac:dyDescent="0.3">
      <c r="A261" t="s">
        <v>413</v>
      </c>
      <c r="B261" t="s">
        <v>17</v>
      </c>
      <c r="C261" t="s">
        <v>500</v>
      </c>
      <c r="D261" t="s">
        <v>36</v>
      </c>
      <c r="E261" t="s">
        <v>93</v>
      </c>
      <c r="F261" t="s">
        <v>21</v>
      </c>
      <c r="G261" t="s">
        <v>67</v>
      </c>
      <c r="H261" t="s">
        <v>407</v>
      </c>
      <c r="I261" s="22">
        <v>40.630000000000003</v>
      </c>
      <c r="J261">
        <v>18</v>
      </c>
      <c r="K261" s="22">
        <v>2.2572222222222225</v>
      </c>
      <c r="L261">
        <v>0.5</v>
      </c>
      <c r="M261" t="s">
        <v>33</v>
      </c>
      <c r="N261" s="22">
        <v>1.1286111111111112</v>
      </c>
      <c r="P261" t="s">
        <v>507</v>
      </c>
    </row>
    <row r="262" spans="1:16" x14ac:dyDescent="0.3">
      <c r="A262" t="s">
        <v>408</v>
      </c>
      <c r="B262" t="s">
        <v>17</v>
      </c>
      <c r="C262" t="s">
        <v>500</v>
      </c>
      <c r="D262" t="s">
        <v>384</v>
      </c>
      <c r="E262" t="s">
        <v>93</v>
      </c>
      <c r="F262" t="s">
        <v>21</v>
      </c>
      <c r="G262" t="s">
        <v>22</v>
      </c>
      <c r="H262" t="s">
        <v>409</v>
      </c>
      <c r="I262" s="22">
        <v>12.8</v>
      </c>
      <c r="J262">
        <v>9</v>
      </c>
      <c r="K262" s="22">
        <v>1.4222222222222223</v>
      </c>
      <c r="L262">
        <v>5</v>
      </c>
      <c r="M262" t="s">
        <v>33</v>
      </c>
      <c r="N262" s="22">
        <v>7.1111111111111116</v>
      </c>
      <c r="P262" t="s">
        <v>508</v>
      </c>
    </row>
    <row r="263" spans="1:16" x14ac:dyDescent="0.3">
      <c r="A263" t="s">
        <v>389</v>
      </c>
      <c r="B263" t="s">
        <v>17</v>
      </c>
      <c r="C263" t="s">
        <v>500</v>
      </c>
      <c r="D263" t="s">
        <v>384</v>
      </c>
      <c r="E263" t="s">
        <v>93</v>
      </c>
      <c r="F263" t="s">
        <v>21</v>
      </c>
      <c r="G263" t="s">
        <v>71</v>
      </c>
      <c r="H263" t="s">
        <v>382</v>
      </c>
      <c r="I263" s="22">
        <v>9.77</v>
      </c>
      <c r="J263">
        <v>9</v>
      </c>
      <c r="K263" s="22">
        <v>1.0855555555555556</v>
      </c>
      <c r="L263">
        <v>10</v>
      </c>
      <c r="M263" t="s">
        <v>33</v>
      </c>
      <c r="N263" s="22">
        <v>10.855555555555556</v>
      </c>
      <c r="P263" t="s">
        <v>509</v>
      </c>
    </row>
    <row r="264" spans="1:16" x14ac:dyDescent="0.3">
      <c r="A264" t="s">
        <v>388</v>
      </c>
      <c r="B264" t="s">
        <v>17</v>
      </c>
      <c r="C264" t="s">
        <v>500</v>
      </c>
      <c r="D264" t="s">
        <v>384</v>
      </c>
      <c r="E264" t="s">
        <v>93</v>
      </c>
      <c r="F264" t="s">
        <v>21</v>
      </c>
      <c r="G264" t="s">
        <v>71</v>
      </c>
      <c r="H264" t="s">
        <v>382</v>
      </c>
      <c r="I264" s="22">
        <v>20</v>
      </c>
      <c r="J264">
        <v>9</v>
      </c>
      <c r="K264" s="22">
        <v>2.2222222222222223</v>
      </c>
      <c r="L264">
        <v>4</v>
      </c>
      <c r="M264" t="s">
        <v>33</v>
      </c>
      <c r="N264" s="22">
        <v>8.8888888888888893</v>
      </c>
      <c r="P264" t="s">
        <v>510</v>
      </c>
    </row>
    <row r="265" spans="1:16" x14ac:dyDescent="0.3">
      <c r="A265" t="s">
        <v>381</v>
      </c>
      <c r="B265" t="s">
        <v>17</v>
      </c>
      <c r="C265" t="s">
        <v>500</v>
      </c>
      <c r="D265" t="s">
        <v>19</v>
      </c>
      <c r="E265" t="s">
        <v>93</v>
      </c>
      <c r="F265" t="s">
        <v>21</v>
      </c>
      <c r="G265" t="s">
        <v>71</v>
      </c>
      <c r="H265" t="s">
        <v>382</v>
      </c>
      <c r="I265" s="22">
        <v>7.04</v>
      </c>
      <c r="J265">
        <v>9</v>
      </c>
      <c r="K265" s="22">
        <v>0.78222222222222226</v>
      </c>
      <c r="L265">
        <v>1</v>
      </c>
      <c r="M265" t="s">
        <v>33</v>
      </c>
      <c r="N265" s="22">
        <v>0.78222222222222226</v>
      </c>
      <c r="P265" t="s">
        <v>511</v>
      </c>
    </row>
    <row r="266" spans="1:16" x14ac:dyDescent="0.3">
      <c r="A266" t="s">
        <v>386</v>
      </c>
      <c r="B266" t="s">
        <v>17</v>
      </c>
      <c r="C266" t="s">
        <v>500</v>
      </c>
      <c r="D266" t="s">
        <v>384</v>
      </c>
      <c r="E266" t="s">
        <v>93</v>
      </c>
      <c r="F266" t="s">
        <v>21</v>
      </c>
      <c r="G266" t="s">
        <v>71</v>
      </c>
      <c r="H266" t="s">
        <v>382</v>
      </c>
      <c r="I266" s="22">
        <v>6.4</v>
      </c>
      <c r="J266">
        <v>9</v>
      </c>
      <c r="K266" s="22">
        <v>0.71111111111111114</v>
      </c>
      <c r="L266">
        <v>20</v>
      </c>
      <c r="M266" t="s">
        <v>33</v>
      </c>
      <c r="N266" s="22">
        <v>14.222222222222223</v>
      </c>
      <c r="P266" t="s">
        <v>512</v>
      </c>
    </row>
    <row r="267" spans="1:16" x14ac:dyDescent="0.3">
      <c r="A267" t="s">
        <v>383</v>
      </c>
      <c r="B267" t="s">
        <v>17</v>
      </c>
      <c r="C267" t="s">
        <v>500</v>
      </c>
      <c r="D267" t="s">
        <v>384</v>
      </c>
      <c r="E267" t="s">
        <v>93</v>
      </c>
      <c r="F267" t="s">
        <v>21</v>
      </c>
      <c r="G267" t="s">
        <v>71</v>
      </c>
      <c r="H267" t="s">
        <v>382</v>
      </c>
      <c r="I267" s="22">
        <v>5.19</v>
      </c>
      <c r="J267">
        <v>9</v>
      </c>
      <c r="K267" s="22">
        <v>0.57666666666666666</v>
      </c>
      <c r="L267">
        <v>22</v>
      </c>
      <c r="M267" t="s">
        <v>33</v>
      </c>
      <c r="N267" s="22">
        <v>12.686666666666667</v>
      </c>
      <c r="P267" t="s">
        <v>513</v>
      </c>
    </row>
    <row r="268" spans="1:16" x14ac:dyDescent="0.3">
      <c r="A268" t="s">
        <v>391</v>
      </c>
      <c r="B268" t="s">
        <v>17</v>
      </c>
      <c r="C268" t="s">
        <v>500</v>
      </c>
      <c r="D268" t="s">
        <v>36</v>
      </c>
      <c r="E268" t="s">
        <v>93</v>
      </c>
      <c r="F268" t="s">
        <v>21</v>
      </c>
      <c r="G268" t="s">
        <v>71</v>
      </c>
      <c r="H268" t="s">
        <v>382</v>
      </c>
      <c r="I268" s="22">
        <v>8.9600000000000009</v>
      </c>
      <c r="J268">
        <v>9</v>
      </c>
      <c r="K268" s="22">
        <v>0.99555555555555564</v>
      </c>
      <c r="L268">
        <v>32</v>
      </c>
      <c r="M268" t="s">
        <v>33</v>
      </c>
      <c r="N268" s="22">
        <v>31.85777777777778</v>
      </c>
      <c r="P268" t="s">
        <v>514</v>
      </c>
    </row>
    <row r="269" spans="1:16" x14ac:dyDescent="0.3">
      <c r="A269" t="s">
        <v>406</v>
      </c>
      <c r="B269" t="s">
        <v>17</v>
      </c>
      <c r="C269" t="s">
        <v>500</v>
      </c>
      <c r="D269" t="s">
        <v>36</v>
      </c>
      <c r="E269" t="s">
        <v>93</v>
      </c>
      <c r="F269" t="s">
        <v>21</v>
      </c>
      <c r="G269" t="s">
        <v>67</v>
      </c>
      <c r="H269" t="s">
        <v>407</v>
      </c>
      <c r="I269" s="22">
        <v>15.95</v>
      </c>
      <c r="J269">
        <v>18</v>
      </c>
      <c r="K269" s="22">
        <v>0.88611111111111107</v>
      </c>
      <c r="L269">
        <v>52</v>
      </c>
      <c r="M269" t="s">
        <v>33</v>
      </c>
      <c r="N269" s="22">
        <v>46.077777777777776</v>
      </c>
      <c r="P269" t="s">
        <v>515</v>
      </c>
    </row>
    <row r="270" spans="1:16" x14ac:dyDescent="0.3">
      <c r="A270" t="s">
        <v>387</v>
      </c>
      <c r="B270" t="s">
        <v>17</v>
      </c>
      <c r="C270" t="s">
        <v>500</v>
      </c>
      <c r="D270" t="s">
        <v>384</v>
      </c>
      <c r="E270" t="s">
        <v>93</v>
      </c>
      <c r="F270" t="s">
        <v>21</v>
      </c>
      <c r="G270" t="s">
        <v>71</v>
      </c>
      <c r="H270" t="s">
        <v>382</v>
      </c>
      <c r="I270" s="22">
        <v>7.68</v>
      </c>
      <c r="J270">
        <v>9</v>
      </c>
      <c r="K270" s="22">
        <v>0.85333333333333328</v>
      </c>
      <c r="L270">
        <v>44</v>
      </c>
      <c r="M270" t="s">
        <v>33</v>
      </c>
      <c r="N270" s="22">
        <v>37.546666666666667</v>
      </c>
      <c r="P270" t="s">
        <v>516</v>
      </c>
    </row>
    <row r="271" spans="1:16" x14ac:dyDescent="0.3">
      <c r="A271" t="s">
        <v>517</v>
      </c>
      <c r="B271" t="s">
        <v>17</v>
      </c>
      <c r="C271" t="s">
        <v>500</v>
      </c>
      <c r="D271" t="s">
        <v>384</v>
      </c>
      <c r="E271" t="s">
        <v>93</v>
      </c>
      <c r="F271" t="s">
        <v>21</v>
      </c>
      <c r="G271" t="s">
        <v>71</v>
      </c>
      <c r="H271" t="s">
        <v>382</v>
      </c>
      <c r="I271" s="22">
        <v>31.96</v>
      </c>
      <c r="J271">
        <v>23</v>
      </c>
      <c r="K271" s="22">
        <v>1.3895652173913045</v>
      </c>
      <c r="L271">
        <v>45</v>
      </c>
      <c r="M271" t="s">
        <v>33</v>
      </c>
      <c r="N271" s="22">
        <v>62.530434782608701</v>
      </c>
      <c r="P271" t="s">
        <v>518</v>
      </c>
    </row>
    <row r="272" spans="1:16" x14ac:dyDescent="0.3">
      <c r="A272" t="s">
        <v>293</v>
      </c>
      <c r="B272" t="s">
        <v>17</v>
      </c>
      <c r="C272" t="s">
        <v>500</v>
      </c>
      <c r="D272" t="s">
        <v>19</v>
      </c>
      <c r="E272" t="s">
        <v>93</v>
      </c>
      <c r="F272" t="s">
        <v>21</v>
      </c>
      <c r="G272" t="s">
        <v>71</v>
      </c>
      <c r="H272" t="s">
        <v>294</v>
      </c>
      <c r="I272" s="22">
        <v>26.47</v>
      </c>
      <c r="J272">
        <v>2</v>
      </c>
      <c r="K272" s="22">
        <v>13.234999999999999</v>
      </c>
      <c r="L272">
        <v>1.5</v>
      </c>
      <c r="M272" t="s">
        <v>71</v>
      </c>
      <c r="N272" s="22">
        <v>19.852499999999999</v>
      </c>
      <c r="P272" t="s">
        <v>519</v>
      </c>
    </row>
    <row r="273" spans="1:16" x14ac:dyDescent="0.3">
      <c r="A273" t="s">
        <v>410</v>
      </c>
      <c r="B273" t="s">
        <v>17</v>
      </c>
      <c r="C273" t="s">
        <v>500</v>
      </c>
      <c r="D273" t="s">
        <v>19</v>
      </c>
      <c r="E273" t="s">
        <v>93</v>
      </c>
      <c r="F273" t="s">
        <v>21</v>
      </c>
      <c r="G273" t="s">
        <v>22</v>
      </c>
      <c r="H273" t="s">
        <v>294</v>
      </c>
      <c r="I273" s="22">
        <v>42.32</v>
      </c>
      <c r="J273">
        <v>2</v>
      </c>
      <c r="K273" s="22">
        <v>21.16</v>
      </c>
      <c r="L273">
        <v>2.2000000000000002</v>
      </c>
      <c r="M273" t="s">
        <v>71</v>
      </c>
      <c r="N273" s="22">
        <v>46.552000000000007</v>
      </c>
      <c r="P273" t="s">
        <v>520</v>
      </c>
    </row>
    <row r="274" spans="1:16" x14ac:dyDescent="0.3">
      <c r="A274" t="s">
        <v>295</v>
      </c>
      <c r="B274" t="s">
        <v>17</v>
      </c>
      <c r="C274" t="s">
        <v>500</v>
      </c>
      <c r="D274" t="s">
        <v>19</v>
      </c>
      <c r="E274" t="s">
        <v>93</v>
      </c>
      <c r="F274" t="s">
        <v>21</v>
      </c>
      <c r="G274" t="s">
        <v>22</v>
      </c>
      <c r="H274" t="s">
        <v>296</v>
      </c>
      <c r="I274" s="22">
        <v>9.4700000000000006</v>
      </c>
      <c r="J274">
        <v>1</v>
      </c>
      <c r="K274" s="22">
        <v>9.4700000000000006</v>
      </c>
      <c r="L274">
        <v>0.3</v>
      </c>
      <c r="M274" t="s">
        <v>71</v>
      </c>
      <c r="N274" s="22">
        <v>2.8410000000000002</v>
      </c>
      <c r="P274" t="s">
        <v>521</v>
      </c>
    </row>
    <row r="275" spans="1:16" x14ac:dyDescent="0.3">
      <c r="A275" t="s">
        <v>395</v>
      </c>
      <c r="B275" t="s">
        <v>17</v>
      </c>
      <c r="C275" t="s">
        <v>500</v>
      </c>
      <c r="D275" t="s">
        <v>384</v>
      </c>
      <c r="E275" t="s">
        <v>93</v>
      </c>
      <c r="F275" t="s">
        <v>21</v>
      </c>
      <c r="G275" t="s">
        <v>71</v>
      </c>
      <c r="H275" t="s">
        <v>396</v>
      </c>
      <c r="I275" s="22">
        <v>36.68</v>
      </c>
      <c r="J275">
        <v>10.5</v>
      </c>
      <c r="K275" s="22">
        <v>3.4933333333333332</v>
      </c>
      <c r="L275">
        <v>10</v>
      </c>
      <c r="M275" t="s">
        <v>33</v>
      </c>
      <c r="N275" s="22">
        <v>34.93333333333333</v>
      </c>
      <c r="P275" t="s">
        <v>522</v>
      </c>
    </row>
    <row r="276" spans="1:16" x14ac:dyDescent="0.3">
      <c r="A276" t="s">
        <v>393</v>
      </c>
      <c r="B276" t="s">
        <v>17</v>
      </c>
      <c r="C276" t="s">
        <v>500</v>
      </c>
      <c r="D276" t="s">
        <v>384</v>
      </c>
      <c r="E276" t="s">
        <v>93</v>
      </c>
      <c r="F276" t="s">
        <v>21</v>
      </c>
      <c r="G276" t="s">
        <v>71</v>
      </c>
      <c r="H276" t="s">
        <v>382</v>
      </c>
      <c r="I276" s="22">
        <v>8.9600000000000009</v>
      </c>
      <c r="J276">
        <v>9</v>
      </c>
      <c r="K276" s="22">
        <v>0.99555555555555564</v>
      </c>
      <c r="L276">
        <v>50</v>
      </c>
      <c r="M276" t="s">
        <v>33</v>
      </c>
      <c r="N276" s="22">
        <v>49.777777777777779</v>
      </c>
      <c r="P276" t="s">
        <v>523</v>
      </c>
    </row>
    <row r="277" spans="1:16" x14ac:dyDescent="0.3">
      <c r="A277" t="s">
        <v>524</v>
      </c>
      <c r="B277" t="s">
        <v>17</v>
      </c>
      <c r="C277" t="s">
        <v>500</v>
      </c>
      <c r="D277" t="s">
        <v>384</v>
      </c>
      <c r="E277" t="s">
        <v>93</v>
      </c>
      <c r="F277" t="s">
        <v>21</v>
      </c>
      <c r="G277" t="s">
        <v>71</v>
      </c>
      <c r="H277" t="s">
        <v>382</v>
      </c>
      <c r="I277" s="22">
        <v>14.51</v>
      </c>
      <c r="J277">
        <v>9</v>
      </c>
      <c r="K277" s="22">
        <v>1.6122222222222222</v>
      </c>
      <c r="L277">
        <v>20</v>
      </c>
      <c r="M277" t="s">
        <v>33</v>
      </c>
      <c r="N277" s="22">
        <v>32.244444444444447</v>
      </c>
      <c r="P277" t="s">
        <v>525</v>
      </c>
    </row>
    <row r="278" spans="1:16" x14ac:dyDescent="0.3">
      <c r="A278" t="s">
        <v>526</v>
      </c>
      <c r="B278" t="s">
        <v>17</v>
      </c>
      <c r="C278" t="s">
        <v>500</v>
      </c>
      <c r="D278" t="s">
        <v>384</v>
      </c>
      <c r="E278" t="s">
        <v>93</v>
      </c>
      <c r="F278" t="s">
        <v>21</v>
      </c>
      <c r="G278" t="s">
        <v>71</v>
      </c>
      <c r="H278" t="s">
        <v>382</v>
      </c>
      <c r="I278" s="22">
        <v>4.71</v>
      </c>
      <c r="J278">
        <v>9</v>
      </c>
      <c r="K278" s="22">
        <v>0.52333333333333332</v>
      </c>
      <c r="L278">
        <v>30</v>
      </c>
      <c r="M278" t="s">
        <v>33</v>
      </c>
      <c r="N278" s="22">
        <v>15.7</v>
      </c>
      <c r="P278" t="s">
        <v>527</v>
      </c>
    </row>
    <row r="279" spans="1:16" x14ac:dyDescent="0.3">
      <c r="A279" t="s">
        <v>385</v>
      </c>
      <c r="B279" t="s">
        <v>17</v>
      </c>
      <c r="C279" t="s">
        <v>500</v>
      </c>
      <c r="D279" t="s">
        <v>384</v>
      </c>
      <c r="E279" t="s">
        <v>93</v>
      </c>
      <c r="F279" t="s">
        <v>21</v>
      </c>
      <c r="G279" t="s">
        <v>71</v>
      </c>
      <c r="H279" t="s">
        <v>382</v>
      </c>
      <c r="I279" s="22">
        <v>5.6</v>
      </c>
      <c r="J279">
        <v>9</v>
      </c>
      <c r="K279" s="22">
        <v>0.62222222222222223</v>
      </c>
      <c r="L279">
        <v>30</v>
      </c>
      <c r="M279" t="s">
        <v>33</v>
      </c>
      <c r="N279" s="22">
        <v>18.666666666666668</v>
      </c>
      <c r="P279" t="s">
        <v>528</v>
      </c>
    </row>
    <row r="280" spans="1:16" x14ac:dyDescent="0.3">
      <c r="A280" t="s">
        <v>392</v>
      </c>
      <c r="B280" t="s">
        <v>17</v>
      </c>
      <c r="C280" t="s">
        <v>500</v>
      </c>
      <c r="D280" t="s">
        <v>384</v>
      </c>
      <c r="E280" t="s">
        <v>93</v>
      </c>
      <c r="F280" t="s">
        <v>21</v>
      </c>
      <c r="G280" t="s">
        <v>71</v>
      </c>
      <c r="H280" t="s">
        <v>382</v>
      </c>
      <c r="I280" s="22">
        <v>5.12</v>
      </c>
      <c r="J280">
        <v>9</v>
      </c>
      <c r="K280" s="22">
        <v>0.56888888888888889</v>
      </c>
      <c r="L280">
        <v>41</v>
      </c>
      <c r="M280" t="s">
        <v>33</v>
      </c>
      <c r="N280" s="22">
        <v>23.324444444444445</v>
      </c>
      <c r="P280" t="s">
        <v>529</v>
      </c>
    </row>
    <row r="281" spans="1:16" x14ac:dyDescent="0.3">
      <c r="A281" t="s">
        <v>390</v>
      </c>
      <c r="B281" t="s">
        <v>17</v>
      </c>
      <c r="C281" t="s">
        <v>500</v>
      </c>
      <c r="D281" t="s">
        <v>384</v>
      </c>
      <c r="E281" t="s">
        <v>93</v>
      </c>
      <c r="F281" t="s">
        <v>21</v>
      </c>
      <c r="G281" t="s">
        <v>71</v>
      </c>
      <c r="H281" t="s">
        <v>382</v>
      </c>
      <c r="I281" s="22">
        <v>6.4</v>
      </c>
      <c r="J281">
        <v>9</v>
      </c>
      <c r="K281" s="22">
        <v>0.71111111111111114</v>
      </c>
      <c r="L281">
        <v>120</v>
      </c>
      <c r="M281" t="s">
        <v>33</v>
      </c>
      <c r="N281" s="22">
        <v>85.333333333333343</v>
      </c>
      <c r="P281" t="s">
        <v>530</v>
      </c>
    </row>
    <row r="282" spans="1:16" x14ac:dyDescent="0.3">
      <c r="N282" s="22">
        <f>SUBTOTAL(109,Table5[WK INV Value])</f>
        <v>7302.0071522409025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33C5-4F8C-4C0E-8CC0-16236FBF9315}">
  <dimension ref="A1:P282"/>
  <sheetViews>
    <sheetView workbookViewId="0"/>
  </sheetViews>
  <sheetFormatPr defaultRowHeight="14.4" x14ac:dyDescent="0.3"/>
  <cols>
    <col min="1" max="1" width="37.33203125" bestFit="1" customWidth="1"/>
    <col min="2" max="2" width="8.88671875" bestFit="1" customWidth="1"/>
    <col min="3" max="3" width="14.109375" bestFit="1" customWidth="1"/>
    <col min="4" max="4" width="16.5546875" bestFit="1" customWidth="1"/>
    <col min="5" max="5" width="15.6640625" bestFit="1" customWidth="1"/>
    <col min="6" max="6" width="6.109375" bestFit="1" customWidth="1"/>
    <col min="7" max="7" width="17.5546875" bestFit="1" customWidth="1"/>
    <col min="8" max="8" width="19.6640625" bestFit="1" customWidth="1"/>
    <col min="9" max="9" width="25.5546875" style="22" bestFit="1" customWidth="1"/>
    <col min="10" max="10" width="19.5546875" bestFit="1" customWidth="1"/>
    <col min="11" max="11" width="18.109375" style="22" bestFit="1" customWidth="1"/>
    <col min="12" max="12" width="15.88671875" bestFit="1" customWidth="1"/>
    <col min="13" max="13" width="18.5546875" bestFit="1" customWidth="1"/>
    <col min="14" max="14" width="18.33203125" bestFit="1" customWidth="1"/>
    <col min="15" max="15" width="12.88671875" bestFit="1" customWidth="1"/>
    <col min="16" max="16" width="18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2" t="s">
        <v>8</v>
      </c>
      <c r="J1" t="s">
        <v>9</v>
      </c>
      <c r="K1" s="2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123</v>
      </c>
      <c r="B2" t="s">
        <v>17</v>
      </c>
      <c r="C2" t="s">
        <v>92</v>
      </c>
      <c r="D2" t="s">
        <v>19</v>
      </c>
      <c r="E2" t="s">
        <v>93</v>
      </c>
      <c r="F2" t="s">
        <v>21</v>
      </c>
      <c r="G2" t="s">
        <v>22</v>
      </c>
      <c r="H2" t="s">
        <v>124</v>
      </c>
      <c r="I2" s="22">
        <v>21.75</v>
      </c>
      <c r="J2">
        <v>4</v>
      </c>
      <c r="K2" s="22">
        <v>5.4375</v>
      </c>
      <c r="L2">
        <v>2.8</v>
      </c>
      <c r="M2" t="s">
        <v>33</v>
      </c>
      <c r="N2" s="22">
        <v>15.225</v>
      </c>
      <c r="P2" t="s">
        <v>125</v>
      </c>
    </row>
    <row r="3" spans="1:16" x14ac:dyDescent="0.3">
      <c r="A3" t="s">
        <v>96</v>
      </c>
      <c r="B3" t="s">
        <v>17</v>
      </c>
      <c r="C3" t="s">
        <v>92</v>
      </c>
      <c r="D3" t="s">
        <v>19</v>
      </c>
      <c r="E3" t="s">
        <v>93</v>
      </c>
      <c r="F3" t="s">
        <v>21</v>
      </c>
      <c r="G3" t="s">
        <v>28</v>
      </c>
      <c r="H3" t="s">
        <v>97</v>
      </c>
      <c r="I3" s="22">
        <v>16.61</v>
      </c>
      <c r="J3">
        <v>10</v>
      </c>
      <c r="K3" s="22">
        <v>1.661</v>
      </c>
      <c r="L3">
        <v>6</v>
      </c>
      <c r="M3" t="s">
        <v>33</v>
      </c>
      <c r="N3" s="22">
        <v>9.9660000000000011</v>
      </c>
      <c r="P3" t="s">
        <v>98</v>
      </c>
    </row>
    <row r="4" spans="1:16" x14ac:dyDescent="0.3">
      <c r="A4" t="s">
        <v>99</v>
      </c>
      <c r="B4" t="s">
        <v>17</v>
      </c>
      <c r="C4" t="s">
        <v>92</v>
      </c>
      <c r="D4" t="s">
        <v>19</v>
      </c>
      <c r="E4" t="s">
        <v>93</v>
      </c>
      <c r="F4" t="s">
        <v>21</v>
      </c>
      <c r="G4" t="s">
        <v>22</v>
      </c>
      <c r="H4" t="s">
        <v>100</v>
      </c>
      <c r="I4" s="22">
        <v>17.07</v>
      </c>
      <c r="J4">
        <v>24</v>
      </c>
      <c r="K4" s="22">
        <v>0.71125000000000005</v>
      </c>
      <c r="L4">
        <v>11</v>
      </c>
      <c r="M4" t="s">
        <v>101</v>
      </c>
      <c r="N4" s="22">
        <v>7.9660000000000002</v>
      </c>
      <c r="P4" t="s">
        <v>102</v>
      </c>
    </row>
    <row r="5" spans="1:16" x14ac:dyDescent="0.3">
      <c r="A5" t="s">
        <v>175</v>
      </c>
      <c r="B5" t="s">
        <v>17</v>
      </c>
      <c r="C5" t="s">
        <v>92</v>
      </c>
      <c r="D5" t="s">
        <v>36</v>
      </c>
      <c r="E5" t="s">
        <v>93</v>
      </c>
      <c r="F5" t="s">
        <v>21</v>
      </c>
      <c r="G5" t="s">
        <v>176</v>
      </c>
      <c r="H5" t="s">
        <v>176</v>
      </c>
      <c r="I5" s="22">
        <v>2.75</v>
      </c>
      <c r="J5">
        <v>1</v>
      </c>
      <c r="K5" s="22">
        <v>2.75</v>
      </c>
      <c r="L5">
        <v>51</v>
      </c>
      <c r="M5" t="s">
        <v>176</v>
      </c>
      <c r="N5" s="22">
        <v>140.25</v>
      </c>
      <c r="P5" t="s">
        <v>177</v>
      </c>
    </row>
    <row r="6" spans="1:16" x14ac:dyDescent="0.3">
      <c r="A6" t="s">
        <v>178</v>
      </c>
      <c r="B6" t="s">
        <v>17</v>
      </c>
      <c r="C6" t="s">
        <v>92</v>
      </c>
      <c r="D6" t="s">
        <v>36</v>
      </c>
      <c r="E6" t="s">
        <v>93</v>
      </c>
      <c r="F6" t="s">
        <v>21</v>
      </c>
      <c r="G6" t="s">
        <v>176</v>
      </c>
      <c r="H6" t="s">
        <v>176</v>
      </c>
      <c r="I6" s="22">
        <v>2.5</v>
      </c>
      <c r="J6">
        <v>1</v>
      </c>
      <c r="K6" s="22">
        <v>2.5</v>
      </c>
      <c r="L6">
        <v>6</v>
      </c>
      <c r="M6" t="s">
        <v>176</v>
      </c>
      <c r="N6" s="22">
        <v>15</v>
      </c>
      <c r="P6" t="s">
        <v>179</v>
      </c>
    </row>
    <row r="7" spans="1:16" x14ac:dyDescent="0.3">
      <c r="A7" t="s">
        <v>180</v>
      </c>
      <c r="B7" t="s">
        <v>17</v>
      </c>
      <c r="C7" t="s">
        <v>92</v>
      </c>
      <c r="D7" t="s">
        <v>36</v>
      </c>
      <c r="E7" t="s">
        <v>93</v>
      </c>
      <c r="F7" t="s">
        <v>21</v>
      </c>
      <c r="G7" t="s">
        <v>176</v>
      </c>
      <c r="H7" t="s">
        <v>176</v>
      </c>
      <c r="I7" s="22">
        <v>1.2</v>
      </c>
      <c r="J7">
        <v>1</v>
      </c>
      <c r="K7" s="22">
        <v>1.2</v>
      </c>
      <c r="L7">
        <v>6</v>
      </c>
      <c r="M7" t="s">
        <v>176</v>
      </c>
      <c r="N7" s="22">
        <v>7.1999999999999993</v>
      </c>
      <c r="P7" t="s">
        <v>181</v>
      </c>
    </row>
    <row r="8" spans="1:16" x14ac:dyDescent="0.3">
      <c r="A8" t="s">
        <v>182</v>
      </c>
      <c r="B8" t="s">
        <v>17</v>
      </c>
      <c r="C8" t="s">
        <v>92</v>
      </c>
      <c r="D8" t="s">
        <v>36</v>
      </c>
      <c r="E8" t="s">
        <v>93</v>
      </c>
      <c r="F8" t="s">
        <v>21</v>
      </c>
      <c r="G8" t="s">
        <v>176</v>
      </c>
      <c r="H8" t="s">
        <v>176</v>
      </c>
      <c r="I8" s="22">
        <v>3.22</v>
      </c>
      <c r="J8">
        <v>1</v>
      </c>
      <c r="K8" s="22">
        <v>3.22</v>
      </c>
      <c r="L8">
        <v>5</v>
      </c>
      <c r="M8" t="s">
        <v>176</v>
      </c>
      <c r="N8" s="22">
        <v>16.100000000000001</v>
      </c>
      <c r="P8" t="s">
        <v>183</v>
      </c>
    </row>
    <row r="9" spans="1:16" x14ac:dyDescent="0.3">
      <c r="A9" t="s">
        <v>148</v>
      </c>
      <c r="B9" t="s">
        <v>17</v>
      </c>
      <c r="C9" t="s">
        <v>92</v>
      </c>
      <c r="D9" t="s">
        <v>19</v>
      </c>
      <c r="E9" t="s">
        <v>93</v>
      </c>
      <c r="F9" t="s">
        <v>21</v>
      </c>
      <c r="G9" t="s">
        <v>22</v>
      </c>
      <c r="H9" t="s">
        <v>140</v>
      </c>
      <c r="I9" s="22">
        <v>59.79</v>
      </c>
      <c r="J9">
        <v>25</v>
      </c>
      <c r="K9" s="22">
        <v>2.3915999999999999</v>
      </c>
      <c r="L9">
        <v>18</v>
      </c>
      <c r="M9" t="s">
        <v>33</v>
      </c>
      <c r="N9" s="22">
        <v>43.0488</v>
      </c>
      <c r="P9" t="s">
        <v>149</v>
      </c>
    </row>
    <row r="10" spans="1:16" x14ac:dyDescent="0.3">
      <c r="A10" t="s">
        <v>133</v>
      </c>
      <c r="B10" t="s">
        <v>17</v>
      </c>
      <c r="C10" t="s">
        <v>92</v>
      </c>
      <c r="D10" t="s">
        <v>19</v>
      </c>
      <c r="E10" t="s">
        <v>93</v>
      </c>
      <c r="F10" t="s">
        <v>21</v>
      </c>
      <c r="G10" t="s">
        <v>22</v>
      </c>
      <c r="H10" t="s">
        <v>134</v>
      </c>
      <c r="I10" s="22">
        <v>41.92</v>
      </c>
      <c r="J10">
        <v>11</v>
      </c>
      <c r="K10" s="22">
        <v>3.810909090909091</v>
      </c>
      <c r="L10">
        <v>14.8</v>
      </c>
      <c r="M10" t="s">
        <v>33</v>
      </c>
      <c r="N10" s="22">
        <v>56.401454545454548</v>
      </c>
      <c r="P10" t="s">
        <v>135</v>
      </c>
    </row>
    <row r="11" spans="1:16" x14ac:dyDescent="0.3">
      <c r="A11" t="s">
        <v>170</v>
      </c>
      <c r="B11" t="s">
        <v>17</v>
      </c>
      <c r="C11" t="s">
        <v>92</v>
      </c>
      <c r="D11" t="s">
        <v>19</v>
      </c>
      <c r="E11" t="s">
        <v>93</v>
      </c>
      <c r="F11" t="s">
        <v>21</v>
      </c>
      <c r="G11" t="s">
        <v>22</v>
      </c>
      <c r="H11" t="s">
        <v>171</v>
      </c>
      <c r="I11" s="22">
        <v>45.53</v>
      </c>
      <c r="J11">
        <v>11.25</v>
      </c>
      <c r="K11" s="22">
        <v>4.0471111111111115</v>
      </c>
      <c r="L11">
        <v>14.2</v>
      </c>
      <c r="M11" t="s">
        <v>33</v>
      </c>
      <c r="N11" s="22">
        <v>57.468977777777781</v>
      </c>
      <c r="P11" t="s">
        <v>172</v>
      </c>
    </row>
    <row r="12" spans="1:16" x14ac:dyDescent="0.3">
      <c r="A12" t="s">
        <v>145</v>
      </c>
      <c r="B12" t="s">
        <v>17</v>
      </c>
      <c r="C12" t="s">
        <v>92</v>
      </c>
      <c r="D12" t="s">
        <v>19</v>
      </c>
      <c r="E12" t="s">
        <v>93</v>
      </c>
      <c r="F12" t="s">
        <v>21</v>
      </c>
      <c r="G12" t="s">
        <v>22</v>
      </c>
      <c r="H12" t="s">
        <v>146</v>
      </c>
      <c r="I12" s="22">
        <v>22</v>
      </c>
      <c r="J12">
        <v>10</v>
      </c>
      <c r="K12" s="22">
        <v>2.2000000000000002</v>
      </c>
      <c r="L12">
        <v>13.2</v>
      </c>
      <c r="M12" t="s">
        <v>33</v>
      </c>
      <c r="N12" s="22">
        <v>29.04</v>
      </c>
      <c r="P12" t="s">
        <v>147</v>
      </c>
    </row>
    <row r="13" spans="1:16" x14ac:dyDescent="0.3">
      <c r="A13" t="s">
        <v>150</v>
      </c>
      <c r="B13" t="s">
        <v>17</v>
      </c>
      <c r="C13" t="s">
        <v>92</v>
      </c>
      <c r="D13" t="s">
        <v>19</v>
      </c>
      <c r="E13" t="s">
        <v>93</v>
      </c>
      <c r="F13" t="s">
        <v>21</v>
      </c>
      <c r="G13" t="s">
        <v>130</v>
      </c>
      <c r="H13" t="s">
        <v>151</v>
      </c>
      <c r="I13" s="22">
        <v>89.2</v>
      </c>
      <c r="J13">
        <v>50</v>
      </c>
      <c r="K13" s="22">
        <v>1.784</v>
      </c>
      <c r="L13">
        <v>14.4</v>
      </c>
      <c r="M13" t="s">
        <v>33</v>
      </c>
      <c r="N13" s="22">
        <v>25.689600000000002</v>
      </c>
      <c r="P13" t="s">
        <v>152</v>
      </c>
    </row>
    <row r="14" spans="1:16" x14ac:dyDescent="0.3">
      <c r="A14" t="s">
        <v>159</v>
      </c>
      <c r="B14" t="s">
        <v>17</v>
      </c>
      <c r="C14" t="s">
        <v>92</v>
      </c>
      <c r="D14" t="s">
        <v>19</v>
      </c>
      <c r="E14" t="s">
        <v>93</v>
      </c>
      <c r="F14" t="s">
        <v>21</v>
      </c>
      <c r="G14" t="s">
        <v>67</v>
      </c>
      <c r="H14" t="s">
        <v>160</v>
      </c>
      <c r="I14" s="22">
        <v>14.43</v>
      </c>
      <c r="J14">
        <v>53.5</v>
      </c>
      <c r="K14" s="22">
        <v>0.26971962616822431</v>
      </c>
      <c r="L14">
        <v>40</v>
      </c>
      <c r="M14" t="s">
        <v>33</v>
      </c>
      <c r="N14" s="22">
        <v>10.788785046728972</v>
      </c>
      <c r="P14" t="s">
        <v>161</v>
      </c>
    </row>
    <row r="15" spans="1:16" x14ac:dyDescent="0.3">
      <c r="A15" t="s">
        <v>162</v>
      </c>
      <c r="B15" t="s">
        <v>17</v>
      </c>
      <c r="C15" t="s">
        <v>92</v>
      </c>
      <c r="D15" t="s">
        <v>19</v>
      </c>
      <c r="E15" t="s">
        <v>93</v>
      </c>
      <c r="F15" t="s">
        <v>21</v>
      </c>
      <c r="G15" t="s">
        <v>130</v>
      </c>
      <c r="H15" t="s">
        <v>163</v>
      </c>
      <c r="I15" s="22">
        <v>16.45</v>
      </c>
      <c r="J15">
        <v>50</v>
      </c>
      <c r="K15" s="22">
        <v>0.32899999999999996</v>
      </c>
      <c r="L15">
        <v>50</v>
      </c>
      <c r="M15" t="s">
        <v>33</v>
      </c>
      <c r="N15" s="22">
        <v>16.45</v>
      </c>
      <c r="P15" t="s">
        <v>164</v>
      </c>
    </row>
    <row r="16" spans="1:16" x14ac:dyDescent="0.3">
      <c r="A16" t="s">
        <v>173</v>
      </c>
      <c r="B16" t="s">
        <v>17</v>
      </c>
      <c r="C16" t="s">
        <v>92</v>
      </c>
      <c r="D16" t="s">
        <v>36</v>
      </c>
      <c r="E16" t="s">
        <v>93</v>
      </c>
      <c r="F16" t="s">
        <v>21</v>
      </c>
      <c r="G16" t="s">
        <v>67</v>
      </c>
      <c r="H16" t="s">
        <v>160</v>
      </c>
      <c r="I16" s="22">
        <v>25.28</v>
      </c>
      <c r="J16">
        <v>53.5</v>
      </c>
      <c r="K16" s="22">
        <v>0.47252336448598131</v>
      </c>
      <c r="L16">
        <v>70</v>
      </c>
      <c r="M16" t="s">
        <v>33</v>
      </c>
      <c r="N16" s="22">
        <v>33.07663551401869</v>
      </c>
      <c r="P16" t="s">
        <v>174</v>
      </c>
    </row>
    <row r="17" spans="1:16" x14ac:dyDescent="0.3">
      <c r="A17" t="s">
        <v>165</v>
      </c>
      <c r="B17" t="s">
        <v>17</v>
      </c>
      <c r="C17" t="s">
        <v>92</v>
      </c>
      <c r="D17" t="s">
        <v>19</v>
      </c>
      <c r="E17" t="s">
        <v>93</v>
      </c>
      <c r="F17" t="s">
        <v>21</v>
      </c>
      <c r="G17" t="s">
        <v>130</v>
      </c>
      <c r="H17" t="s">
        <v>163</v>
      </c>
      <c r="I17" s="22">
        <v>15.18</v>
      </c>
      <c r="J17">
        <v>50</v>
      </c>
      <c r="K17" s="22">
        <v>0.30359999999999998</v>
      </c>
      <c r="L17">
        <v>20</v>
      </c>
      <c r="M17" t="s">
        <v>33</v>
      </c>
      <c r="N17" s="22">
        <v>6.0719999999999992</v>
      </c>
      <c r="P17" t="s">
        <v>166</v>
      </c>
    </row>
    <row r="18" spans="1:16" x14ac:dyDescent="0.3">
      <c r="A18" t="s">
        <v>118</v>
      </c>
      <c r="B18" t="s">
        <v>17</v>
      </c>
      <c r="C18" t="s">
        <v>92</v>
      </c>
      <c r="D18" t="s">
        <v>19</v>
      </c>
      <c r="E18" t="s">
        <v>93</v>
      </c>
      <c r="F18" t="s">
        <v>21</v>
      </c>
      <c r="G18" t="s">
        <v>22</v>
      </c>
      <c r="H18" t="s">
        <v>109</v>
      </c>
      <c r="I18" s="22">
        <v>24.49</v>
      </c>
      <c r="J18">
        <v>6</v>
      </c>
      <c r="K18" s="22">
        <v>4.0816666666666661</v>
      </c>
      <c r="L18">
        <v>15</v>
      </c>
      <c r="M18" t="s">
        <v>28</v>
      </c>
      <c r="N18" s="22">
        <v>61.224999999999994</v>
      </c>
      <c r="P18" t="s">
        <v>119</v>
      </c>
    </row>
    <row r="19" spans="1:16" x14ac:dyDescent="0.3">
      <c r="A19" t="s">
        <v>108</v>
      </c>
      <c r="B19" t="s">
        <v>17</v>
      </c>
      <c r="C19" t="s">
        <v>92</v>
      </c>
      <c r="D19" t="s">
        <v>19</v>
      </c>
      <c r="E19" t="s">
        <v>93</v>
      </c>
      <c r="F19" t="s">
        <v>21</v>
      </c>
      <c r="G19" t="s">
        <v>22</v>
      </c>
      <c r="H19" t="s">
        <v>109</v>
      </c>
      <c r="I19" s="22">
        <v>22.86</v>
      </c>
      <c r="J19">
        <v>6</v>
      </c>
      <c r="K19" s="22">
        <v>3.81</v>
      </c>
      <c r="L19">
        <v>2</v>
      </c>
      <c r="M19" t="s">
        <v>110</v>
      </c>
      <c r="N19" s="22">
        <v>7.62</v>
      </c>
      <c r="P19" t="s">
        <v>111</v>
      </c>
    </row>
    <row r="20" spans="1:16" x14ac:dyDescent="0.3">
      <c r="A20" t="s">
        <v>156</v>
      </c>
      <c r="B20" t="s">
        <v>17</v>
      </c>
      <c r="C20" t="s">
        <v>92</v>
      </c>
      <c r="D20" t="s">
        <v>19</v>
      </c>
      <c r="E20" t="s">
        <v>93</v>
      </c>
      <c r="F20" t="s">
        <v>21</v>
      </c>
      <c r="G20" t="s">
        <v>22</v>
      </c>
      <c r="H20" t="s">
        <v>157</v>
      </c>
      <c r="I20" s="22">
        <v>46.81</v>
      </c>
      <c r="J20">
        <v>10</v>
      </c>
      <c r="K20" s="22">
        <v>4.681</v>
      </c>
      <c r="L20">
        <v>12.4</v>
      </c>
      <c r="M20" t="s">
        <v>33</v>
      </c>
      <c r="N20" s="22">
        <v>58.044400000000003</v>
      </c>
      <c r="P20" t="s">
        <v>158</v>
      </c>
    </row>
    <row r="21" spans="1:16" x14ac:dyDescent="0.3">
      <c r="A21" t="s">
        <v>91</v>
      </c>
      <c r="B21" t="s">
        <v>17</v>
      </c>
      <c r="C21" t="s">
        <v>92</v>
      </c>
      <c r="D21" t="s">
        <v>19</v>
      </c>
      <c r="E21" t="s">
        <v>93</v>
      </c>
      <c r="F21" t="s">
        <v>21</v>
      </c>
      <c r="G21" t="s">
        <v>22</v>
      </c>
      <c r="H21" t="s">
        <v>94</v>
      </c>
      <c r="I21" s="22">
        <v>86.67</v>
      </c>
      <c r="J21">
        <v>30</v>
      </c>
      <c r="K21" s="22">
        <v>2.8890000000000002</v>
      </c>
      <c r="L21">
        <v>22.8</v>
      </c>
      <c r="M21" t="s">
        <v>33</v>
      </c>
      <c r="N21" s="22">
        <v>65.869200000000006</v>
      </c>
      <c r="P21" t="s">
        <v>95</v>
      </c>
    </row>
    <row r="22" spans="1:16" x14ac:dyDescent="0.3">
      <c r="A22" t="s">
        <v>115</v>
      </c>
      <c r="B22" t="s">
        <v>17</v>
      </c>
      <c r="C22" t="s">
        <v>92</v>
      </c>
      <c r="D22" t="s">
        <v>19</v>
      </c>
      <c r="E22" t="s">
        <v>93</v>
      </c>
      <c r="F22" t="s">
        <v>21</v>
      </c>
      <c r="G22" t="s">
        <v>22</v>
      </c>
      <c r="H22" t="s">
        <v>116</v>
      </c>
      <c r="I22" s="22">
        <v>28.4</v>
      </c>
      <c r="J22">
        <v>6</v>
      </c>
      <c r="K22" s="22">
        <v>4.7333333333333334</v>
      </c>
      <c r="L22">
        <v>8</v>
      </c>
      <c r="M22" t="s">
        <v>28</v>
      </c>
      <c r="N22" s="22">
        <v>37.866666666666667</v>
      </c>
      <c r="P22" t="s">
        <v>117</v>
      </c>
    </row>
    <row r="23" spans="1:16" x14ac:dyDescent="0.3">
      <c r="A23" t="s">
        <v>167</v>
      </c>
      <c r="B23" t="s">
        <v>17</v>
      </c>
      <c r="C23" t="s">
        <v>92</v>
      </c>
      <c r="D23" t="s">
        <v>19</v>
      </c>
      <c r="E23" t="s">
        <v>93</v>
      </c>
      <c r="F23" t="s">
        <v>21</v>
      </c>
      <c r="G23" t="s">
        <v>130</v>
      </c>
      <c r="H23" t="s">
        <v>168</v>
      </c>
      <c r="I23" s="22">
        <v>19.96</v>
      </c>
      <c r="J23">
        <v>25</v>
      </c>
      <c r="K23" s="22">
        <v>0.7984</v>
      </c>
      <c r="L23">
        <v>25</v>
      </c>
      <c r="M23" t="s">
        <v>33</v>
      </c>
      <c r="N23" s="22">
        <v>19.96</v>
      </c>
      <c r="P23" t="s">
        <v>169</v>
      </c>
    </row>
    <row r="24" spans="1:16" x14ac:dyDescent="0.3">
      <c r="A24" t="s">
        <v>142</v>
      </c>
      <c r="B24" t="s">
        <v>17</v>
      </c>
      <c r="C24" t="s">
        <v>92</v>
      </c>
      <c r="D24" t="s">
        <v>19</v>
      </c>
      <c r="E24" t="s">
        <v>93</v>
      </c>
      <c r="F24" t="s">
        <v>21</v>
      </c>
      <c r="G24" t="s">
        <v>22</v>
      </c>
      <c r="H24" t="s">
        <v>143</v>
      </c>
      <c r="I24" s="22">
        <v>47.16</v>
      </c>
      <c r="J24">
        <v>30</v>
      </c>
      <c r="K24" s="22">
        <v>1.5719999999999998</v>
      </c>
      <c r="L24">
        <v>6</v>
      </c>
      <c r="M24" t="s">
        <v>33</v>
      </c>
      <c r="N24" s="22">
        <v>9.4319999999999986</v>
      </c>
      <c r="P24" t="s">
        <v>144</v>
      </c>
    </row>
    <row r="25" spans="1:16" x14ac:dyDescent="0.3">
      <c r="A25" t="s">
        <v>129</v>
      </c>
      <c r="B25" t="s">
        <v>17</v>
      </c>
      <c r="C25" t="s">
        <v>92</v>
      </c>
      <c r="D25" t="s">
        <v>19</v>
      </c>
      <c r="E25" t="s">
        <v>93</v>
      </c>
      <c r="F25" t="s">
        <v>21</v>
      </c>
      <c r="G25" t="s">
        <v>130</v>
      </c>
      <c r="H25" t="s">
        <v>131</v>
      </c>
      <c r="I25" s="22">
        <v>5.95</v>
      </c>
      <c r="J25">
        <v>25</v>
      </c>
      <c r="K25" s="22">
        <v>0.23800000000000002</v>
      </c>
      <c r="L25">
        <v>12</v>
      </c>
      <c r="M25" t="s">
        <v>33</v>
      </c>
      <c r="N25" s="22">
        <v>2.8560000000000003</v>
      </c>
      <c r="P25" t="s">
        <v>132</v>
      </c>
    </row>
    <row r="26" spans="1:16" x14ac:dyDescent="0.3">
      <c r="A26" t="s">
        <v>103</v>
      </c>
      <c r="B26" t="s">
        <v>17</v>
      </c>
      <c r="C26" t="s">
        <v>92</v>
      </c>
      <c r="D26" t="s">
        <v>104</v>
      </c>
      <c r="E26" t="s">
        <v>93</v>
      </c>
      <c r="F26" t="s">
        <v>21</v>
      </c>
      <c r="G26" t="s">
        <v>105</v>
      </c>
      <c r="H26" t="s">
        <v>106</v>
      </c>
      <c r="I26" s="22">
        <v>24.5</v>
      </c>
      <c r="J26">
        <v>6</v>
      </c>
      <c r="K26" s="22">
        <v>4.083333333333333</v>
      </c>
      <c r="L26">
        <v>3.8</v>
      </c>
      <c r="M26" t="s">
        <v>33</v>
      </c>
      <c r="N26" s="22">
        <v>15.516666666666664</v>
      </c>
      <c r="P26" t="s">
        <v>107</v>
      </c>
    </row>
    <row r="27" spans="1:16" x14ac:dyDescent="0.3">
      <c r="A27" t="s">
        <v>153</v>
      </c>
      <c r="B27" t="s">
        <v>17</v>
      </c>
      <c r="C27" t="s">
        <v>92</v>
      </c>
      <c r="D27" t="s">
        <v>19</v>
      </c>
      <c r="E27" t="s">
        <v>93</v>
      </c>
      <c r="F27" t="s">
        <v>21</v>
      </c>
      <c r="G27" t="s">
        <v>22</v>
      </c>
      <c r="H27" t="s">
        <v>154</v>
      </c>
      <c r="I27" s="22">
        <v>37.81</v>
      </c>
      <c r="J27">
        <v>50</v>
      </c>
      <c r="K27" s="22">
        <v>0.75620000000000009</v>
      </c>
      <c r="L27">
        <v>6.1</v>
      </c>
      <c r="M27" t="s">
        <v>33</v>
      </c>
      <c r="N27" s="22">
        <v>4.6128200000000001</v>
      </c>
      <c r="P27" t="s">
        <v>155</v>
      </c>
    </row>
    <row r="28" spans="1:16" x14ac:dyDescent="0.3">
      <c r="A28" t="s">
        <v>136</v>
      </c>
      <c r="B28" t="s">
        <v>17</v>
      </c>
      <c r="C28" t="s">
        <v>92</v>
      </c>
      <c r="D28" t="s">
        <v>19</v>
      </c>
      <c r="E28" t="s">
        <v>93</v>
      </c>
      <c r="F28" t="s">
        <v>21</v>
      </c>
      <c r="G28" t="s">
        <v>130</v>
      </c>
      <c r="H28" t="s">
        <v>137</v>
      </c>
      <c r="I28" s="22">
        <v>30.42</v>
      </c>
      <c r="J28">
        <v>50</v>
      </c>
      <c r="K28" s="22">
        <v>0.60840000000000005</v>
      </c>
      <c r="L28">
        <v>1.6</v>
      </c>
      <c r="M28" t="s">
        <v>33</v>
      </c>
      <c r="N28" s="22">
        <v>0.97344000000000008</v>
      </c>
      <c r="P28" t="s">
        <v>138</v>
      </c>
    </row>
    <row r="29" spans="1:16" x14ac:dyDescent="0.3">
      <c r="A29" t="s">
        <v>126</v>
      </c>
      <c r="B29" t="s">
        <v>17</v>
      </c>
      <c r="C29" t="s">
        <v>92</v>
      </c>
      <c r="D29" t="s">
        <v>19</v>
      </c>
      <c r="E29" t="s">
        <v>93</v>
      </c>
      <c r="F29" t="s">
        <v>21</v>
      </c>
      <c r="G29" t="s">
        <v>22</v>
      </c>
      <c r="H29" t="s">
        <v>127</v>
      </c>
      <c r="I29" s="22">
        <v>25.34</v>
      </c>
      <c r="J29">
        <v>12</v>
      </c>
      <c r="K29" s="22">
        <v>2.1116666666666668</v>
      </c>
      <c r="L29">
        <v>7</v>
      </c>
      <c r="M29" t="s">
        <v>28</v>
      </c>
      <c r="N29" s="22">
        <v>14.781666666666668</v>
      </c>
      <c r="P29" t="s">
        <v>128</v>
      </c>
    </row>
    <row r="30" spans="1:16" x14ac:dyDescent="0.3">
      <c r="A30" t="s">
        <v>112</v>
      </c>
      <c r="B30" t="s">
        <v>17</v>
      </c>
      <c r="C30" t="s">
        <v>92</v>
      </c>
      <c r="D30" t="s">
        <v>19</v>
      </c>
      <c r="E30" t="s">
        <v>93</v>
      </c>
      <c r="F30" t="s">
        <v>21</v>
      </c>
      <c r="G30" t="s">
        <v>71</v>
      </c>
      <c r="H30" t="s">
        <v>113</v>
      </c>
      <c r="I30" s="22">
        <v>31.35</v>
      </c>
      <c r="J30">
        <v>1</v>
      </c>
      <c r="K30" s="22">
        <v>31.35</v>
      </c>
      <c r="L30">
        <v>0.8</v>
      </c>
      <c r="M30" t="s">
        <v>28</v>
      </c>
      <c r="N30" s="22">
        <v>25.080000000000002</v>
      </c>
      <c r="P30" t="s">
        <v>114</v>
      </c>
    </row>
    <row r="31" spans="1:16" x14ac:dyDescent="0.3">
      <c r="A31" t="s">
        <v>139</v>
      </c>
      <c r="B31" t="s">
        <v>17</v>
      </c>
      <c r="C31" t="s">
        <v>92</v>
      </c>
      <c r="D31" t="s">
        <v>19</v>
      </c>
      <c r="E31" t="s">
        <v>93</v>
      </c>
      <c r="F31" t="s">
        <v>21</v>
      </c>
      <c r="G31" t="s">
        <v>22</v>
      </c>
      <c r="H31" t="s">
        <v>140</v>
      </c>
      <c r="I31" s="22">
        <v>56.7</v>
      </c>
      <c r="J31">
        <v>25</v>
      </c>
      <c r="K31" s="22">
        <v>2.2680000000000002</v>
      </c>
      <c r="L31">
        <v>11.8</v>
      </c>
      <c r="M31" t="s">
        <v>33</v>
      </c>
      <c r="N31" s="22">
        <v>26.762400000000003</v>
      </c>
      <c r="P31" t="s">
        <v>141</v>
      </c>
    </row>
    <row r="32" spans="1:16" x14ac:dyDescent="0.3">
      <c r="A32" t="s">
        <v>120</v>
      </c>
      <c r="B32" t="s">
        <v>17</v>
      </c>
      <c r="C32" t="s">
        <v>92</v>
      </c>
      <c r="D32" t="s">
        <v>19</v>
      </c>
      <c r="E32" t="s">
        <v>93</v>
      </c>
      <c r="F32" t="s">
        <v>21</v>
      </c>
      <c r="G32" t="s">
        <v>22</v>
      </c>
      <c r="H32" t="s">
        <v>121</v>
      </c>
      <c r="I32" s="22">
        <v>51.93</v>
      </c>
      <c r="J32">
        <v>20</v>
      </c>
      <c r="K32" s="22">
        <v>2.5964999999999998</v>
      </c>
      <c r="L32">
        <v>0</v>
      </c>
      <c r="M32" t="s">
        <v>33</v>
      </c>
      <c r="N32" s="22">
        <v>0</v>
      </c>
      <c r="P32" t="s">
        <v>122</v>
      </c>
    </row>
    <row r="33" spans="1:14" x14ac:dyDescent="0.3">
      <c r="A33" t="s">
        <v>184</v>
      </c>
      <c r="B33" t="s">
        <v>66</v>
      </c>
      <c r="C33" t="s">
        <v>92</v>
      </c>
      <c r="D33" t="s">
        <v>19</v>
      </c>
      <c r="E33" t="s">
        <v>93</v>
      </c>
      <c r="F33" t="s">
        <v>21</v>
      </c>
      <c r="G33" t="s">
        <v>185</v>
      </c>
      <c r="H33" t="s">
        <v>186</v>
      </c>
      <c r="I33" s="22">
        <v>37.49</v>
      </c>
      <c r="J33">
        <v>4</v>
      </c>
      <c r="K33" s="22">
        <v>9.3725000000000005</v>
      </c>
      <c r="M33" t="s">
        <v>130</v>
      </c>
      <c r="N33" s="22">
        <v>0</v>
      </c>
    </row>
    <row r="34" spans="1:14" x14ac:dyDescent="0.3">
      <c r="A34" t="s">
        <v>187</v>
      </c>
      <c r="B34" t="s">
        <v>66</v>
      </c>
      <c r="C34" t="s">
        <v>92</v>
      </c>
      <c r="D34" t="s">
        <v>19</v>
      </c>
      <c r="E34" t="s">
        <v>93</v>
      </c>
      <c r="F34" t="s">
        <v>21</v>
      </c>
      <c r="G34" t="s">
        <v>28</v>
      </c>
      <c r="H34" t="s">
        <v>75</v>
      </c>
      <c r="I34" s="22">
        <v>4.49</v>
      </c>
      <c r="J34">
        <v>1</v>
      </c>
      <c r="K34" s="22">
        <v>4.49</v>
      </c>
      <c r="M34" t="s">
        <v>28</v>
      </c>
      <c r="N34" s="22">
        <v>0</v>
      </c>
    </row>
    <row r="35" spans="1:14" x14ac:dyDescent="0.3">
      <c r="A35" t="s">
        <v>188</v>
      </c>
      <c r="B35" t="s">
        <v>17</v>
      </c>
      <c r="C35" t="s">
        <v>189</v>
      </c>
      <c r="D35" t="s">
        <v>19</v>
      </c>
      <c r="E35" t="s">
        <v>93</v>
      </c>
      <c r="F35" t="s">
        <v>21</v>
      </c>
      <c r="G35" t="s">
        <v>22</v>
      </c>
      <c r="H35" t="s">
        <v>190</v>
      </c>
      <c r="I35" s="22">
        <v>50.49</v>
      </c>
      <c r="J35">
        <v>24</v>
      </c>
      <c r="K35" s="22">
        <v>2.1037500000000002</v>
      </c>
      <c r="L35">
        <v>12</v>
      </c>
      <c r="M35" t="s">
        <v>28</v>
      </c>
      <c r="N35" s="22">
        <v>25.245000000000005</v>
      </c>
    </row>
    <row r="36" spans="1:14" x14ac:dyDescent="0.3">
      <c r="A36" t="s">
        <v>191</v>
      </c>
      <c r="B36" t="s">
        <v>17</v>
      </c>
      <c r="C36" t="s">
        <v>189</v>
      </c>
      <c r="D36" t="s">
        <v>19</v>
      </c>
      <c r="E36" t="s">
        <v>93</v>
      </c>
      <c r="F36" t="s">
        <v>21</v>
      </c>
      <c r="G36" t="s">
        <v>22</v>
      </c>
      <c r="H36" t="s">
        <v>192</v>
      </c>
      <c r="I36" s="22">
        <v>16.5</v>
      </c>
      <c r="J36">
        <v>24</v>
      </c>
      <c r="K36" s="22">
        <v>0.6875</v>
      </c>
      <c r="L36">
        <v>26</v>
      </c>
      <c r="M36" t="s">
        <v>28</v>
      </c>
      <c r="N36" s="22">
        <v>17.875</v>
      </c>
    </row>
    <row r="37" spans="1:14" x14ac:dyDescent="0.3">
      <c r="A37" t="s">
        <v>193</v>
      </c>
      <c r="B37" t="s">
        <v>17</v>
      </c>
      <c r="C37" t="s">
        <v>189</v>
      </c>
      <c r="D37" t="s">
        <v>19</v>
      </c>
      <c r="E37" t="s">
        <v>93</v>
      </c>
      <c r="F37" t="s">
        <v>21</v>
      </c>
      <c r="G37" t="s">
        <v>22</v>
      </c>
      <c r="H37" t="s">
        <v>194</v>
      </c>
      <c r="I37" s="22">
        <v>53.17</v>
      </c>
      <c r="J37">
        <v>30</v>
      </c>
      <c r="K37" s="22">
        <v>1.7723333333333333</v>
      </c>
      <c r="L37">
        <v>11</v>
      </c>
      <c r="M37" t="s">
        <v>28</v>
      </c>
      <c r="N37" s="22">
        <v>19.495666666666665</v>
      </c>
    </row>
    <row r="38" spans="1:14" x14ac:dyDescent="0.3">
      <c r="A38" t="s">
        <v>195</v>
      </c>
      <c r="B38" t="s">
        <v>17</v>
      </c>
      <c r="C38" t="s">
        <v>189</v>
      </c>
      <c r="D38" t="s">
        <v>19</v>
      </c>
      <c r="E38" t="s">
        <v>93</v>
      </c>
      <c r="F38" t="s">
        <v>21</v>
      </c>
      <c r="G38" t="s">
        <v>22</v>
      </c>
      <c r="H38" t="s">
        <v>196</v>
      </c>
      <c r="I38" s="22">
        <v>24.87</v>
      </c>
      <c r="J38">
        <v>12</v>
      </c>
      <c r="K38" s="22">
        <v>2.0725000000000002</v>
      </c>
      <c r="L38">
        <v>7</v>
      </c>
      <c r="M38" t="s">
        <v>28</v>
      </c>
      <c r="N38" s="22">
        <v>14.507500000000002</v>
      </c>
    </row>
    <row r="39" spans="1:14" x14ac:dyDescent="0.3">
      <c r="A39" t="s">
        <v>197</v>
      </c>
      <c r="B39" t="s">
        <v>17</v>
      </c>
      <c r="C39" t="s">
        <v>189</v>
      </c>
      <c r="D39" t="s">
        <v>19</v>
      </c>
      <c r="E39" t="s">
        <v>93</v>
      </c>
      <c r="F39" t="s">
        <v>21</v>
      </c>
      <c r="G39" t="s">
        <v>22</v>
      </c>
      <c r="H39" t="s">
        <v>196</v>
      </c>
      <c r="I39" s="22">
        <v>32.04</v>
      </c>
      <c r="J39">
        <v>12</v>
      </c>
      <c r="K39" s="22">
        <v>2.67</v>
      </c>
      <c r="L39">
        <v>2</v>
      </c>
      <c r="M39" t="s">
        <v>28</v>
      </c>
      <c r="N39" s="22">
        <v>5.34</v>
      </c>
    </row>
    <row r="40" spans="1:14" x14ac:dyDescent="0.3">
      <c r="A40" t="s">
        <v>198</v>
      </c>
      <c r="B40" t="s">
        <v>17</v>
      </c>
      <c r="C40" t="s">
        <v>189</v>
      </c>
      <c r="D40" t="s">
        <v>19</v>
      </c>
      <c r="E40" t="s">
        <v>93</v>
      </c>
      <c r="F40" t="s">
        <v>21</v>
      </c>
      <c r="G40" t="s">
        <v>22</v>
      </c>
      <c r="H40" t="s">
        <v>196</v>
      </c>
      <c r="I40" s="22">
        <v>17.03</v>
      </c>
      <c r="J40">
        <v>12</v>
      </c>
      <c r="K40" s="22">
        <v>1.4191666666666667</v>
      </c>
      <c r="L40">
        <v>2</v>
      </c>
      <c r="M40" t="s">
        <v>28</v>
      </c>
      <c r="N40" s="22">
        <v>2.8383333333333334</v>
      </c>
    </row>
    <row r="41" spans="1:14" x14ac:dyDescent="0.3">
      <c r="A41" t="s">
        <v>199</v>
      </c>
      <c r="B41" t="s">
        <v>17</v>
      </c>
      <c r="C41" t="s">
        <v>189</v>
      </c>
      <c r="D41" t="s">
        <v>19</v>
      </c>
      <c r="E41" t="s">
        <v>93</v>
      </c>
      <c r="F41" t="s">
        <v>21</v>
      </c>
      <c r="G41" t="s">
        <v>22</v>
      </c>
      <c r="H41" t="s">
        <v>200</v>
      </c>
      <c r="I41" s="22">
        <v>25.91</v>
      </c>
      <c r="J41">
        <v>12</v>
      </c>
      <c r="K41" s="22">
        <v>2.1591666666666667</v>
      </c>
      <c r="L41">
        <v>9</v>
      </c>
      <c r="M41" t="s">
        <v>28</v>
      </c>
      <c r="N41" s="22">
        <v>19.432500000000001</v>
      </c>
    </row>
    <row r="42" spans="1:14" x14ac:dyDescent="0.3">
      <c r="A42" t="s">
        <v>201</v>
      </c>
      <c r="B42" t="s">
        <v>17</v>
      </c>
      <c r="C42" t="s">
        <v>189</v>
      </c>
      <c r="D42" t="s">
        <v>19</v>
      </c>
      <c r="E42" t="s">
        <v>93</v>
      </c>
      <c r="F42" t="s">
        <v>21</v>
      </c>
      <c r="G42" t="s">
        <v>22</v>
      </c>
      <c r="H42" t="s">
        <v>202</v>
      </c>
      <c r="I42" s="22">
        <v>34.729999999999997</v>
      </c>
      <c r="J42">
        <v>22</v>
      </c>
      <c r="K42" s="22">
        <v>1.5786363636363634</v>
      </c>
      <c r="L42">
        <v>20</v>
      </c>
      <c r="M42" t="s">
        <v>28</v>
      </c>
      <c r="N42" s="22">
        <v>31.572727272727267</v>
      </c>
    </row>
    <row r="43" spans="1:14" x14ac:dyDescent="0.3">
      <c r="A43" t="s">
        <v>203</v>
      </c>
      <c r="B43" t="s">
        <v>17</v>
      </c>
      <c r="C43" t="s">
        <v>189</v>
      </c>
      <c r="D43" t="s">
        <v>19</v>
      </c>
      <c r="E43" t="s">
        <v>93</v>
      </c>
      <c r="F43" t="s">
        <v>21</v>
      </c>
      <c r="G43" t="s">
        <v>22</v>
      </c>
      <c r="H43" t="s">
        <v>204</v>
      </c>
      <c r="I43" s="22">
        <v>39.96</v>
      </c>
      <c r="J43">
        <v>24</v>
      </c>
      <c r="K43" s="22">
        <v>1.665</v>
      </c>
      <c r="L43">
        <v>12</v>
      </c>
      <c r="M43" t="s">
        <v>28</v>
      </c>
      <c r="N43" s="22">
        <v>19.98</v>
      </c>
    </row>
    <row r="44" spans="1:14" x14ac:dyDescent="0.3">
      <c r="A44" t="s">
        <v>205</v>
      </c>
      <c r="B44" t="s">
        <v>17</v>
      </c>
      <c r="C44" t="s">
        <v>189</v>
      </c>
      <c r="D44" t="s">
        <v>19</v>
      </c>
      <c r="E44" t="s">
        <v>93</v>
      </c>
      <c r="F44" t="s">
        <v>21</v>
      </c>
      <c r="G44" t="s">
        <v>22</v>
      </c>
      <c r="H44" t="s">
        <v>206</v>
      </c>
      <c r="I44" s="22">
        <v>26.13</v>
      </c>
      <c r="J44">
        <v>12</v>
      </c>
      <c r="K44" s="22">
        <v>2.1774999999999998</v>
      </c>
      <c r="L44">
        <v>6</v>
      </c>
      <c r="M44" t="s">
        <v>28</v>
      </c>
      <c r="N44" s="22">
        <v>13.064999999999998</v>
      </c>
    </row>
    <row r="45" spans="1:14" x14ac:dyDescent="0.3">
      <c r="A45" t="s">
        <v>207</v>
      </c>
      <c r="B45" t="s">
        <v>17</v>
      </c>
      <c r="C45" t="s">
        <v>189</v>
      </c>
      <c r="D45" t="s">
        <v>19</v>
      </c>
      <c r="E45" t="s">
        <v>93</v>
      </c>
      <c r="F45" t="s">
        <v>21</v>
      </c>
      <c r="G45" t="s">
        <v>22</v>
      </c>
      <c r="H45" t="s">
        <v>206</v>
      </c>
      <c r="I45" s="22">
        <v>28.81</v>
      </c>
      <c r="J45">
        <v>12</v>
      </c>
      <c r="K45" s="22">
        <v>2.4008333333333334</v>
      </c>
      <c r="L45">
        <v>5</v>
      </c>
      <c r="M45" t="s">
        <v>28</v>
      </c>
      <c r="N45" s="22">
        <v>12.004166666666666</v>
      </c>
    </row>
    <row r="46" spans="1:14" x14ac:dyDescent="0.3">
      <c r="A46" t="s">
        <v>208</v>
      </c>
      <c r="B46" t="s">
        <v>17</v>
      </c>
      <c r="C46" t="s">
        <v>189</v>
      </c>
      <c r="D46" t="s">
        <v>19</v>
      </c>
      <c r="E46" t="s">
        <v>93</v>
      </c>
      <c r="F46" t="s">
        <v>21</v>
      </c>
      <c r="G46" t="s">
        <v>22</v>
      </c>
      <c r="H46" t="s">
        <v>209</v>
      </c>
      <c r="I46" s="22">
        <v>23.67</v>
      </c>
      <c r="J46">
        <v>12</v>
      </c>
      <c r="K46" s="22">
        <v>1.9725000000000001</v>
      </c>
      <c r="L46">
        <v>14</v>
      </c>
      <c r="M46" t="s">
        <v>28</v>
      </c>
      <c r="N46" s="22">
        <v>27.615000000000002</v>
      </c>
    </row>
    <row r="47" spans="1:14" x14ac:dyDescent="0.3">
      <c r="A47" t="s">
        <v>210</v>
      </c>
      <c r="B47" t="s">
        <v>17</v>
      </c>
      <c r="C47" t="s">
        <v>189</v>
      </c>
      <c r="D47" t="s">
        <v>19</v>
      </c>
      <c r="E47" t="s">
        <v>93</v>
      </c>
      <c r="F47" t="s">
        <v>21</v>
      </c>
      <c r="G47" t="s">
        <v>22</v>
      </c>
      <c r="H47" t="s">
        <v>206</v>
      </c>
      <c r="I47" s="22">
        <v>26.33</v>
      </c>
      <c r="J47">
        <v>12</v>
      </c>
      <c r="K47" s="22">
        <v>2.1941666666666664</v>
      </c>
      <c r="L47">
        <v>7</v>
      </c>
      <c r="M47" t="s">
        <v>28</v>
      </c>
      <c r="N47" s="22">
        <v>15.359166666666665</v>
      </c>
    </row>
    <row r="48" spans="1:14" x14ac:dyDescent="0.3">
      <c r="A48" t="s">
        <v>211</v>
      </c>
      <c r="B48" t="s">
        <v>17</v>
      </c>
      <c r="C48" t="s">
        <v>189</v>
      </c>
      <c r="D48" t="s">
        <v>19</v>
      </c>
      <c r="E48" t="s">
        <v>93</v>
      </c>
      <c r="F48" t="s">
        <v>21</v>
      </c>
      <c r="G48" t="s">
        <v>22</v>
      </c>
      <c r="H48" t="s">
        <v>206</v>
      </c>
      <c r="I48" s="22">
        <v>23.82</v>
      </c>
      <c r="J48">
        <v>12</v>
      </c>
      <c r="K48" s="22">
        <v>1.9850000000000001</v>
      </c>
      <c r="L48">
        <v>9</v>
      </c>
      <c r="M48" t="s">
        <v>28</v>
      </c>
      <c r="N48" s="22">
        <v>17.865000000000002</v>
      </c>
    </row>
    <row r="49" spans="1:14" x14ac:dyDescent="0.3">
      <c r="A49" t="s">
        <v>212</v>
      </c>
      <c r="B49" t="s">
        <v>17</v>
      </c>
      <c r="C49" t="s">
        <v>189</v>
      </c>
      <c r="D49" t="s">
        <v>36</v>
      </c>
      <c r="E49" t="s">
        <v>93</v>
      </c>
      <c r="F49" t="s">
        <v>21</v>
      </c>
      <c r="G49" t="s">
        <v>67</v>
      </c>
      <c r="H49" t="s">
        <v>213</v>
      </c>
      <c r="I49" s="22">
        <v>14.25</v>
      </c>
      <c r="J49">
        <v>15</v>
      </c>
      <c r="K49" s="22">
        <v>0.95</v>
      </c>
      <c r="L49">
        <v>15</v>
      </c>
      <c r="M49" t="s">
        <v>214</v>
      </c>
      <c r="N49" s="22">
        <v>14.25</v>
      </c>
    </row>
    <row r="50" spans="1:14" x14ac:dyDescent="0.3">
      <c r="A50" t="s">
        <v>215</v>
      </c>
      <c r="B50" t="s">
        <v>17</v>
      </c>
      <c r="C50" t="s">
        <v>189</v>
      </c>
      <c r="D50" t="s">
        <v>36</v>
      </c>
      <c r="E50" t="s">
        <v>93</v>
      </c>
      <c r="F50" t="s">
        <v>21</v>
      </c>
      <c r="G50" t="s">
        <v>67</v>
      </c>
      <c r="H50" t="s">
        <v>216</v>
      </c>
      <c r="I50" s="22">
        <v>0.95</v>
      </c>
      <c r="J50">
        <v>1</v>
      </c>
      <c r="K50" s="22">
        <v>0.95</v>
      </c>
      <c r="L50">
        <v>22</v>
      </c>
      <c r="M50" t="s">
        <v>214</v>
      </c>
      <c r="N50" s="22">
        <v>20.9</v>
      </c>
    </row>
    <row r="51" spans="1:14" x14ac:dyDescent="0.3">
      <c r="A51" t="s">
        <v>217</v>
      </c>
      <c r="B51" t="s">
        <v>17</v>
      </c>
      <c r="C51" t="s">
        <v>189</v>
      </c>
      <c r="D51" t="s">
        <v>19</v>
      </c>
      <c r="E51" t="s">
        <v>93</v>
      </c>
      <c r="F51" t="s">
        <v>21</v>
      </c>
      <c r="G51" t="s">
        <v>214</v>
      </c>
      <c r="H51" t="s">
        <v>214</v>
      </c>
      <c r="I51" s="22">
        <v>103.73</v>
      </c>
      <c r="J51">
        <v>48</v>
      </c>
      <c r="K51" s="22">
        <v>2.1610416666666667</v>
      </c>
      <c r="L51">
        <v>5</v>
      </c>
      <c r="M51" t="s">
        <v>214</v>
      </c>
      <c r="N51" s="22">
        <v>10.805208333333333</v>
      </c>
    </row>
    <row r="52" spans="1:14" x14ac:dyDescent="0.3">
      <c r="A52" t="s">
        <v>218</v>
      </c>
      <c r="B52" t="s">
        <v>17</v>
      </c>
      <c r="C52" t="s">
        <v>189</v>
      </c>
      <c r="D52" t="s">
        <v>19</v>
      </c>
      <c r="E52" t="s">
        <v>93</v>
      </c>
      <c r="F52" t="s">
        <v>21</v>
      </c>
      <c r="G52" t="s">
        <v>214</v>
      </c>
      <c r="H52" t="s">
        <v>214</v>
      </c>
      <c r="I52" s="22">
        <v>62.54</v>
      </c>
      <c r="J52">
        <v>20</v>
      </c>
      <c r="K52" s="22">
        <v>3.1269999999999998</v>
      </c>
      <c r="L52">
        <v>5</v>
      </c>
      <c r="M52" t="s">
        <v>214</v>
      </c>
      <c r="N52" s="22">
        <v>15.634999999999998</v>
      </c>
    </row>
    <row r="53" spans="1:14" x14ac:dyDescent="0.3">
      <c r="A53" t="s">
        <v>219</v>
      </c>
      <c r="B53" t="s">
        <v>17</v>
      </c>
      <c r="C53" t="s">
        <v>189</v>
      </c>
      <c r="D53" t="s">
        <v>36</v>
      </c>
      <c r="E53" t="s">
        <v>93</v>
      </c>
      <c r="F53" t="s">
        <v>21</v>
      </c>
      <c r="G53" t="s">
        <v>67</v>
      </c>
      <c r="H53" t="s">
        <v>220</v>
      </c>
      <c r="I53" s="22">
        <v>128.69999999999999</v>
      </c>
      <c r="J53">
        <v>60</v>
      </c>
      <c r="K53" s="22">
        <v>2.145</v>
      </c>
      <c r="L53">
        <v>10</v>
      </c>
      <c r="M53" t="s">
        <v>214</v>
      </c>
      <c r="N53" s="22">
        <v>21.45</v>
      </c>
    </row>
    <row r="54" spans="1:14" x14ac:dyDescent="0.3">
      <c r="A54" t="s">
        <v>221</v>
      </c>
      <c r="B54" t="s">
        <v>17</v>
      </c>
      <c r="C54" t="s">
        <v>189</v>
      </c>
      <c r="D54" t="s">
        <v>36</v>
      </c>
      <c r="E54" t="s">
        <v>93</v>
      </c>
      <c r="F54" t="s">
        <v>21</v>
      </c>
      <c r="G54" t="s">
        <v>28</v>
      </c>
      <c r="H54" t="s">
        <v>222</v>
      </c>
      <c r="I54" s="22">
        <v>1.9</v>
      </c>
      <c r="J54">
        <v>1</v>
      </c>
      <c r="K54" s="22">
        <v>1.9</v>
      </c>
      <c r="L54">
        <v>4</v>
      </c>
      <c r="M54" t="s">
        <v>214</v>
      </c>
      <c r="N54" s="22">
        <v>7.6</v>
      </c>
    </row>
    <row r="55" spans="1:14" x14ac:dyDescent="0.3">
      <c r="A55" t="s">
        <v>223</v>
      </c>
      <c r="B55" t="s">
        <v>17</v>
      </c>
      <c r="C55" t="s">
        <v>189</v>
      </c>
      <c r="D55" t="s">
        <v>19</v>
      </c>
      <c r="E55" t="s">
        <v>93</v>
      </c>
      <c r="F55" t="s">
        <v>21</v>
      </c>
      <c r="G55" t="s">
        <v>214</v>
      </c>
      <c r="H55" t="s">
        <v>214</v>
      </c>
      <c r="I55" s="22">
        <v>67.33</v>
      </c>
      <c r="J55">
        <v>24</v>
      </c>
      <c r="K55" s="22">
        <v>2.8054166666666664</v>
      </c>
      <c r="L55">
        <v>3</v>
      </c>
      <c r="M55" t="s">
        <v>214</v>
      </c>
      <c r="N55" s="22">
        <v>8.4162499999999998</v>
      </c>
    </row>
    <row r="56" spans="1:14" x14ac:dyDescent="0.3">
      <c r="A56" t="s">
        <v>224</v>
      </c>
      <c r="B56" t="s">
        <v>17</v>
      </c>
      <c r="C56" t="s">
        <v>189</v>
      </c>
      <c r="D56" t="s">
        <v>19</v>
      </c>
      <c r="E56" t="s">
        <v>93</v>
      </c>
      <c r="F56" t="s">
        <v>21</v>
      </c>
      <c r="G56" t="s">
        <v>67</v>
      </c>
      <c r="H56" t="s">
        <v>225</v>
      </c>
      <c r="I56" s="22">
        <v>0.65</v>
      </c>
      <c r="J56">
        <v>1</v>
      </c>
      <c r="K56" s="22">
        <v>0.65</v>
      </c>
      <c r="L56">
        <v>8</v>
      </c>
      <c r="M56" t="s">
        <v>28</v>
      </c>
      <c r="N56" s="22">
        <v>5.2</v>
      </c>
    </row>
    <row r="57" spans="1:14" x14ac:dyDescent="0.3">
      <c r="A57" t="s">
        <v>226</v>
      </c>
      <c r="B57" t="s">
        <v>17</v>
      </c>
      <c r="C57" t="s">
        <v>189</v>
      </c>
      <c r="D57" t="s">
        <v>36</v>
      </c>
      <c r="E57" t="s">
        <v>93</v>
      </c>
      <c r="F57" t="s">
        <v>21</v>
      </c>
      <c r="G57" t="s">
        <v>28</v>
      </c>
      <c r="H57" t="s">
        <v>28</v>
      </c>
      <c r="I57" s="22">
        <v>0.95</v>
      </c>
      <c r="J57">
        <v>1</v>
      </c>
      <c r="K57" s="22">
        <v>0.95</v>
      </c>
      <c r="L57">
        <v>6</v>
      </c>
      <c r="M57" t="s">
        <v>28</v>
      </c>
      <c r="N57" s="22">
        <v>5.6999999999999993</v>
      </c>
    </row>
    <row r="58" spans="1:14" x14ac:dyDescent="0.3">
      <c r="A58" t="s">
        <v>227</v>
      </c>
      <c r="B58" t="s">
        <v>17</v>
      </c>
      <c r="C58" t="s">
        <v>189</v>
      </c>
      <c r="D58" t="s">
        <v>19</v>
      </c>
      <c r="E58" t="s">
        <v>93</v>
      </c>
      <c r="F58" t="s">
        <v>21</v>
      </c>
      <c r="G58" t="s">
        <v>214</v>
      </c>
      <c r="H58" t="s">
        <v>214</v>
      </c>
      <c r="I58" s="22">
        <v>82.42</v>
      </c>
      <c r="J58">
        <v>48</v>
      </c>
      <c r="K58" s="22">
        <v>1.7170833333333333</v>
      </c>
      <c r="L58">
        <v>2</v>
      </c>
      <c r="M58" t="s">
        <v>214</v>
      </c>
      <c r="N58" s="22">
        <v>3.4341666666666666</v>
      </c>
    </row>
    <row r="59" spans="1:14" x14ac:dyDescent="0.3">
      <c r="A59" t="s">
        <v>228</v>
      </c>
      <c r="B59" t="s">
        <v>17</v>
      </c>
      <c r="C59" t="s">
        <v>189</v>
      </c>
      <c r="D59" t="s">
        <v>36</v>
      </c>
      <c r="E59" t="s">
        <v>93</v>
      </c>
      <c r="F59" t="s">
        <v>21</v>
      </c>
      <c r="G59" t="s">
        <v>67</v>
      </c>
      <c r="H59" t="s">
        <v>229</v>
      </c>
      <c r="I59" s="22">
        <v>14.16</v>
      </c>
      <c r="J59">
        <v>12</v>
      </c>
      <c r="K59" s="22">
        <v>1.18</v>
      </c>
      <c r="L59">
        <v>6</v>
      </c>
      <c r="M59" t="s">
        <v>214</v>
      </c>
      <c r="N59" s="22">
        <v>7.08</v>
      </c>
    </row>
    <row r="60" spans="1:14" x14ac:dyDescent="0.3">
      <c r="A60" t="s">
        <v>230</v>
      </c>
      <c r="B60" t="s">
        <v>17</v>
      </c>
      <c r="C60" t="s">
        <v>189</v>
      </c>
      <c r="D60" t="s">
        <v>19</v>
      </c>
      <c r="E60" t="s">
        <v>93</v>
      </c>
      <c r="F60" t="s">
        <v>21</v>
      </c>
      <c r="G60" t="s">
        <v>214</v>
      </c>
      <c r="H60" t="s">
        <v>214</v>
      </c>
      <c r="I60" s="22">
        <v>114.53</v>
      </c>
      <c r="J60">
        <v>40</v>
      </c>
      <c r="K60" s="22">
        <v>2.8632499999999999</v>
      </c>
      <c r="L60">
        <v>6</v>
      </c>
      <c r="M60" t="s">
        <v>214</v>
      </c>
      <c r="N60" s="22">
        <v>17.179499999999997</v>
      </c>
    </row>
    <row r="61" spans="1:14" x14ac:dyDescent="0.3">
      <c r="A61" t="s">
        <v>231</v>
      </c>
      <c r="B61" t="s">
        <v>17</v>
      </c>
      <c r="C61" t="s">
        <v>189</v>
      </c>
      <c r="D61" t="s">
        <v>19</v>
      </c>
      <c r="E61" t="s">
        <v>93</v>
      </c>
      <c r="F61" t="s">
        <v>21</v>
      </c>
      <c r="G61" t="s">
        <v>22</v>
      </c>
      <c r="H61" t="s">
        <v>232</v>
      </c>
      <c r="I61" s="22">
        <v>20.07</v>
      </c>
      <c r="J61">
        <v>1</v>
      </c>
      <c r="K61" s="22">
        <v>20.07</v>
      </c>
      <c r="L61">
        <v>0.8</v>
      </c>
      <c r="M61" t="s">
        <v>71</v>
      </c>
      <c r="N61" s="22">
        <v>16.056000000000001</v>
      </c>
    </row>
    <row r="62" spans="1:14" x14ac:dyDescent="0.3">
      <c r="A62" t="s">
        <v>233</v>
      </c>
      <c r="B62" t="s">
        <v>17</v>
      </c>
      <c r="C62" t="s">
        <v>189</v>
      </c>
      <c r="D62" t="s">
        <v>19</v>
      </c>
      <c r="E62" t="s">
        <v>93</v>
      </c>
      <c r="F62" t="s">
        <v>21</v>
      </c>
      <c r="G62" t="s">
        <v>110</v>
      </c>
      <c r="H62" t="s">
        <v>234</v>
      </c>
      <c r="I62" s="22">
        <v>48.29</v>
      </c>
      <c r="J62">
        <v>6</v>
      </c>
      <c r="K62" s="22">
        <v>8.0483333333333338</v>
      </c>
      <c r="L62">
        <v>1.5</v>
      </c>
      <c r="M62" t="s">
        <v>28</v>
      </c>
      <c r="N62" s="22">
        <v>12.072500000000002</v>
      </c>
    </row>
    <row r="63" spans="1:14" x14ac:dyDescent="0.3">
      <c r="A63" t="s">
        <v>235</v>
      </c>
      <c r="B63" t="s">
        <v>17</v>
      </c>
      <c r="C63" t="s">
        <v>189</v>
      </c>
      <c r="D63" t="s">
        <v>19</v>
      </c>
      <c r="E63" t="s">
        <v>93</v>
      </c>
      <c r="F63" t="s">
        <v>21</v>
      </c>
      <c r="G63" t="s">
        <v>28</v>
      </c>
      <c r="H63" t="s">
        <v>101</v>
      </c>
      <c r="I63" s="22">
        <v>12.42</v>
      </c>
      <c r="J63">
        <v>1</v>
      </c>
      <c r="K63" s="22">
        <v>12.42</v>
      </c>
      <c r="L63">
        <v>0.5</v>
      </c>
      <c r="M63" t="s">
        <v>101</v>
      </c>
      <c r="N63" s="22">
        <v>6.21</v>
      </c>
    </row>
    <row r="64" spans="1:14" x14ac:dyDescent="0.3">
      <c r="A64" t="s">
        <v>236</v>
      </c>
      <c r="B64" t="s">
        <v>17</v>
      </c>
      <c r="C64" t="s">
        <v>189</v>
      </c>
      <c r="D64" t="s">
        <v>36</v>
      </c>
      <c r="E64" t="s">
        <v>93</v>
      </c>
      <c r="F64" t="s">
        <v>21</v>
      </c>
      <c r="G64" t="s">
        <v>130</v>
      </c>
      <c r="H64" t="s">
        <v>237</v>
      </c>
      <c r="I64" s="22">
        <v>5.7</v>
      </c>
      <c r="J64">
        <v>1</v>
      </c>
      <c r="K64" s="22">
        <v>5.7</v>
      </c>
      <c r="L64">
        <v>9</v>
      </c>
      <c r="M64" t="s">
        <v>130</v>
      </c>
      <c r="N64" s="22">
        <v>51.300000000000004</v>
      </c>
    </row>
    <row r="65" spans="1:16" x14ac:dyDescent="0.3">
      <c r="A65" t="s">
        <v>339</v>
      </c>
      <c r="B65" t="s">
        <v>66</v>
      </c>
      <c r="C65" t="s">
        <v>239</v>
      </c>
      <c r="D65" t="s">
        <v>104</v>
      </c>
      <c r="E65" t="s">
        <v>93</v>
      </c>
      <c r="F65" t="s">
        <v>21</v>
      </c>
      <c r="G65" t="s">
        <v>105</v>
      </c>
      <c r="H65" t="s">
        <v>340</v>
      </c>
      <c r="I65" s="22">
        <v>52.47</v>
      </c>
      <c r="J65">
        <v>1</v>
      </c>
      <c r="K65" s="22">
        <v>52.47</v>
      </c>
      <c r="M65" t="s">
        <v>105</v>
      </c>
      <c r="N65" s="22">
        <v>0</v>
      </c>
    </row>
    <row r="66" spans="1:16" x14ac:dyDescent="0.3">
      <c r="A66" t="s">
        <v>341</v>
      </c>
      <c r="B66" t="s">
        <v>66</v>
      </c>
      <c r="C66" t="s">
        <v>239</v>
      </c>
      <c r="D66" t="s">
        <v>19</v>
      </c>
      <c r="E66" t="s">
        <v>93</v>
      </c>
      <c r="F66" t="s">
        <v>21</v>
      </c>
      <c r="G66" t="s">
        <v>22</v>
      </c>
      <c r="H66" t="s">
        <v>332</v>
      </c>
      <c r="I66" s="22">
        <v>29.53</v>
      </c>
      <c r="J66">
        <v>6</v>
      </c>
      <c r="K66" s="22">
        <v>4.9216666666666669</v>
      </c>
      <c r="M66" t="s">
        <v>110</v>
      </c>
      <c r="N66" s="22">
        <v>0</v>
      </c>
    </row>
    <row r="67" spans="1:16" x14ac:dyDescent="0.3">
      <c r="A67" t="s">
        <v>342</v>
      </c>
      <c r="B67" t="s">
        <v>66</v>
      </c>
      <c r="C67" t="s">
        <v>239</v>
      </c>
      <c r="D67" t="s">
        <v>19</v>
      </c>
      <c r="E67" t="s">
        <v>93</v>
      </c>
      <c r="F67" t="s">
        <v>21</v>
      </c>
      <c r="G67" t="s">
        <v>71</v>
      </c>
      <c r="H67" t="s">
        <v>71</v>
      </c>
      <c r="I67" s="22">
        <v>10.08</v>
      </c>
      <c r="J67">
        <v>1</v>
      </c>
      <c r="K67" s="22">
        <v>10.08</v>
      </c>
      <c r="M67" t="s">
        <v>71</v>
      </c>
      <c r="N67" s="22">
        <v>0</v>
      </c>
    </row>
    <row r="68" spans="1:16" x14ac:dyDescent="0.3">
      <c r="A68" t="s">
        <v>343</v>
      </c>
      <c r="B68" t="s">
        <v>66</v>
      </c>
      <c r="C68" t="s">
        <v>239</v>
      </c>
      <c r="D68" t="s">
        <v>19</v>
      </c>
      <c r="E68" t="s">
        <v>93</v>
      </c>
      <c r="F68" t="s">
        <v>21</v>
      </c>
      <c r="G68" t="s">
        <v>22</v>
      </c>
      <c r="H68" t="s">
        <v>344</v>
      </c>
      <c r="I68" s="22">
        <v>17.14</v>
      </c>
      <c r="J68">
        <v>1</v>
      </c>
      <c r="K68" s="22">
        <v>17.14</v>
      </c>
      <c r="M68" t="s">
        <v>53</v>
      </c>
      <c r="N68" s="22">
        <v>0</v>
      </c>
    </row>
    <row r="69" spans="1:16" x14ac:dyDescent="0.3">
      <c r="A69" t="s">
        <v>345</v>
      </c>
      <c r="B69" t="s">
        <v>66</v>
      </c>
      <c r="C69" t="s">
        <v>239</v>
      </c>
      <c r="D69" t="s">
        <v>19</v>
      </c>
      <c r="E69" t="s">
        <v>93</v>
      </c>
      <c r="F69" t="s">
        <v>21</v>
      </c>
      <c r="G69" t="s">
        <v>22</v>
      </c>
      <c r="H69" t="s">
        <v>346</v>
      </c>
      <c r="I69" s="22">
        <v>26.43</v>
      </c>
      <c r="J69">
        <v>12</v>
      </c>
      <c r="K69" s="22">
        <v>2.2025000000000001</v>
      </c>
      <c r="M69" t="s">
        <v>53</v>
      </c>
      <c r="N69" s="22">
        <v>0</v>
      </c>
    </row>
    <row r="70" spans="1:16" x14ac:dyDescent="0.3">
      <c r="A70" t="s">
        <v>347</v>
      </c>
      <c r="B70" t="s">
        <v>66</v>
      </c>
      <c r="C70" t="s">
        <v>239</v>
      </c>
      <c r="D70" t="s">
        <v>19</v>
      </c>
      <c r="E70" t="s">
        <v>93</v>
      </c>
      <c r="F70" t="s">
        <v>21</v>
      </c>
      <c r="G70" t="s">
        <v>22</v>
      </c>
      <c r="H70" t="s">
        <v>328</v>
      </c>
      <c r="I70" s="22">
        <v>45.34</v>
      </c>
      <c r="J70">
        <v>6</v>
      </c>
      <c r="K70" s="22">
        <v>7.5566666666666675</v>
      </c>
      <c r="M70" t="s">
        <v>110</v>
      </c>
      <c r="N70" s="22">
        <v>0</v>
      </c>
    </row>
    <row r="71" spans="1:16" x14ac:dyDescent="0.3">
      <c r="A71" t="s">
        <v>348</v>
      </c>
      <c r="B71" t="s">
        <v>66</v>
      </c>
      <c r="C71" t="s">
        <v>239</v>
      </c>
      <c r="D71" t="s">
        <v>104</v>
      </c>
      <c r="E71" t="s">
        <v>93</v>
      </c>
      <c r="F71" t="s">
        <v>21</v>
      </c>
      <c r="G71" t="s">
        <v>22</v>
      </c>
      <c r="H71" t="s">
        <v>71</v>
      </c>
      <c r="I71" s="22">
        <v>17.5</v>
      </c>
      <c r="J71">
        <v>4</v>
      </c>
      <c r="K71" s="22">
        <v>4.375</v>
      </c>
      <c r="M71" t="s">
        <v>71</v>
      </c>
      <c r="N71" s="22">
        <v>0</v>
      </c>
    </row>
    <row r="72" spans="1:16" x14ac:dyDescent="0.3">
      <c r="A72" t="s">
        <v>349</v>
      </c>
      <c r="B72" t="s">
        <v>66</v>
      </c>
      <c r="C72" t="s">
        <v>239</v>
      </c>
      <c r="D72" t="s">
        <v>104</v>
      </c>
      <c r="E72" t="s">
        <v>93</v>
      </c>
      <c r="F72" t="s">
        <v>21</v>
      </c>
      <c r="G72" t="s">
        <v>140</v>
      </c>
      <c r="H72" t="s">
        <v>32</v>
      </c>
      <c r="I72" s="22">
        <v>98.5</v>
      </c>
      <c r="J72">
        <v>1</v>
      </c>
      <c r="K72" s="22">
        <v>98.5</v>
      </c>
      <c r="M72" t="s">
        <v>140</v>
      </c>
      <c r="N72" s="22">
        <v>0</v>
      </c>
    </row>
    <row r="73" spans="1:16" x14ac:dyDescent="0.3">
      <c r="A73" t="s">
        <v>350</v>
      </c>
      <c r="B73" t="s">
        <v>66</v>
      </c>
      <c r="C73" t="s">
        <v>239</v>
      </c>
      <c r="D73" t="s">
        <v>19</v>
      </c>
      <c r="E73" t="s">
        <v>93</v>
      </c>
      <c r="F73" t="s">
        <v>21</v>
      </c>
      <c r="G73" t="s">
        <v>22</v>
      </c>
      <c r="H73" t="s">
        <v>351</v>
      </c>
      <c r="I73" s="22">
        <v>45.6</v>
      </c>
      <c r="J73">
        <v>24</v>
      </c>
      <c r="K73" s="22">
        <v>1.9000000000000001</v>
      </c>
      <c r="M73" t="s">
        <v>53</v>
      </c>
      <c r="N73" s="22">
        <v>0</v>
      </c>
    </row>
    <row r="74" spans="1:16" x14ac:dyDescent="0.3">
      <c r="A74" t="s">
        <v>292</v>
      </c>
      <c r="B74" t="s">
        <v>17</v>
      </c>
      <c r="C74" t="s">
        <v>239</v>
      </c>
      <c r="D74" t="s">
        <v>19</v>
      </c>
      <c r="E74" t="s">
        <v>93</v>
      </c>
      <c r="F74" t="s">
        <v>21</v>
      </c>
      <c r="G74" t="s">
        <v>71</v>
      </c>
      <c r="H74" t="s">
        <v>288</v>
      </c>
      <c r="I74" s="22">
        <v>5.86</v>
      </c>
      <c r="J74">
        <v>1</v>
      </c>
      <c r="K74" s="22">
        <v>5.86</v>
      </c>
      <c r="L74">
        <v>0.8</v>
      </c>
      <c r="M74" t="s">
        <v>71</v>
      </c>
      <c r="N74" s="22">
        <v>4.6880000000000006</v>
      </c>
      <c r="P74">
        <v>78</v>
      </c>
    </row>
    <row r="75" spans="1:16" x14ac:dyDescent="0.3">
      <c r="A75" t="s">
        <v>289</v>
      </c>
      <c r="B75" t="s">
        <v>17</v>
      </c>
      <c r="C75" t="s">
        <v>239</v>
      </c>
      <c r="D75" t="s">
        <v>19</v>
      </c>
      <c r="E75" t="s">
        <v>93</v>
      </c>
      <c r="F75" t="s">
        <v>21</v>
      </c>
      <c r="G75" t="s">
        <v>22</v>
      </c>
      <c r="H75" t="s">
        <v>259</v>
      </c>
      <c r="I75" s="22">
        <v>36.01</v>
      </c>
      <c r="J75">
        <v>4</v>
      </c>
      <c r="K75" s="22">
        <v>9.0024999999999995</v>
      </c>
      <c r="L75">
        <v>2.6</v>
      </c>
      <c r="M75" t="s">
        <v>71</v>
      </c>
      <c r="N75" s="22">
        <v>23.406500000000001</v>
      </c>
      <c r="P75">
        <v>75</v>
      </c>
    </row>
    <row r="76" spans="1:16" x14ac:dyDescent="0.3">
      <c r="A76" t="s">
        <v>291</v>
      </c>
      <c r="B76" t="s">
        <v>17</v>
      </c>
      <c r="C76" t="s">
        <v>239</v>
      </c>
      <c r="D76" t="s">
        <v>19</v>
      </c>
      <c r="E76" t="s">
        <v>93</v>
      </c>
      <c r="F76" t="s">
        <v>21</v>
      </c>
      <c r="G76" t="s">
        <v>22</v>
      </c>
      <c r="H76" t="s">
        <v>259</v>
      </c>
      <c r="I76" s="22">
        <v>29.67</v>
      </c>
      <c r="J76">
        <v>4</v>
      </c>
      <c r="K76" s="22">
        <v>7.4175000000000004</v>
      </c>
      <c r="L76">
        <v>2</v>
      </c>
      <c r="M76" t="s">
        <v>71</v>
      </c>
      <c r="N76" s="22">
        <v>14.835000000000001</v>
      </c>
      <c r="P76">
        <v>77</v>
      </c>
    </row>
    <row r="77" spans="1:16" x14ac:dyDescent="0.3">
      <c r="A77" t="s">
        <v>290</v>
      </c>
      <c r="B77" t="s">
        <v>17</v>
      </c>
      <c r="C77" t="s">
        <v>239</v>
      </c>
      <c r="D77" t="s">
        <v>19</v>
      </c>
      <c r="E77" t="s">
        <v>93</v>
      </c>
      <c r="F77" t="s">
        <v>21</v>
      </c>
      <c r="G77" t="s">
        <v>28</v>
      </c>
      <c r="H77" t="s">
        <v>71</v>
      </c>
      <c r="I77" s="22">
        <v>8.98</v>
      </c>
      <c r="J77">
        <v>1</v>
      </c>
      <c r="K77" s="22">
        <v>8.98</v>
      </c>
      <c r="L77">
        <v>2</v>
      </c>
      <c r="M77" t="s">
        <v>71</v>
      </c>
      <c r="N77" s="22">
        <v>17.96</v>
      </c>
      <c r="P77">
        <v>76</v>
      </c>
    </row>
    <row r="78" spans="1:16" x14ac:dyDescent="0.3">
      <c r="A78" t="s">
        <v>337</v>
      </c>
      <c r="B78" t="s">
        <v>17</v>
      </c>
      <c r="C78" t="s">
        <v>239</v>
      </c>
      <c r="D78" t="s">
        <v>240</v>
      </c>
      <c r="E78" t="s">
        <v>93</v>
      </c>
      <c r="F78" t="s">
        <v>21</v>
      </c>
      <c r="G78" t="s">
        <v>22</v>
      </c>
      <c r="H78" t="s">
        <v>338</v>
      </c>
      <c r="I78" s="22">
        <v>43.2</v>
      </c>
      <c r="J78">
        <v>24</v>
      </c>
      <c r="K78" s="22">
        <v>1.8</v>
      </c>
      <c r="L78">
        <v>49</v>
      </c>
      <c r="M78" t="s">
        <v>305</v>
      </c>
      <c r="N78" s="22">
        <v>88.2</v>
      </c>
      <c r="P78">
        <v>104</v>
      </c>
    </row>
    <row r="79" spans="1:16" x14ac:dyDescent="0.3">
      <c r="A79" t="s">
        <v>335</v>
      </c>
      <c r="B79" t="s">
        <v>17</v>
      </c>
      <c r="C79" t="s">
        <v>239</v>
      </c>
      <c r="D79" t="s">
        <v>240</v>
      </c>
      <c r="E79" t="s">
        <v>93</v>
      </c>
      <c r="F79" t="s">
        <v>21</v>
      </c>
      <c r="G79" t="s">
        <v>22</v>
      </c>
      <c r="H79" t="s">
        <v>336</v>
      </c>
      <c r="I79" s="22">
        <v>18.899999999999999</v>
      </c>
      <c r="J79">
        <v>8</v>
      </c>
      <c r="K79" s="22">
        <v>2.3624999999999998</v>
      </c>
      <c r="L79">
        <v>34</v>
      </c>
      <c r="M79" t="s">
        <v>305</v>
      </c>
      <c r="N79" s="22">
        <v>80.324999999999989</v>
      </c>
      <c r="P79">
        <v>103</v>
      </c>
    </row>
    <row r="80" spans="1:16" x14ac:dyDescent="0.3">
      <c r="A80" t="s">
        <v>238</v>
      </c>
      <c r="B80" t="s">
        <v>17</v>
      </c>
      <c r="C80" t="s">
        <v>239</v>
      </c>
      <c r="D80" t="s">
        <v>240</v>
      </c>
      <c r="E80" t="s">
        <v>93</v>
      </c>
      <c r="F80" t="s">
        <v>21</v>
      </c>
      <c r="G80" t="s">
        <v>22</v>
      </c>
      <c r="H80" t="s">
        <v>168</v>
      </c>
      <c r="I80" s="22">
        <v>11.95</v>
      </c>
      <c r="J80">
        <v>1</v>
      </c>
      <c r="K80" s="22">
        <v>11.95</v>
      </c>
      <c r="L80">
        <v>14</v>
      </c>
      <c r="M80" t="s">
        <v>53</v>
      </c>
      <c r="N80" s="22">
        <v>167.29999999999998</v>
      </c>
      <c r="P80">
        <v>8</v>
      </c>
    </row>
    <row r="81" spans="1:16" x14ac:dyDescent="0.3">
      <c r="A81" t="s">
        <v>334</v>
      </c>
      <c r="B81" t="s">
        <v>17</v>
      </c>
      <c r="C81" t="s">
        <v>239</v>
      </c>
      <c r="D81" t="s">
        <v>19</v>
      </c>
      <c r="E81" t="s">
        <v>93</v>
      </c>
      <c r="F81" t="s">
        <v>21</v>
      </c>
      <c r="G81" t="s">
        <v>22</v>
      </c>
      <c r="H81" t="s">
        <v>332</v>
      </c>
      <c r="I81" s="22">
        <v>22.86</v>
      </c>
      <c r="J81">
        <v>6</v>
      </c>
      <c r="K81" s="22">
        <v>3.81</v>
      </c>
      <c r="L81">
        <v>4</v>
      </c>
      <c r="M81" t="s">
        <v>110</v>
      </c>
      <c r="N81" s="22">
        <v>15.24</v>
      </c>
      <c r="P81">
        <v>102</v>
      </c>
    </row>
    <row r="82" spans="1:16" x14ac:dyDescent="0.3">
      <c r="A82" t="s">
        <v>316</v>
      </c>
      <c r="B82" t="s">
        <v>17</v>
      </c>
      <c r="C82" t="s">
        <v>239</v>
      </c>
      <c r="D82" t="s">
        <v>19</v>
      </c>
      <c r="E82" t="s">
        <v>93</v>
      </c>
      <c r="F82" t="s">
        <v>21</v>
      </c>
      <c r="G82" t="s">
        <v>22</v>
      </c>
      <c r="H82" t="s">
        <v>317</v>
      </c>
      <c r="I82" s="22">
        <v>34.83</v>
      </c>
      <c r="J82">
        <v>24</v>
      </c>
      <c r="K82" s="22">
        <v>1.4512499999999999</v>
      </c>
      <c r="L82">
        <v>0.3</v>
      </c>
      <c r="M82" t="s">
        <v>110</v>
      </c>
      <c r="N82" s="22">
        <v>0.43537499999999996</v>
      </c>
      <c r="P82">
        <v>91</v>
      </c>
    </row>
    <row r="83" spans="1:16" x14ac:dyDescent="0.3">
      <c r="A83" t="s">
        <v>333</v>
      </c>
      <c r="B83" t="s">
        <v>17</v>
      </c>
      <c r="C83" t="s">
        <v>239</v>
      </c>
      <c r="D83" t="s">
        <v>19</v>
      </c>
      <c r="E83" t="s">
        <v>93</v>
      </c>
      <c r="F83" t="s">
        <v>21</v>
      </c>
      <c r="G83" t="s">
        <v>185</v>
      </c>
      <c r="H83" t="s">
        <v>332</v>
      </c>
      <c r="I83" s="22">
        <v>38.549999999999997</v>
      </c>
      <c r="J83">
        <v>6</v>
      </c>
      <c r="K83" s="22">
        <v>6.4249999999999998</v>
      </c>
      <c r="L83">
        <v>3</v>
      </c>
      <c r="M83" t="s">
        <v>110</v>
      </c>
      <c r="N83" s="22">
        <v>19.274999999999999</v>
      </c>
      <c r="P83">
        <v>101</v>
      </c>
    </row>
    <row r="84" spans="1:16" x14ac:dyDescent="0.3">
      <c r="A84" t="s">
        <v>331</v>
      </c>
      <c r="B84" t="s">
        <v>17</v>
      </c>
      <c r="C84" t="s">
        <v>239</v>
      </c>
      <c r="D84" t="s">
        <v>19</v>
      </c>
      <c r="E84" t="s">
        <v>93</v>
      </c>
      <c r="F84" t="s">
        <v>21</v>
      </c>
      <c r="G84" t="s">
        <v>22</v>
      </c>
      <c r="H84" t="s">
        <v>332</v>
      </c>
      <c r="I84" s="22">
        <v>36.74</v>
      </c>
      <c r="J84">
        <v>6</v>
      </c>
      <c r="K84" s="22">
        <v>6.123333333333334</v>
      </c>
      <c r="L84">
        <v>6</v>
      </c>
      <c r="M84" t="s">
        <v>110</v>
      </c>
      <c r="N84" s="22">
        <v>36.74</v>
      </c>
      <c r="P84">
        <v>100</v>
      </c>
    </row>
    <row r="85" spans="1:16" x14ac:dyDescent="0.3">
      <c r="A85" t="s">
        <v>329</v>
      </c>
      <c r="B85" t="s">
        <v>17</v>
      </c>
      <c r="C85" t="s">
        <v>239</v>
      </c>
      <c r="D85" t="s">
        <v>19</v>
      </c>
      <c r="E85" t="s">
        <v>93</v>
      </c>
      <c r="F85" t="s">
        <v>21</v>
      </c>
      <c r="G85" t="s">
        <v>22</v>
      </c>
      <c r="H85" t="s">
        <v>330</v>
      </c>
      <c r="I85" s="22">
        <v>27.49</v>
      </c>
      <c r="J85">
        <v>6</v>
      </c>
      <c r="K85" s="22">
        <v>4.5816666666666661</v>
      </c>
      <c r="L85">
        <v>1</v>
      </c>
      <c r="M85" t="s">
        <v>110</v>
      </c>
      <c r="N85" s="22">
        <v>4.5816666666666661</v>
      </c>
      <c r="P85">
        <v>99</v>
      </c>
    </row>
    <row r="86" spans="1:16" x14ac:dyDescent="0.3">
      <c r="A86" t="s">
        <v>283</v>
      </c>
      <c r="B86" t="s">
        <v>17</v>
      </c>
      <c r="C86" t="s">
        <v>239</v>
      </c>
      <c r="D86" t="s">
        <v>19</v>
      </c>
      <c r="E86" t="s">
        <v>93</v>
      </c>
      <c r="F86" t="s">
        <v>21</v>
      </c>
      <c r="G86" t="s">
        <v>22</v>
      </c>
      <c r="H86" t="s">
        <v>282</v>
      </c>
      <c r="I86" s="22">
        <v>24.29</v>
      </c>
      <c r="J86">
        <v>1</v>
      </c>
      <c r="K86" s="22">
        <v>24.29</v>
      </c>
      <c r="L86">
        <v>0.9</v>
      </c>
      <c r="M86" t="s">
        <v>53</v>
      </c>
      <c r="N86" s="22">
        <v>21.861000000000001</v>
      </c>
      <c r="P86">
        <v>57</v>
      </c>
    </row>
    <row r="87" spans="1:16" x14ac:dyDescent="0.3">
      <c r="A87" t="s">
        <v>277</v>
      </c>
      <c r="B87" t="s">
        <v>17</v>
      </c>
      <c r="C87" t="s">
        <v>239</v>
      </c>
      <c r="D87" t="s">
        <v>19</v>
      </c>
      <c r="E87" t="s">
        <v>93</v>
      </c>
      <c r="F87" t="s">
        <v>21</v>
      </c>
      <c r="G87" t="s">
        <v>22</v>
      </c>
      <c r="H87" t="s">
        <v>278</v>
      </c>
      <c r="I87" s="22">
        <v>12.81</v>
      </c>
      <c r="J87">
        <v>1</v>
      </c>
      <c r="K87" s="22">
        <v>12.81</v>
      </c>
      <c r="L87">
        <v>1</v>
      </c>
      <c r="M87" t="s">
        <v>53</v>
      </c>
      <c r="N87" s="22">
        <v>12.81</v>
      </c>
      <c r="P87">
        <v>54</v>
      </c>
    </row>
    <row r="88" spans="1:16" x14ac:dyDescent="0.3">
      <c r="A88" t="s">
        <v>281</v>
      </c>
      <c r="B88" t="s">
        <v>17</v>
      </c>
      <c r="C88" t="s">
        <v>239</v>
      </c>
      <c r="D88" t="s">
        <v>19</v>
      </c>
      <c r="E88" t="s">
        <v>93</v>
      </c>
      <c r="F88" t="s">
        <v>21</v>
      </c>
      <c r="G88" t="s">
        <v>22</v>
      </c>
      <c r="H88" t="s">
        <v>282</v>
      </c>
      <c r="I88" s="22">
        <v>30.25</v>
      </c>
      <c r="J88">
        <v>1</v>
      </c>
      <c r="K88" s="22">
        <v>30.25</v>
      </c>
      <c r="L88">
        <v>0.8</v>
      </c>
      <c r="M88" t="s">
        <v>53</v>
      </c>
      <c r="N88" s="22">
        <v>24.200000000000003</v>
      </c>
      <c r="P88">
        <v>56</v>
      </c>
    </row>
    <row r="89" spans="1:16" x14ac:dyDescent="0.3">
      <c r="A89" t="s">
        <v>279</v>
      </c>
      <c r="B89" t="s">
        <v>17</v>
      </c>
      <c r="C89" t="s">
        <v>239</v>
      </c>
      <c r="D89" t="s">
        <v>19</v>
      </c>
      <c r="E89" t="s">
        <v>93</v>
      </c>
      <c r="F89" t="s">
        <v>21</v>
      </c>
      <c r="G89" t="s">
        <v>22</v>
      </c>
      <c r="H89" t="s">
        <v>280</v>
      </c>
      <c r="I89" s="22">
        <v>26.8</v>
      </c>
      <c r="J89">
        <v>1</v>
      </c>
      <c r="K89" s="22">
        <v>26.8</v>
      </c>
      <c r="L89">
        <v>0.9</v>
      </c>
      <c r="M89" t="s">
        <v>53</v>
      </c>
      <c r="N89" s="22">
        <v>24.12</v>
      </c>
      <c r="P89">
        <v>55</v>
      </c>
    </row>
    <row r="90" spans="1:16" x14ac:dyDescent="0.3">
      <c r="A90" t="s">
        <v>136</v>
      </c>
      <c r="B90" t="s">
        <v>17</v>
      </c>
      <c r="C90" t="s">
        <v>239</v>
      </c>
      <c r="D90" t="s">
        <v>19</v>
      </c>
      <c r="E90" t="s">
        <v>93</v>
      </c>
      <c r="F90" t="s">
        <v>21</v>
      </c>
      <c r="G90" t="s">
        <v>130</v>
      </c>
      <c r="H90" t="s">
        <v>137</v>
      </c>
      <c r="I90" s="22">
        <v>30.42</v>
      </c>
      <c r="J90">
        <v>50</v>
      </c>
      <c r="K90" s="22">
        <v>0.60840000000000005</v>
      </c>
      <c r="L90">
        <v>100</v>
      </c>
      <c r="M90" t="s">
        <v>33</v>
      </c>
      <c r="N90" s="22">
        <v>60.84</v>
      </c>
      <c r="P90">
        <v>25</v>
      </c>
    </row>
    <row r="91" spans="1:16" x14ac:dyDescent="0.3">
      <c r="A91" t="s">
        <v>153</v>
      </c>
      <c r="B91" t="s">
        <v>17</v>
      </c>
      <c r="C91" t="s">
        <v>239</v>
      </c>
      <c r="D91" t="s">
        <v>19</v>
      </c>
      <c r="E91" t="s">
        <v>93</v>
      </c>
      <c r="F91" t="s">
        <v>21</v>
      </c>
      <c r="G91" t="s">
        <v>22</v>
      </c>
      <c r="H91" t="s">
        <v>154</v>
      </c>
      <c r="I91" s="22">
        <v>37.81</v>
      </c>
      <c r="J91">
        <v>50</v>
      </c>
      <c r="K91" s="22">
        <v>0.75620000000000009</v>
      </c>
      <c r="L91">
        <v>91.2</v>
      </c>
      <c r="M91" t="s">
        <v>33</v>
      </c>
      <c r="N91" s="22">
        <v>68.965440000000015</v>
      </c>
      <c r="P91">
        <v>26</v>
      </c>
    </row>
    <row r="92" spans="1:16" x14ac:dyDescent="0.3">
      <c r="A92" t="s">
        <v>323</v>
      </c>
      <c r="B92" t="s">
        <v>17</v>
      </c>
      <c r="C92" t="s">
        <v>239</v>
      </c>
      <c r="D92" t="s">
        <v>104</v>
      </c>
      <c r="E92" t="s">
        <v>93</v>
      </c>
      <c r="F92" t="s">
        <v>21</v>
      </c>
      <c r="G92" t="s">
        <v>67</v>
      </c>
      <c r="H92" t="s">
        <v>324</v>
      </c>
      <c r="I92" s="22">
        <v>57.61</v>
      </c>
      <c r="J92">
        <v>24.5</v>
      </c>
      <c r="K92" s="22">
        <v>2.3514285714285714</v>
      </c>
      <c r="L92">
        <v>0</v>
      </c>
      <c r="M92" t="s">
        <v>33</v>
      </c>
      <c r="N92" s="22">
        <v>0</v>
      </c>
      <c r="P92">
        <v>96</v>
      </c>
    </row>
    <row r="93" spans="1:16" x14ac:dyDescent="0.3">
      <c r="A93" t="s">
        <v>322</v>
      </c>
      <c r="B93" t="s">
        <v>17</v>
      </c>
      <c r="C93" t="s">
        <v>239</v>
      </c>
      <c r="D93" t="s">
        <v>104</v>
      </c>
      <c r="E93" t="s">
        <v>93</v>
      </c>
      <c r="F93" t="s">
        <v>21</v>
      </c>
      <c r="G93" t="s">
        <v>22</v>
      </c>
      <c r="H93" t="s">
        <v>140</v>
      </c>
      <c r="I93" s="22">
        <v>99</v>
      </c>
      <c r="J93">
        <v>25</v>
      </c>
      <c r="K93" s="22">
        <v>3.96</v>
      </c>
      <c r="L93">
        <v>10.8</v>
      </c>
      <c r="M93" t="s">
        <v>33</v>
      </c>
      <c r="N93" s="22">
        <v>42.768000000000001</v>
      </c>
      <c r="P93">
        <v>95</v>
      </c>
    </row>
    <row r="94" spans="1:16" x14ac:dyDescent="0.3">
      <c r="A94" t="s">
        <v>321</v>
      </c>
      <c r="B94" t="s">
        <v>17</v>
      </c>
      <c r="C94" t="s">
        <v>239</v>
      </c>
      <c r="D94" t="s">
        <v>104</v>
      </c>
      <c r="E94" t="s">
        <v>93</v>
      </c>
      <c r="F94" t="s">
        <v>21</v>
      </c>
      <c r="G94" t="s">
        <v>22</v>
      </c>
      <c r="H94" t="s">
        <v>140</v>
      </c>
      <c r="I94" s="22">
        <v>93.75</v>
      </c>
      <c r="J94">
        <v>25</v>
      </c>
      <c r="K94" s="22">
        <v>3.75</v>
      </c>
      <c r="L94">
        <v>14.6</v>
      </c>
      <c r="M94" t="s">
        <v>33</v>
      </c>
      <c r="N94" s="22">
        <v>54.75</v>
      </c>
      <c r="P94">
        <v>94</v>
      </c>
    </row>
    <row r="95" spans="1:16" x14ac:dyDescent="0.3">
      <c r="A95" t="s">
        <v>308</v>
      </c>
      <c r="B95" t="s">
        <v>17</v>
      </c>
      <c r="C95" t="s">
        <v>239</v>
      </c>
      <c r="D95" t="s">
        <v>19</v>
      </c>
      <c r="E95" t="s">
        <v>93</v>
      </c>
      <c r="F95" t="s">
        <v>21</v>
      </c>
      <c r="G95" t="s">
        <v>22</v>
      </c>
      <c r="H95" t="s">
        <v>309</v>
      </c>
      <c r="I95" s="22">
        <v>46.15</v>
      </c>
      <c r="J95">
        <v>6</v>
      </c>
      <c r="K95" s="22">
        <v>7.6916666666666664</v>
      </c>
      <c r="L95">
        <v>17</v>
      </c>
      <c r="M95" t="s">
        <v>130</v>
      </c>
      <c r="N95" s="22">
        <v>130.75833333333333</v>
      </c>
      <c r="P95">
        <v>87</v>
      </c>
    </row>
    <row r="96" spans="1:16" x14ac:dyDescent="0.3">
      <c r="A96" t="s">
        <v>266</v>
      </c>
      <c r="B96" t="s">
        <v>17</v>
      </c>
      <c r="C96" t="s">
        <v>239</v>
      </c>
      <c r="D96" t="s">
        <v>104</v>
      </c>
      <c r="E96" t="s">
        <v>93</v>
      </c>
      <c r="F96" t="s">
        <v>21</v>
      </c>
      <c r="G96" t="s">
        <v>105</v>
      </c>
      <c r="H96" t="s">
        <v>71</v>
      </c>
      <c r="I96" s="22">
        <v>14.9</v>
      </c>
      <c r="J96">
        <v>1</v>
      </c>
      <c r="K96" s="22">
        <v>14.9</v>
      </c>
      <c r="L96">
        <v>0.8</v>
      </c>
      <c r="M96" t="s">
        <v>71</v>
      </c>
      <c r="N96" s="22">
        <v>11.920000000000002</v>
      </c>
      <c r="P96">
        <v>48</v>
      </c>
    </row>
    <row r="97" spans="1:16" x14ac:dyDescent="0.3">
      <c r="A97" t="s">
        <v>320</v>
      </c>
      <c r="B97" t="s">
        <v>17</v>
      </c>
      <c r="C97" t="s">
        <v>239</v>
      </c>
      <c r="D97" t="s">
        <v>104</v>
      </c>
      <c r="E97" t="s">
        <v>93</v>
      </c>
      <c r="F97" t="s">
        <v>21</v>
      </c>
      <c r="G97" t="s">
        <v>22</v>
      </c>
      <c r="H97" t="s">
        <v>131</v>
      </c>
      <c r="I97" s="22">
        <v>101.25</v>
      </c>
      <c r="J97">
        <v>25</v>
      </c>
      <c r="K97" s="22">
        <v>4.05</v>
      </c>
      <c r="L97">
        <v>22.6</v>
      </c>
      <c r="M97" t="s">
        <v>33</v>
      </c>
      <c r="N97" s="22">
        <v>91.53</v>
      </c>
      <c r="P97">
        <v>93</v>
      </c>
    </row>
    <row r="98" spans="1:16" x14ac:dyDescent="0.3">
      <c r="A98" t="s">
        <v>310</v>
      </c>
      <c r="B98" t="s">
        <v>17</v>
      </c>
      <c r="C98" t="s">
        <v>239</v>
      </c>
      <c r="D98" t="s">
        <v>19</v>
      </c>
      <c r="E98" t="s">
        <v>93</v>
      </c>
      <c r="F98" t="s">
        <v>21</v>
      </c>
      <c r="G98" t="s">
        <v>22</v>
      </c>
      <c r="H98" t="s">
        <v>311</v>
      </c>
      <c r="I98" s="22">
        <v>63.66</v>
      </c>
      <c r="J98">
        <v>36</v>
      </c>
      <c r="K98" s="22">
        <v>1.7683333333333333</v>
      </c>
      <c r="L98">
        <v>18</v>
      </c>
      <c r="M98" t="s">
        <v>28</v>
      </c>
      <c r="N98" s="22">
        <v>31.83</v>
      </c>
      <c r="P98">
        <v>88</v>
      </c>
    </row>
    <row r="99" spans="1:16" x14ac:dyDescent="0.3">
      <c r="A99" t="s">
        <v>318</v>
      </c>
      <c r="B99" t="s">
        <v>17</v>
      </c>
      <c r="C99" t="s">
        <v>239</v>
      </c>
      <c r="D99" t="s">
        <v>104</v>
      </c>
      <c r="E99" t="s">
        <v>93</v>
      </c>
      <c r="F99" t="s">
        <v>21</v>
      </c>
      <c r="G99" t="s">
        <v>22</v>
      </c>
      <c r="H99" t="s">
        <v>319</v>
      </c>
      <c r="I99" s="22">
        <v>159</v>
      </c>
      <c r="J99">
        <v>25</v>
      </c>
      <c r="K99" s="22">
        <v>6.36</v>
      </c>
      <c r="L99">
        <v>28.4</v>
      </c>
      <c r="M99" t="s">
        <v>33</v>
      </c>
      <c r="N99" s="22">
        <v>180.624</v>
      </c>
      <c r="P99">
        <v>92</v>
      </c>
    </row>
    <row r="100" spans="1:16" x14ac:dyDescent="0.3">
      <c r="A100" t="s">
        <v>269</v>
      </c>
      <c r="B100" t="s">
        <v>17</v>
      </c>
      <c r="C100" t="s">
        <v>239</v>
      </c>
      <c r="D100" t="s">
        <v>19</v>
      </c>
      <c r="E100" t="s">
        <v>93</v>
      </c>
      <c r="F100" t="s">
        <v>21</v>
      </c>
      <c r="G100" t="s">
        <v>22</v>
      </c>
      <c r="H100" t="s">
        <v>270</v>
      </c>
      <c r="I100" s="22">
        <v>18.350000000000001</v>
      </c>
      <c r="J100">
        <v>4</v>
      </c>
      <c r="K100" s="22">
        <v>4.5875000000000004</v>
      </c>
      <c r="L100">
        <v>1</v>
      </c>
      <c r="M100" t="s">
        <v>71</v>
      </c>
      <c r="N100" s="22">
        <v>4.5875000000000004</v>
      </c>
      <c r="P100">
        <v>50</v>
      </c>
    </row>
    <row r="101" spans="1:16" x14ac:dyDescent="0.3">
      <c r="A101" t="s">
        <v>251</v>
      </c>
      <c r="B101" t="s">
        <v>17</v>
      </c>
      <c r="C101" t="s">
        <v>239</v>
      </c>
      <c r="D101" t="s">
        <v>19</v>
      </c>
      <c r="E101" t="s">
        <v>93</v>
      </c>
      <c r="F101" t="s">
        <v>21</v>
      </c>
      <c r="G101" t="s">
        <v>22</v>
      </c>
      <c r="H101" t="s">
        <v>22</v>
      </c>
      <c r="I101" s="22">
        <v>47.95</v>
      </c>
      <c r="J101">
        <v>1</v>
      </c>
      <c r="K101" s="22">
        <v>47.95</v>
      </c>
      <c r="L101">
        <v>1.5</v>
      </c>
      <c r="M101" t="s">
        <v>53</v>
      </c>
      <c r="N101" s="22">
        <v>71.925000000000011</v>
      </c>
      <c r="P101">
        <v>38</v>
      </c>
    </row>
    <row r="102" spans="1:16" x14ac:dyDescent="0.3">
      <c r="A102" t="s">
        <v>314</v>
      </c>
      <c r="B102" t="s">
        <v>17</v>
      </c>
      <c r="C102" t="s">
        <v>239</v>
      </c>
      <c r="D102" t="s">
        <v>19</v>
      </c>
      <c r="E102" t="s">
        <v>93</v>
      </c>
      <c r="F102" t="s">
        <v>21</v>
      </c>
      <c r="G102" t="s">
        <v>22</v>
      </c>
      <c r="H102" t="s">
        <v>315</v>
      </c>
      <c r="I102" s="22">
        <v>19</v>
      </c>
      <c r="J102">
        <v>12</v>
      </c>
      <c r="K102" s="22">
        <v>1.5833333333333333</v>
      </c>
      <c r="L102">
        <v>7</v>
      </c>
      <c r="M102" t="s">
        <v>110</v>
      </c>
      <c r="N102" s="22">
        <v>11.083333333333332</v>
      </c>
      <c r="P102">
        <v>90</v>
      </c>
    </row>
    <row r="103" spans="1:16" x14ac:dyDescent="0.3">
      <c r="A103" t="s">
        <v>256</v>
      </c>
      <c r="B103" t="s">
        <v>17</v>
      </c>
      <c r="C103" t="s">
        <v>239</v>
      </c>
      <c r="D103" t="s">
        <v>19</v>
      </c>
      <c r="E103" t="s">
        <v>93</v>
      </c>
      <c r="F103" t="s">
        <v>21</v>
      </c>
      <c r="G103" t="s">
        <v>22</v>
      </c>
      <c r="H103" t="s">
        <v>257</v>
      </c>
      <c r="I103" s="22">
        <v>19.760000000000002</v>
      </c>
      <c r="J103">
        <v>12</v>
      </c>
      <c r="K103" s="22">
        <v>1.6466666666666667</v>
      </c>
      <c r="L103">
        <v>6</v>
      </c>
      <c r="M103" t="s">
        <v>28</v>
      </c>
      <c r="N103" s="22">
        <v>9.8800000000000008</v>
      </c>
      <c r="P103">
        <v>42</v>
      </c>
    </row>
    <row r="104" spans="1:16" x14ac:dyDescent="0.3">
      <c r="A104" t="s">
        <v>188</v>
      </c>
      <c r="B104" t="s">
        <v>17</v>
      </c>
      <c r="C104" t="s">
        <v>239</v>
      </c>
      <c r="D104" t="s">
        <v>19</v>
      </c>
      <c r="E104" t="s">
        <v>93</v>
      </c>
      <c r="F104" t="s">
        <v>21</v>
      </c>
      <c r="G104" t="s">
        <v>22</v>
      </c>
      <c r="H104" t="s">
        <v>190</v>
      </c>
      <c r="I104" s="22">
        <v>50.49</v>
      </c>
      <c r="J104">
        <v>24</v>
      </c>
      <c r="K104" s="22">
        <v>2.1037500000000002</v>
      </c>
      <c r="L104">
        <v>21</v>
      </c>
      <c r="M104" t="s">
        <v>28</v>
      </c>
      <c r="N104" s="22">
        <v>44.178750000000008</v>
      </c>
      <c r="P104">
        <v>70</v>
      </c>
    </row>
    <row r="105" spans="1:16" x14ac:dyDescent="0.3">
      <c r="A105" t="s">
        <v>191</v>
      </c>
      <c r="B105" t="s">
        <v>17</v>
      </c>
      <c r="C105" t="s">
        <v>239</v>
      </c>
      <c r="D105" t="s">
        <v>19</v>
      </c>
      <c r="E105" t="s">
        <v>93</v>
      </c>
      <c r="F105" t="s">
        <v>21</v>
      </c>
      <c r="G105" t="s">
        <v>22</v>
      </c>
      <c r="H105" t="s">
        <v>192</v>
      </c>
      <c r="I105" s="22">
        <v>16.5</v>
      </c>
      <c r="J105">
        <v>24</v>
      </c>
      <c r="K105" s="22">
        <v>0.6875</v>
      </c>
      <c r="L105">
        <v>0</v>
      </c>
      <c r="M105" t="s">
        <v>28</v>
      </c>
      <c r="N105" s="22">
        <v>0</v>
      </c>
      <c r="P105">
        <v>69</v>
      </c>
    </row>
    <row r="106" spans="1:16" x14ac:dyDescent="0.3">
      <c r="A106" t="s">
        <v>193</v>
      </c>
      <c r="B106" t="s">
        <v>17</v>
      </c>
      <c r="C106" t="s">
        <v>239</v>
      </c>
      <c r="D106" t="s">
        <v>19</v>
      </c>
      <c r="E106" t="s">
        <v>93</v>
      </c>
      <c r="F106" t="s">
        <v>21</v>
      </c>
      <c r="G106" t="s">
        <v>22</v>
      </c>
      <c r="H106" t="s">
        <v>194</v>
      </c>
      <c r="I106" s="22">
        <v>53.17</v>
      </c>
      <c r="J106">
        <v>30</v>
      </c>
      <c r="K106" s="22">
        <v>1.7723333333333333</v>
      </c>
      <c r="L106">
        <v>31</v>
      </c>
      <c r="M106" t="s">
        <v>28</v>
      </c>
      <c r="N106" s="22">
        <v>54.94233333333333</v>
      </c>
      <c r="P106">
        <v>58</v>
      </c>
    </row>
    <row r="107" spans="1:16" x14ac:dyDescent="0.3">
      <c r="A107" t="s">
        <v>195</v>
      </c>
      <c r="B107" t="s">
        <v>17</v>
      </c>
      <c r="C107" t="s">
        <v>239</v>
      </c>
      <c r="D107" t="s">
        <v>19</v>
      </c>
      <c r="E107" t="s">
        <v>93</v>
      </c>
      <c r="F107" t="s">
        <v>21</v>
      </c>
      <c r="G107" t="s">
        <v>22</v>
      </c>
      <c r="H107" t="s">
        <v>196</v>
      </c>
      <c r="I107" s="22">
        <v>24.87</v>
      </c>
      <c r="J107">
        <v>12</v>
      </c>
      <c r="K107" s="22">
        <v>2.0725000000000002</v>
      </c>
      <c r="L107">
        <v>11</v>
      </c>
      <c r="M107" t="s">
        <v>28</v>
      </c>
      <c r="N107" s="22">
        <v>22.797500000000003</v>
      </c>
      <c r="P107">
        <v>73</v>
      </c>
    </row>
    <row r="108" spans="1:16" x14ac:dyDescent="0.3">
      <c r="A108" t="s">
        <v>197</v>
      </c>
      <c r="B108" t="s">
        <v>17</v>
      </c>
      <c r="C108" t="s">
        <v>239</v>
      </c>
      <c r="D108" t="s">
        <v>19</v>
      </c>
      <c r="E108" t="s">
        <v>93</v>
      </c>
      <c r="F108" t="s">
        <v>21</v>
      </c>
      <c r="G108" t="s">
        <v>22</v>
      </c>
      <c r="H108" t="s">
        <v>196</v>
      </c>
      <c r="I108" s="22">
        <v>32.04</v>
      </c>
      <c r="J108">
        <v>12</v>
      </c>
      <c r="K108" s="22">
        <v>2.67</v>
      </c>
      <c r="L108">
        <v>5</v>
      </c>
      <c r="M108" t="s">
        <v>28</v>
      </c>
      <c r="N108" s="22">
        <v>13.35</v>
      </c>
      <c r="P108">
        <v>59.1</v>
      </c>
    </row>
    <row r="109" spans="1:16" x14ac:dyDescent="0.3">
      <c r="A109" t="s">
        <v>198</v>
      </c>
      <c r="B109" t="s">
        <v>17</v>
      </c>
      <c r="C109" t="s">
        <v>239</v>
      </c>
      <c r="D109" t="s">
        <v>19</v>
      </c>
      <c r="E109" t="s">
        <v>93</v>
      </c>
      <c r="F109" t="s">
        <v>21</v>
      </c>
      <c r="G109" t="s">
        <v>22</v>
      </c>
      <c r="H109" t="s">
        <v>196</v>
      </c>
      <c r="I109" s="22">
        <v>17.03</v>
      </c>
      <c r="J109">
        <v>12</v>
      </c>
      <c r="K109" s="22">
        <v>1.4191666666666667</v>
      </c>
      <c r="L109">
        <v>10</v>
      </c>
      <c r="M109" t="s">
        <v>28</v>
      </c>
      <c r="N109" s="22">
        <v>14.191666666666666</v>
      </c>
      <c r="P109">
        <v>59.2</v>
      </c>
    </row>
    <row r="110" spans="1:16" x14ac:dyDescent="0.3">
      <c r="A110" t="s">
        <v>199</v>
      </c>
      <c r="B110" t="s">
        <v>17</v>
      </c>
      <c r="C110" t="s">
        <v>239</v>
      </c>
      <c r="D110" t="s">
        <v>19</v>
      </c>
      <c r="E110" t="s">
        <v>93</v>
      </c>
      <c r="F110" t="s">
        <v>21</v>
      </c>
      <c r="G110" t="s">
        <v>22</v>
      </c>
      <c r="H110" t="s">
        <v>200</v>
      </c>
      <c r="I110" s="22">
        <v>25.91</v>
      </c>
      <c r="J110">
        <v>12</v>
      </c>
      <c r="K110" s="22">
        <v>2.1591666666666667</v>
      </c>
      <c r="L110">
        <v>17</v>
      </c>
      <c r="M110" t="s">
        <v>28</v>
      </c>
      <c r="N110" s="22">
        <v>36.705833333333331</v>
      </c>
      <c r="P110">
        <v>68</v>
      </c>
    </row>
    <row r="111" spans="1:16" x14ac:dyDescent="0.3">
      <c r="A111" t="s">
        <v>201</v>
      </c>
      <c r="B111" t="s">
        <v>17</v>
      </c>
      <c r="C111" t="s">
        <v>239</v>
      </c>
      <c r="D111" t="s">
        <v>19</v>
      </c>
      <c r="E111" t="s">
        <v>93</v>
      </c>
      <c r="F111" t="s">
        <v>21</v>
      </c>
      <c r="G111" t="s">
        <v>22</v>
      </c>
      <c r="H111" t="s">
        <v>202</v>
      </c>
      <c r="I111" s="22">
        <v>34.729999999999997</v>
      </c>
      <c r="J111">
        <v>12</v>
      </c>
      <c r="K111" s="22">
        <v>2.8941666666666666</v>
      </c>
      <c r="L111">
        <v>3</v>
      </c>
      <c r="M111" t="s">
        <v>28</v>
      </c>
      <c r="N111" s="22">
        <v>8.6824999999999992</v>
      </c>
      <c r="P111">
        <v>72</v>
      </c>
    </row>
    <row r="112" spans="1:16" x14ac:dyDescent="0.3">
      <c r="A112" t="s">
        <v>203</v>
      </c>
      <c r="B112" t="s">
        <v>17</v>
      </c>
      <c r="C112" t="s">
        <v>239</v>
      </c>
      <c r="D112" t="s">
        <v>19</v>
      </c>
      <c r="E112" t="s">
        <v>93</v>
      </c>
      <c r="F112" t="s">
        <v>21</v>
      </c>
      <c r="G112" t="s">
        <v>22</v>
      </c>
      <c r="H112" t="s">
        <v>204</v>
      </c>
      <c r="I112" s="22">
        <v>39.96</v>
      </c>
      <c r="J112">
        <v>24</v>
      </c>
      <c r="K112" s="22">
        <v>1.665</v>
      </c>
      <c r="L112">
        <v>6</v>
      </c>
      <c r="M112" t="s">
        <v>28</v>
      </c>
      <c r="N112" s="22">
        <v>9.99</v>
      </c>
      <c r="P112">
        <v>71</v>
      </c>
    </row>
    <row r="113" spans="1:16" x14ac:dyDescent="0.3">
      <c r="A113" t="s">
        <v>306</v>
      </c>
      <c r="B113" t="s">
        <v>17</v>
      </c>
      <c r="C113" t="s">
        <v>239</v>
      </c>
      <c r="D113" t="s">
        <v>19</v>
      </c>
      <c r="E113" t="s">
        <v>93</v>
      </c>
      <c r="F113" t="s">
        <v>21</v>
      </c>
      <c r="G113" t="s">
        <v>22</v>
      </c>
      <c r="H113" t="s">
        <v>307</v>
      </c>
      <c r="I113" s="22">
        <v>40.54</v>
      </c>
      <c r="J113">
        <v>6</v>
      </c>
      <c r="K113" s="22">
        <v>6.7566666666666668</v>
      </c>
      <c r="L113">
        <v>5</v>
      </c>
      <c r="M113" t="s">
        <v>101</v>
      </c>
      <c r="N113" s="22">
        <v>33.783333333333331</v>
      </c>
      <c r="P113">
        <v>86</v>
      </c>
    </row>
    <row r="114" spans="1:16" x14ac:dyDescent="0.3">
      <c r="A114" t="s">
        <v>303</v>
      </c>
      <c r="B114" t="s">
        <v>17</v>
      </c>
      <c r="C114" t="s">
        <v>239</v>
      </c>
      <c r="D114" t="s">
        <v>19</v>
      </c>
      <c r="E114" t="s">
        <v>93</v>
      </c>
      <c r="F114" t="s">
        <v>21</v>
      </c>
      <c r="G114" t="s">
        <v>22</v>
      </c>
      <c r="H114" t="s">
        <v>304</v>
      </c>
      <c r="I114" s="22">
        <v>41.2</v>
      </c>
      <c r="J114">
        <v>9</v>
      </c>
      <c r="K114" s="22">
        <v>4.5777777777777784</v>
      </c>
      <c r="L114">
        <v>9</v>
      </c>
      <c r="M114" t="s">
        <v>305</v>
      </c>
      <c r="N114" s="22">
        <v>41.2</v>
      </c>
      <c r="P114">
        <v>85</v>
      </c>
    </row>
    <row r="115" spans="1:16" x14ac:dyDescent="0.3">
      <c r="A115" t="s">
        <v>243</v>
      </c>
      <c r="B115" t="s">
        <v>17</v>
      </c>
      <c r="C115" t="s">
        <v>239</v>
      </c>
      <c r="D115" t="s">
        <v>19</v>
      </c>
      <c r="E115" t="s">
        <v>93</v>
      </c>
      <c r="F115" t="s">
        <v>21</v>
      </c>
      <c r="G115" t="s">
        <v>130</v>
      </c>
      <c r="H115" t="s">
        <v>131</v>
      </c>
      <c r="I115" s="22">
        <v>10.43</v>
      </c>
      <c r="J115">
        <v>25</v>
      </c>
      <c r="K115" s="22">
        <v>0.41720000000000002</v>
      </c>
      <c r="L115">
        <v>50</v>
      </c>
      <c r="M115" t="s">
        <v>33</v>
      </c>
      <c r="N115" s="22">
        <v>20.86</v>
      </c>
      <c r="P115">
        <v>32</v>
      </c>
    </row>
    <row r="116" spans="1:16" x14ac:dyDescent="0.3">
      <c r="A116" t="s">
        <v>249</v>
      </c>
      <c r="B116" t="s">
        <v>17</v>
      </c>
      <c r="C116" t="s">
        <v>239</v>
      </c>
      <c r="D116" t="s">
        <v>19</v>
      </c>
      <c r="E116" t="s">
        <v>93</v>
      </c>
      <c r="F116" t="s">
        <v>21</v>
      </c>
      <c r="G116" t="s">
        <v>22</v>
      </c>
      <c r="H116" t="s">
        <v>250</v>
      </c>
      <c r="I116" s="22">
        <v>11.95</v>
      </c>
      <c r="J116">
        <v>1</v>
      </c>
      <c r="K116" s="22">
        <v>11.95</v>
      </c>
      <c r="L116">
        <v>0.5</v>
      </c>
      <c r="M116" t="s">
        <v>53</v>
      </c>
      <c r="N116" s="22">
        <v>5.9749999999999996</v>
      </c>
      <c r="P116">
        <v>37</v>
      </c>
    </row>
    <row r="117" spans="1:16" x14ac:dyDescent="0.3">
      <c r="A117" t="s">
        <v>129</v>
      </c>
      <c r="B117" t="s">
        <v>17</v>
      </c>
      <c r="C117" t="s">
        <v>239</v>
      </c>
      <c r="D117" t="s">
        <v>19</v>
      </c>
      <c r="E117" t="s">
        <v>93</v>
      </c>
      <c r="F117" t="s">
        <v>21</v>
      </c>
      <c r="G117" t="s">
        <v>130</v>
      </c>
      <c r="H117" t="s">
        <v>131</v>
      </c>
      <c r="I117" s="22">
        <v>5.95</v>
      </c>
      <c r="J117">
        <v>25</v>
      </c>
      <c r="K117" s="22">
        <v>0.23800000000000002</v>
      </c>
      <c r="L117">
        <v>55.4</v>
      </c>
      <c r="M117" t="s">
        <v>33</v>
      </c>
      <c r="N117" s="22">
        <v>13.1852</v>
      </c>
      <c r="P117">
        <v>20</v>
      </c>
    </row>
    <row r="118" spans="1:16" x14ac:dyDescent="0.3">
      <c r="A118" t="s">
        <v>312</v>
      </c>
      <c r="B118" t="s">
        <v>17</v>
      </c>
      <c r="C118" t="s">
        <v>239</v>
      </c>
      <c r="D118" t="s">
        <v>19</v>
      </c>
      <c r="E118" t="s">
        <v>93</v>
      </c>
      <c r="F118" t="s">
        <v>21</v>
      </c>
      <c r="G118" t="s">
        <v>22</v>
      </c>
      <c r="H118" t="s">
        <v>313</v>
      </c>
      <c r="I118" s="22">
        <v>63.66</v>
      </c>
      <c r="J118">
        <v>36</v>
      </c>
      <c r="K118" s="22">
        <v>1.7683333333333333</v>
      </c>
      <c r="L118">
        <v>20</v>
      </c>
      <c r="M118" t="s">
        <v>28</v>
      </c>
      <c r="N118" s="22">
        <v>35.366666666666667</v>
      </c>
      <c r="P118">
        <v>89</v>
      </c>
    </row>
    <row r="119" spans="1:16" x14ac:dyDescent="0.3">
      <c r="A119" t="s">
        <v>258</v>
      </c>
      <c r="B119" t="s">
        <v>17</v>
      </c>
      <c r="C119" t="s">
        <v>239</v>
      </c>
      <c r="D119" t="s">
        <v>19</v>
      </c>
      <c r="E119" t="s">
        <v>93</v>
      </c>
      <c r="F119" t="s">
        <v>21</v>
      </c>
      <c r="G119" t="s">
        <v>22</v>
      </c>
      <c r="H119" t="s">
        <v>259</v>
      </c>
      <c r="I119" s="22">
        <v>7.96</v>
      </c>
      <c r="J119">
        <v>1</v>
      </c>
      <c r="K119" s="22">
        <v>7.96</v>
      </c>
      <c r="L119">
        <v>3</v>
      </c>
      <c r="M119" t="s">
        <v>71</v>
      </c>
      <c r="N119" s="22">
        <v>23.88</v>
      </c>
      <c r="P119">
        <v>43</v>
      </c>
    </row>
    <row r="120" spans="1:16" x14ac:dyDescent="0.3">
      <c r="A120" t="s">
        <v>261</v>
      </c>
      <c r="B120" t="s">
        <v>17</v>
      </c>
      <c r="C120" t="s">
        <v>239</v>
      </c>
      <c r="D120" t="s">
        <v>19</v>
      </c>
      <c r="E120" t="s">
        <v>93</v>
      </c>
      <c r="F120" t="s">
        <v>21</v>
      </c>
      <c r="G120" t="s">
        <v>22</v>
      </c>
      <c r="H120" t="s">
        <v>262</v>
      </c>
      <c r="I120" s="22">
        <v>7.22</v>
      </c>
      <c r="J120">
        <v>1</v>
      </c>
      <c r="K120" s="22">
        <v>7.22</v>
      </c>
      <c r="L120">
        <v>3</v>
      </c>
      <c r="M120" t="s">
        <v>71</v>
      </c>
      <c r="N120" s="22">
        <v>21.66</v>
      </c>
      <c r="P120">
        <v>45</v>
      </c>
    </row>
    <row r="121" spans="1:16" x14ac:dyDescent="0.3">
      <c r="A121" t="s">
        <v>327</v>
      </c>
      <c r="B121" t="s">
        <v>17</v>
      </c>
      <c r="C121" t="s">
        <v>239</v>
      </c>
      <c r="D121" t="s">
        <v>19</v>
      </c>
      <c r="E121" t="s">
        <v>93</v>
      </c>
      <c r="F121" t="s">
        <v>21</v>
      </c>
      <c r="G121" t="s">
        <v>22</v>
      </c>
      <c r="H121" t="s">
        <v>328</v>
      </c>
      <c r="I121" s="22">
        <v>36.6</v>
      </c>
      <c r="J121">
        <v>6</v>
      </c>
      <c r="K121" s="22">
        <v>6.1000000000000005</v>
      </c>
      <c r="L121">
        <v>13</v>
      </c>
      <c r="M121" t="s">
        <v>110</v>
      </c>
      <c r="N121" s="22">
        <v>79.300000000000011</v>
      </c>
      <c r="P121">
        <v>98</v>
      </c>
    </row>
    <row r="122" spans="1:16" x14ac:dyDescent="0.3">
      <c r="A122" t="s">
        <v>284</v>
      </c>
      <c r="B122" t="s">
        <v>17</v>
      </c>
      <c r="C122" t="s">
        <v>239</v>
      </c>
      <c r="D122" t="s">
        <v>19</v>
      </c>
      <c r="E122" t="s">
        <v>93</v>
      </c>
      <c r="F122" t="s">
        <v>21</v>
      </c>
      <c r="G122" t="s">
        <v>22</v>
      </c>
      <c r="H122" t="s">
        <v>285</v>
      </c>
      <c r="I122" s="22">
        <v>32.909999999999997</v>
      </c>
      <c r="J122">
        <v>18</v>
      </c>
      <c r="K122" s="22">
        <v>1.8283333333333331</v>
      </c>
      <c r="L122">
        <v>21</v>
      </c>
      <c r="M122" t="s">
        <v>28</v>
      </c>
      <c r="N122" s="22">
        <v>38.394999999999996</v>
      </c>
      <c r="P122">
        <v>59</v>
      </c>
    </row>
    <row r="123" spans="1:16" x14ac:dyDescent="0.3">
      <c r="A123" t="s">
        <v>247</v>
      </c>
      <c r="B123" t="s">
        <v>17</v>
      </c>
      <c r="C123" t="s">
        <v>239</v>
      </c>
      <c r="D123" t="s">
        <v>19</v>
      </c>
      <c r="E123" t="s">
        <v>93</v>
      </c>
      <c r="F123" t="s">
        <v>21</v>
      </c>
      <c r="G123" t="s">
        <v>22</v>
      </c>
      <c r="H123" t="s">
        <v>248</v>
      </c>
      <c r="I123" s="22">
        <v>58.82</v>
      </c>
      <c r="J123">
        <v>6</v>
      </c>
      <c r="K123" s="22">
        <v>9.8033333333333328</v>
      </c>
      <c r="L123">
        <v>4</v>
      </c>
      <c r="M123" t="s">
        <v>28</v>
      </c>
      <c r="N123" s="22">
        <v>39.213333333333331</v>
      </c>
      <c r="P123">
        <v>35</v>
      </c>
    </row>
    <row r="124" spans="1:16" x14ac:dyDescent="0.3">
      <c r="A124" t="s">
        <v>205</v>
      </c>
      <c r="B124" t="s">
        <v>17</v>
      </c>
      <c r="C124" t="s">
        <v>239</v>
      </c>
      <c r="D124" t="s">
        <v>19</v>
      </c>
      <c r="E124" t="s">
        <v>93</v>
      </c>
      <c r="F124" t="s">
        <v>21</v>
      </c>
      <c r="G124" t="s">
        <v>22</v>
      </c>
      <c r="H124" t="s">
        <v>206</v>
      </c>
      <c r="I124" s="22">
        <v>26.13</v>
      </c>
      <c r="J124">
        <v>12</v>
      </c>
      <c r="K124" s="22">
        <v>2.1774999999999998</v>
      </c>
      <c r="L124">
        <v>8</v>
      </c>
      <c r="M124" t="s">
        <v>28</v>
      </c>
      <c r="N124" s="22">
        <v>17.419999999999998</v>
      </c>
      <c r="P124">
        <v>63</v>
      </c>
    </row>
    <row r="125" spans="1:16" x14ac:dyDescent="0.3">
      <c r="A125" t="s">
        <v>207</v>
      </c>
      <c r="B125" t="s">
        <v>17</v>
      </c>
      <c r="C125" t="s">
        <v>239</v>
      </c>
      <c r="D125" t="s">
        <v>19</v>
      </c>
      <c r="E125" t="s">
        <v>93</v>
      </c>
      <c r="F125" t="s">
        <v>21</v>
      </c>
      <c r="G125" t="s">
        <v>22</v>
      </c>
      <c r="H125" t="s">
        <v>206</v>
      </c>
      <c r="I125" s="22">
        <v>28.81</v>
      </c>
      <c r="J125">
        <v>12</v>
      </c>
      <c r="K125" s="22">
        <v>2.4008333333333334</v>
      </c>
      <c r="L125">
        <v>12</v>
      </c>
      <c r="M125" t="s">
        <v>28</v>
      </c>
      <c r="N125" s="22">
        <v>28.810000000000002</v>
      </c>
      <c r="P125">
        <v>64</v>
      </c>
    </row>
    <row r="126" spans="1:16" x14ac:dyDescent="0.3">
      <c r="A126" t="s">
        <v>286</v>
      </c>
      <c r="B126" t="s">
        <v>17</v>
      </c>
      <c r="C126" t="s">
        <v>239</v>
      </c>
      <c r="D126" t="s">
        <v>19</v>
      </c>
      <c r="E126" t="s">
        <v>93</v>
      </c>
      <c r="F126" t="s">
        <v>21</v>
      </c>
      <c r="G126" t="s">
        <v>22</v>
      </c>
      <c r="H126" t="s">
        <v>209</v>
      </c>
      <c r="I126" s="22">
        <v>23.67</v>
      </c>
      <c r="J126">
        <v>12</v>
      </c>
      <c r="K126" s="22">
        <v>1.9725000000000001</v>
      </c>
      <c r="L126">
        <v>4</v>
      </c>
      <c r="M126" t="s">
        <v>28</v>
      </c>
      <c r="N126" s="22">
        <v>7.8900000000000006</v>
      </c>
      <c r="P126">
        <v>65</v>
      </c>
    </row>
    <row r="127" spans="1:16" x14ac:dyDescent="0.3">
      <c r="A127" t="s">
        <v>210</v>
      </c>
      <c r="B127" t="s">
        <v>17</v>
      </c>
      <c r="C127" t="s">
        <v>239</v>
      </c>
      <c r="D127" t="s">
        <v>19</v>
      </c>
      <c r="E127" t="s">
        <v>93</v>
      </c>
      <c r="F127" t="s">
        <v>21</v>
      </c>
      <c r="G127" t="s">
        <v>22</v>
      </c>
      <c r="H127" t="s">
        <v>206</v>
      </c>
      <c r="I127" s="22">
        <v>26.33</v>
      </c>
      <c r="J127">
        <v>12</v>
      </c>
      <c r="K127" s="22">
        <v>2.1941666666666664</v>
      </c>
      <c r="L127">
        <v>7</v>
      </c>
      <c r="M127" t="s">
        <v>28</v>
      </c>
      <c r="N127" s="22">
        <v>15.359166666666665</v>
      </c>
      <c r="P127">
        <v>66</v>
      </c>
    </row>
    <row r="128" spans="1:16" x14ac:dyDescent="0.3">
      <c r="A128" t="s">
        <v>211</v>
      </c>
      <c r="B128" t="s">
        <v>17</v>
      </c>
      <c r="C128" t="s">
        <v>239</v>
      </c>
      <c r="D128" t="s">
        <v>19</v>
      </c>
      <c r="E128" t="s">
        <v>93</v>
      </c>
      <c r="F128" t="s">
        <v>21</v>
      </c>
      <c r="G128" t="s">
        <v>22</v>
      </c>
      <c r="H128" t="s">
        <v>206</v>
      </c>
      <c r="I128" s="22">
        <v>23.82</v>
      </c>
      <c r="J128">
        <v>12</v>
      </c>
      <c r="K128" s="22">
        <v>1.9850000000000001</v>
      </c>
      <c r="L128">
        <v>0</v>
      </c>
      <c r="M128" t="s">
        <v>28</v>
      </c>
      <c r="N128" s="22">
        <v>0</v>
      </c>
      <c r="P128">
        <v>67</v>
      </c>
    </row>
    <row r="129" spans="1:16" x14ac:dyDescent="0.3">
      <c r="A129" t="s">
        <v>260</v>
      </c>
      <c r="B129" t="s">
        <v>17</v>
      </c>
      <c r="C129" t="s">
        <v>239</v>
      </c>
      <c r="D129" t="s">
        <v>19</v>
      </c>
      <c r="E129" t="s">
        <v>93</v>
      </c>
      <c r="F129" t="s">
        <v>21</v>
      </c>
      <c r="G129" t="s">
        <v>22</v>
      </c>
      <c r="H129" t="s">
        <v>259</v>
      </c>
      <c r="I129" s="22">
        <v>25.72</v>
      </c>
      <c r="J129">
        <v>4</v>
      </c>
      <c r="K129" s="22">
        <v>6.43</v>
      </c>
      <c r="L129">
        <v>7</v>
      </c>
      <c r="M129" t="s">
        <v>71</v>
      </c>
      <c r="N129" s="22">
        <v>45.01</v>
      </c>
      <c r="P129">
        <v>44</v>
      </c>
    </row>
    <row r="130" spans="1:16" x14ac:dyDescent="0.3">
      <c r="A130" t="s">
        <v>293</v>
      </c>
      <c r="B130" t="s">
        <v>17</v>
      </c>
      <c r="C130" t="s">
        <v>239</v>
      </c>
      <c r="D130" t="s">
        <v>19</v>
      </c>
      <c r="E130" t="s">
        <v>93</v>
      </c>
      <c r="F130" t="s">
        <v>21</v>
      </c>
      <c r="G130" t="s">
        <v>71</v>
      </c>
      <c r="H130" t="s">
        <v>294</v>
      </c>
      <c r="I130" s="22">
        <v>26.47</v>
      </c>
      <c r="J130">
        <v>2</v>
      </c>
      <c r="K130" s="22">
        <v>13.234999999999999</v>
      </c>
      <c r="L130">
        <v>0</v>
      </c>
      <c r="M130" t="s">
        <v>71</v>
      </c>
      <c r="N130" s="22">
        <v>0</v>
      </c>
      <c r="P130">
        <v>79.099999999999994</v>
      </c>
    </row>
    <row r="131" spans="1:16" x14ac:dyDescent="0.3">
      <c r="A131" t="s">
        <v>295</v>
      </c>
      <c r="B131" t="s">
        <v>17</v>
      </c>
      <c r="C131" t="s">
        <v>239</v>
      </c>
      <c r="D131" t="s">
        <v>19</v>
      </c>
      <c r="E131" t="s">
        <v>93</v>
      </c>
      <c r="F131" t="s">
        <v>21</v>
      </c>
      <c r="G131" t="s">
        <v>22</v>
      </c>
      <c r="H131" t="s">
        <v>296</v>
      </c>
      <c r="I131" s="22">
        <v>9.4700000000000006</v>
      </c>
      <c r="J131">
        <v>1</v>
      </c>
      <c r="K131" s="22">
        <v>9.4700000000000006</v>
      </c>
      <c r="L131">
        <v>3</v>
      </c>
      <c r="M131" t="s">
        <v>71</v>
      </c>
      <c r="N131" s="22">
        <v>28.410000000000004</v>
      </c>
      <c r="P131">
        <v>80</v>
      </c>
    </row>
    <row r="132" spans="1:16" x14ac:dyDescent="0.3">
      <c r="A132" t="s">
        <v>252</v>
      </c>
      <c r="B132" t="s">
        <v>17</v>
      </c>
      <c r="C132" t="s">
        <v>239</v>
      </c>
      <c r="D132" t="s">
        <v>19</v>
      </c>
      <c r="E132" t="s">
        <v>93</v>
      </c>
      <c r="F132" t="s">
        <v>21</v>
      </c>
      <c r="G132" t="s">
        <v>22</v>
      </c>
      <c r="H132" t="s">
        <v>253</v>
      </c>
      <c r="I132" s="22">
        <v>25.78</v>
      </c>
      <c r="J132">
        <v>2</v>
      </c>
      <c r="K132" s="22">
        <v>12.89</v>
      </c>
      <c r="L132">
        <v>4</v>
      </c>
      <c r="M132" t="s">
        <v>130</v>
      </c>
      <c r="N132" s="22">
        <v>51.56</v>
      </c>
      <c r="P132">
        <v>39</v>
      </c>
    </row>
    <row r="133" spans="1:16" x14ac:dyDescent="0.3">
      <c r="A133" t="s">
        <v>150</v>
      </c>
      <c r="B133" t="s">
        <v>17</v>
      </c>
      <c r="C133" t="s">
        <v>239</v>
      </c>
      <c r="D133" t="s">
        <v>19</v>
      </c>
      <c r="E133" t="s">
        <v>93</v>
      </c>
      <c r="F133" t="s">
        <v>21</v>
      </c>
      <c r="G133" t="s">
        <v>130</v>
      </c>
      <c r="H133" t="s">
        <v>244</v>
      </c>
      <c r="I133" s="22">
        <v>17.440000000000001</v>
      </c>
      <c r="J133">
        <v>50</v>
      </c>
      <c r="K133" s="22">
        <v>0.3488</v>
      </c>
      <c r="L133">
        <v>50</v>
      </c>
      <c r="M133" t="s">
        <v>33</v>
      </c>
      <c r="N133" s="22">
        <v>17.440000000000001</v>
      </c>
      <c r="P133">
        <v>33</v>
      </c>
    </row>
    <row r="134" spans="1:16" x14ac:dyDescent="0.3">
      <c r="A134" t="s">
        <v>245</v>
      </c>
      <c r="B134" t="s">
        <v>17</v>
      </c>
      <c r="C134" t="s">
        <v>239</v>
      </c>
      <c r="D134" t="s">
        <v>19</v>
      </c>
      <c r="E134" t="s">
        <v>93</v>
      </c>
      <c r="F134" t="s">
        <v>21</v>
      </c>
      <c r="G134" t="s">
        <v>22</v>
      </c>
      <c r="H134" t="s">
        <v>246</v>
      </c>
      <c r="I134" s="22">
        <v>71.28</v>
      </c>
      <c r="J134">
        <v>12</v>
      </c>
      <c r="K134" s="22">
        <v>5.94</v>
      </c>
      <c r="L134">
        <v>11</v>
      </c>
      <c r="M134" t="s">
        <v>28</v>
      </c>
      <c r="N134" s="22">
        <v>65.34</v>
      </c>
      <c r="P134">
        <v>34</v>
      </c>
    </row>
    <row r="135" spans="1:16" x14ac:dyDescent="0.3">
      <c r="A135" t="s">
        <v>352</v>
      </c>
      <c r="B135" t="s">
        <v>66</v>
      </c>
      <c r="C135" t="s">
        <v>239</v>
      </c>
      <c r="D135" t="s">
        <v>19</v>
      </c>
      <c r="E135" t="s">
        <v>93</v>
      </c>
      <c r="F135" t="s">
        <v>21</v>
      </c>
      <c r="G135" t="s">
        <v>130</v>
      </c>
      <c r="H135" t="s">
        <v>163</v>
      </c>
      <c r="I135" s="22">
        <v>71.28</v>
      </c>
      <c r="J135">
        <v>50</v>
      </c>
      <c r="K135" s="22">
        <v>1.4256</v>
      </c>
      <c r="M135" t="s">
        <v>33</v>
      </c>
      <c r="N135" s="22">
        <v>0</v>
      </c>
    </row>
    <row r="136" spans="1:16" x14ac:dyDescent="0.3">
      <c r="A136" t="s">
        <v>241</v>
      </c>
      <c r="B136" t="s">
        <v>17</v>
      </c>
      <c r="C136" t="s">
        <v>239</v>
      </c>
      <c r="D136" t="s">
        <v>19</v>
      </c>
      <c r="E136" t="s">
        <v>93</v>
      </c>
      <c r="F136" t="s">
        <v>21</v>
      </c>
      <c r="G136" t="s">
        <v>130</v>
      </c>
      <c r="H136" t="s">
        <v>163</v>
      </c>
      <c r="I136" s="22">
        <v>14.43</v>
      </c>
      <c r="J136">
        <v>50</v>
      </c>
      <c r="K136" s="22">
        <v>0.28859999999999997</v>
      </c>
      <c r="L136">
        <v>50</v>
      </c>
      <c r="M136" t="s">
        <v>33</v>
      </c>
      <c r="N136" s="22">
        <v>14.429999999999998</v>
      </c>
      <c r="P136">
        <v>27</v>
      </c>
    </row>
    <row r="137" spans="1:16" x14ac:dyDescent="0.3">
      <c r="A137" t="s">
        <v>242</v>
      </c>
      <c r="B137" t="s">
        <v>17</v>
      </c>
      <c r="C137" t="s">
        <v>239</v>
      </c>
      <c r="D137" t="s">
        <v>19</v>
      </c>
      <c r="E137" t="s">
        <v>93</v>
      </c>
      <c r="F137" t="s">
        <v>21</v>
      </c>
      <c r="G137" t="s">
        <v>130</v>
      </c>
      <c r="H137" t="s">
        <v>163</v>
      </c>
      <c r="I137" s="22">
        <v>15.73</v>
      </c>
      <c r="J137">
        <v>50</v>
      </c>
      <c r="K137" s="22">
        <v>0.31459999999999999</v>
      </c>
      <c r="L137">
        <v>450</v>
      </c>
      <c r="M137" t="s">
        <v>33</v>
      </c>
      <c r="N137" s="22">
        <v>141.57</v>
      </c>
      <c r="P137">
        <v>28</v>
      </c>
    </row>
    <row r="138" spans="1:16" x14ac:dyDescent="0.3">
      <c r="A138" t="s">
        <v>162</v>
      </c>
      <c r="B138" t="s">
        <v>17</v>
      </c>
      <c r="C138" t="s">
        <v>239</v>
      </c>
      <c r="D138" t="s">
        <v>19</v>
      </c>
      <c r="E138" t="s">
        <v>93</v>
      </c>
      <c r="F138" t="s">
        <v>21</v>
      </c>
      <c r="G138" t="s">
        <v>130</v>
      </c>
      <c r="H138" t="s">
        <v>163</v>
      </c>
      <c r="I138" s="22">
        <v>16.45</v>
      </c>
      <c r="J138">
        <v>50</v>
      </c>
      <c r="K138" s="22">
        <v>0.32899999999999996</v>
      </c>
      <c r="L138">
        <v>50</v>
      </c>
      <c r="M138" t="s">
        <v>33</v>
      </c>
      <c r="N138" s="22">
        <v>16.45</v>
      </c>
      <c r="P138">
        <v>29</v>
      </c>
    </row>
    <row r="139" spans="1:16" x14ac:dyDescent="0.3">
      <c r="A139" t="s">
        <v>165</v>
      </c>
      <c r="B139" t="s">
        <v>17</v>
      </c>
      <c r="C139" t="s">
        <v>239</v>
      </c>
      <c r="D139" t="s">
        <v>19</v>
      </c>
      <c r="E139" t="s">
        <v>93</v>
      </c>
      <c r="F139" t="s">
        <v>21</v>
      </c>
      <c r="G139" t="s">
        <v>130</v>
      </c>
      <c r="H139" t="s">
        <v>163</v>
      </c>
      <c r="I139" s="22">
        <v>15.18</v>
      </c>
      <c r="J139">
        <v>50</v>
      </c>
      <c r="K139" s="22">
        <v>0.30359999999999998</v>
      </c>
      <c r="L139">
        <v>50</v>
      </c>
      <c r="M139" t="s">
        <v>33</v>
      </c>
      <c r="N139" s="22">
        <v>15.18</v>
      </c>
      <c r="P139">
        <v>30</v>
      </c>
    </row>
    <row r="140" spans="1:16" x14ac:dyDescent="0.3">
      <c r="A140" t="s">
        <v>325</v>
      </c>
      <c r="B140" t="s">
        <v>17</v>
      </c>
      <c r="C140" t="s">
        <v>239</v>
      </c>
      <c r="D140" t="s">
        <v>19</v>
      </c>
      <c r="E140" t="s">
        <v>93</v>
      </c>
      <c r="F140" t="s">
        <v>21</v>
      </c>
      <c r="G140" t="s">
        <v>22</v>
      </c>
      <c r="H140" t="s">
        <v>326</v>
      </c>
      <c r="I140" s="22">
        <v>26.2</v>
      </c>
      <c r="J140">
        <v>6</v>
      </c>
      <c r="K140" s="22">
        <v>4.3666666666666663</v>
      </c>
      <c r="L140">
        <v>9</v>
      </c>
      <c r="M140" t="s">
        <v>110</v>
      </c>
      <c r="N140" s="22">
        <v>39.299999999999997</v>
      </c>
      <c r="P140">
        <v>97</v>
      </c>
    </row>
    <row r="141" spans="1:16" x14ac:dyDescent="0.3">
      <c r="A141" t="s">
        <v>275</v>
      </c>
      <c r="B141" t="s">
        <v>17</v>
      </c>
      <c r="C141" t="s">
        <v>239</v>
      </c>
      <c r="D141" t="s">
        <v>19</v>
      </c>
      <c r="E141" t="s">
        <v>93</v>
      </c>
      <c r="F141" t="s">
        <v>21</v>
      </c>
      <c r="G141" t="s">
        <v>22</v>
      </c>
      <c r="H141" t="s">
        <v>276</v>
      </c>
      <c r="I141" s="22">
        <v>31.38</v>
      </c>
      <c r="J141">
        <v>1</v>
      </c>
      <c r="K141" s="22">
        <v>31.38</v>
      </c>
      <c r="L141">
        <v>0.7</v>
      </c>
      <c r="M141" t="s">
        <v>53</v>
      </c>
      <c r="N141" s="22">
        <v>21.965999999999998</v>
      </c>
      <c r="P141">
        <v>53</v>
      </c>
    </row>
    <row r="142" spans="1:16" x14ac:dyDescent="0.3">
      <c r="A142" t="s">
        <v>167</v>
      </c>
      <c r="B142" t="s">
        <v>17</v>
      </c>
      <c r="C142" t="s">
        <v>239</v>
      </c>
      <c r="D142" t="s">
        <v>19</v>
      </c>
      <c r="E142" t="s">
        <v>93</v>
      </c>
      <c r="F142" t="s">
        <v>21</v>
      </c>
      <c r="G142" t="s">
        <v>130</v>
      </c>
      <c r="H142" t="s">
        <v>168</v>
      </c>
      <c r="I142" s="22">
        <v>19.96</v>
      </c>
      <c r="J142">
        <v>25</v>
      </c>
      <c r="K142" s="22">
        <v>0.7984</v>
      </c>
      <c r="L142">
        <v>25</v>
      </c>
      <c r="M142" t="s">
        <v>33</v>
      </c>
      <c r="N142" s="22">
        <v>19.96</v>
      </c>
      <c r="P142">
        <v>31</v>
      </c>
    </row>
    <row r="143" spans="1:16" x14ac:dyDescent="0.3">
      <c r="A143" t="s">
        <v>254</v>
      </c>
      <c r="B143" t="s">
        <v>17</v>
      </c>
      <c r="C143" t="s">
        <v>239</v>
      </c>
      <c r="D143" t="s">
        <v>19</v>
      </c>
      <c r="E143" t="s">
        <v>93</v>
      </c>
      <c r="F143" t="s">
        <v>21</v>
      </c>
      <c r="G143" t="s">
        <v>22</v>
      </c>
      <c r="H143" t="s">
        <v>255</v>
      </c>
      <c r="I143" s="22">
        <v>22.57</v>
      </c>
      <c r="J143">
        <v>1</v>
      </c>
      <c r="K143" s="22">
        <v>22.57</v>
      </c>
      <c r="L143">
        <v>10</v>
      </c>
      <c r="M143" t="s">
        <v>53</v>
      </c>
      <c r="N143" s="22">
        <v>225.7</v>
      </c>
      <c r="P143">
        <v>41</v>
      </c>
    </row>
    <row r="144" spans="1:16" x14ac:dyDescent="0.3">
      <c r="A144" t="s">
        <v>263</v>
      </c>
      <c r="B144" t="s">
        <v>17</v>
      </c>
      <c r="C144" t="s">
        <v>239</v>
      </c>
      <c r="D144" t="s">
        <v>104</v>
      </c>
      <c r="E144" t="s">
        <v>93</v>
      </c>
      <c r="F144" t="s">
        <v>21</v>
      </c>
      <c r="G144" t="s">
        <v>22</v>
      </c>
      <c r="H144" t="s">
        <v>71</v>
      </c>
      <c r="I144" s="22">
        <v>17.5</v>
      </c>
      <c r="J144">
        <v>1</v>
      </c>
      <c r="K144" s="22">
        <v>17.5</v>
      </c>
      <c r="L144">
        <v>5</v>
      </c>
      <c r="M144" t="s">
        <v>71</v>
      </c>
      <c r="N144" s="22">
        <v>87.5</v>
      </c>
      <c r="P144">
        <v>46</v>
      </c>
    </row>
    <row r="145" spans="1:16" x14ac:dyDescent="0.3">
      <c r="A145" t="s">
        <v>264</v>
      </c>
      <c r="B145" t="s">
        <v>17</v>
      </c>
      <c r="C145" t="s">
        <v>239</v>
      </c>
      <c r="D145" t="s">
        <v>19</v>
      </c>
      <c r="E145" t="s">
        <v>93</v>
      </c>
      <c r="F145" t="s">
        <v>21</v>
      </c>
      <c r="G145" t="s">
        <v>105</v>
      </c>
      <c r="H145" t="s">
        <v>265</v>
      </c>
      <c r="I145" s="22">
        <v>23.02</v>
      </c>
      <c r="J145">
        <v>3</v>
      </c>
      <c r="K145" s="22">
        <v>7.6733333333333329</v>
      </c>
      <c r="L145">
        <v>0</v>
      </c>
      <c r="M145" t="s">
        <v>71</v>
      </c>
      <c r="N145" s="22">
        <v>0</v>
      </c>
      <c r="P145">
        <v>47</v>
      </c>
    </row>
    <row r="146" spans="1:16" x14ac:dyDescent="0.3">
      <c r="A146" t="s">
        <v>301</v>
      </c>
      <c r="B146" t="s">
        <v>17</v>
      </c>
      <c r="C146" t="s">
        <v>239</v>
      </c>
      <c r="D146" t="s">
        <v>19</v>
      </c>
      <c r="E146" t="s">
        <v>93</v>
      </c>
      <c r="F146" t="s">
        <v>21</v>
      </c>
      <c r="G146" t="s">
        <v>28</v>
      </c>
      <c r="H146" t="s">
        <v>259</v>
      </c>
      <c r="I146" s="22">
        <v>29.01</v>
      </c>
      <c r="J146">
        <v>4</v>
      </c>
      <c r="K146" s="22">
        <v>7.2525000000000004</v>
      </c>
      <c r="L146">
        <v>5</v>
      </c>
      <c r="M146" t="s">
        <v>71</v>
      </c>
      <c r="N146" s="22">
        <v>36.262500000000003</v>
      </c>
      <c r="P146">
        <v>83</v>
      </c>
    </row>
    <row r="147" spans="1:16" x14ac:dyDescent="0.3">
      <c r="A147" t="s">
        <v>271</v>
      </c>
      <c r="B147" t="s">
        <v>17</v>
      </c>
      <c r="C147" t="s">
        <v>239</v>
      </c>
      <c r="D147" t="s">
        <v>19</v>
      </c>
      <c r="E147" t="s">
        <v>93</v>
      </c>
      <c r="F147" t="s">
        <v>21</v>
      </c>
      <c r="G147" t="s">
        <v>22</v>
      </c>
      <c r="H147" t="s">
        <v>272</v>
      </c>
      <c r="I147" s="22">
        <v>16.170000000000002</v>
      </c>
      <c r="J147">
        <v>1</v>
      </c>
      <c r="K147" s="22">
        <v>16.170000000000002</v>
      </c>
      <c r="L147">
        <v>0.4</v>
      </c>
      <c r="M147" t="s">
        <v>53</v>
      </c>
      <c r="N147" s="22">
        <v>6.4680000000000009</v>
      </c>
      <c r="P147">
        <v>51</v>
      </c>
    </row>
    <row r="148" spans="1:16" x14ac:dyDescent="0.3">
      <c r="A148" t="s">
        <v>299</v>
      </c>
      <c r="B148" t="s">
        <v>17</v>
      </c>
      <c r="C148" t="s">
        <v>239</v>
      </c>
      <c r="D148" t="s">
        <v>19</v>
      </c>
      <c r="E148" t="s">
        <v>93</v>
      </c>
      <c r="F148" t="s">
        <v>21</v>
      </c>
      <c r="G148" t="s">
        <v>22</v>
      </c>
      <c r="H148" t="s">
        <v>300</v>
      </c>
      <c r="I148" s="22">
        <v>23.55</v>
      </c>
      <c r="J148">
        <v>2</v>
      </c>
      <c r="K148" s="22">
        <v>11.775</v>
      </c>
      <c r="L148">
        <v>5</v>
      </c>
      <c r="M148" t="s">
        <v>130</v>
      </c>
      <c r="N148" s="22">
        <v>58.875</v>
      </c>
      <c r="P148">
        <v>82</v>
      </c>
    </row>
    <row r="149" spans="1:16" x14ac:dyDescent="0.3">
      <c r="A149" t="s">
        <v>287</v>
      </c>
      <c r="B149" t="s">
        <v>17</v>
      </c>
      <c r="C149" t="s">
        <v>239</v>
      </c>
      <c r="D149" t="s">
        <v>19</v>
      </c>
      <c r="E149" t="s">
        <v>93</v>
      </c>
      <c r="F149" t="s">
        <v>21</v>
      </c>
      <c r="G149" t="s">
        <v>71</v>
      </c>
      <c r="H149" t="s">
        <v>288</v>
      </c>
      <c r="I149" s="22">
        <v>42.03</v>
      </c>
      <c r="J149">
        <v>4</v>
      </c>
      <c r="K149" s="22">
        <v>10.5075</v>
      </c>
      <c r="L149">
        <v>4</v>
      </c>
      <c r="M149" t="s">
        <v>71</v>
      </c>
      <c r="N149" s="22">
        <v>42.03</v>
      </c>
      <c r="P149">
        <v>74</v>
      </c>
    </row>
    <row r="150" spans="1:16" x14ac:dyDescent="0.3">
      <c r="A150" t="s">
        <v>267</v>
      </c>
      <c r="B150" t="s">
        <v>17</v>
      </c>
      <c r="C150" t="s">
        <v>239</v>
      </c>
      <c r="D150" t="s">
        <v>19</v>
      </c>
      <c r="E150" t="s">
        <v>93</v>
      </c>
      <c r="F150" t="s">
        <v>21</v>
      </c>
      <c r="G150" t="s">
        <v>28</v>
      </c>
      <c r="H150" t="s">
        <v>268</v>
      </c>
      <c r="I150" s="22">
        <v>51.01</v>
      </c>
      <c r="J150">
        <v>4</v>
      </c>
      <c r="K150" s="22">
        <v>12.7525</v>
      </c>
      <c r="L150">
        <v>4</v>
      </c>
      <c r="M150" t="s">
        <v>28</v>
      </c>
      <c r="N150" s="22">
        <v>51.01</v>
      </c>
      <c r="P150">
        <v>49</v>
      </c>
    </row>
    <row r="151" spans="1:16" x14ac:dyDescent="0.3">
      <c r="A151" t="s">
        <v>297</v>
      </c>
      <c r="B151" t="s">
        <v>17</v>
      </c>
      <c r="C151" t="s">
        <v>239</v>
      </c>
      <c r="D151" t="s">
        <v>19</v>
      </c>
      <c r="E151" t="s">
        <v>93</v>
      </c>
      <c r="F151" t="s">
        <v>21</v>
      </c>
      <c r="G151" t="s">
        <v>22</v>
      </c>
      <c r="H151" t="s">
        <v>298</v>
      </c>
      <c r="I151" s="22">
        <v>45.03</v>
      </c>
      <c r="J151">
        <v>2</v>
      </c>
      <c r="K151" s="22">
        <v>22.515000000000001</v>
      </c>
      <c r="L151">
        <v>3</v>
      </c>
      <c r="M151" t="s">
        <v>130</v>
      </c>
      <c r="N151" s="22">
        <v>67.545000000000002</v>
      </c>
      <c r="P151">
        <v>81</v>
      </c>
    </row>
    <row r="152" spans="1:16" x14ac:dyDescent="0.3">
      <c r="A152" t="s">
        <v>273</v>
      </c>
      <c r="B152" t="s">
        <v>17</v>
      </c>
      <c r="C152" t="s">
        <v>239</v>
      </c>
      <c r="D152" t="s">
        <v>19</v>
      </c>
      <c r="E152" t="s">
        <v>93</v>
      </c>
      <c r="F152" t="s">
        <v>21</v>
      </c>
      <c r="G152" t="s">
        <v>22</v>
      </c>
      <c r="H152" t="s">
        <v>274</v>
      </c>
      <c r="I152" s="22">
        <v>19.43</v>
      </c>
      <c r="J152">
        <v>1</v>
      </c>
      <c r="K152" s="22">
        <v>19.43</v>
      </c>
      <c r="L152">
        <v>0.3</v>
      </c>
      <c r="M152" t="s">
        <v>53</v>
      </c>
      <c r="N152" s="22">
        <v>5.8289999999999997</v>
      </c>
      <c r="P152">
        <v>52</v>
      </c>
    </row>
    <row r="153" spans="1:16" x14ac:dyDescent="0.3">
      <c r="A153" t="s">
        <v>302</v>
      </c>
      <c r="B153" t="s">
        <v>17</v>
      </c>
      <c r="C153" t="s">
        <v>239</v>
      </c>
      <c r="D153" t="s">
        <v>19</v>
      </c>
      <c r="E153" t="s">
        <v>93</v>
      </c>
      <c r="F153" t="s">
        <v>21</v>
      </c>
      <c r="G153" t="s">
        <v>22</v>
      </c>
      <c r="H153" t="s">
        <v>259</v>
      </c>
      <c r="I153" s="22">
        <v>34.799999999999997</v>
      </c>
      <c r="J153">
        <v>4</v>
      </c>
      <c r="K153" s="22">
        <v>8.6999999999999993</v>
      </c>
      <c r="L153">
        <v>6</v>
      </c>
      <c r="M153" t="s">
        <v>71</v>
      </c>
      <c r="N153" s="22">
        <v>52.199999999999996</v>
      </c>
      <c r="P153">
        <v>84</v>
      </c>
    </row>
    <row r="154" spans="1:16" x14ac:dyDescent="0.3">
      <c r="A154" t="s">
        <v>353</v>
      </c>
      <c r="B154" t="s">
        <v>66</v>
      </c>
      <c r="C154" t="s">
        <v>76</v>
      </c>
      <c r="D154" t="s">
        <v>19</v>
      </c>
      <c r="E154" t="s">
        <v>93</v>
      </c>
      <c r="F154" t="s">
        <v>21</v>
      </c>
      <c r="G154" t="s">
        <v>22</v>
      </c>
      <c r="H154" t="s">
        <v>354</v>
      </c>
      <c r="I154" s="22">
        <v>76.8</v>
      </c>
      <c r="J154">
        <v>60</v>
      </c>
      <c r="K154" s="22">
        <v>1.28</v>
      </c>
      <c r="M154" t="s">
        <v>53</v>
      </c>
      <c r="N154" s="22">
        <v>0</v>
      </c>
    </row>
    <row r="155" spans="1:16" x14ac:dyDescent="0.3">
      <c r="A155" t="s">
        <v>355</v>
      </c>
      <c r="B155" t="s">
        <v>66</v>
      </c>
      <c r="C155" t="s">
        <v>76</v>
      </c>
      <c r="D155" t="s">
        <v>19</v>
      </c>
      <c r="E155" t="s">
        <v>93</v>
      </c>
      <c r="F155" t="s">
        <v>21</v>
      </c>
      <c r="G155" t="s">
        <v>185</v>
      </c>
      <c r="H155" t="s">
        <v>185</v>
      </c>
      <c r="I155" s="22">
        <v>54.61</v>
      </c>
      <c r="J155">
        <v>1</v>
      </c>
      <c r="K155" s="22">
        <v>54.61</v>
      </c>
      <c r="L155">
        <v>14.6</v>
      </c>
      <c r="M155" t="s">
        <v>356</v>
      </c>
      <c r="N155" s="22">
        <v>797.30599999999993</v>
      </c>
    </row>
    <row r="156" spans="1:16" x14ac:dyDescent="0.3">
      <c r="A156" t="s">
        <v>357</v>
      </c>
      <c r="B156" t="s">
        <v>66</v>
      </c>
      <c r="C156" t="s">
        <v>76</v>
      </c>
      <c r="D156" t="s">
        <v>19</v>
      </c>
      <c r="E156" t="s">
        <v>93</v>
      </c>
      <c r="F156" t="s">
        <v>21</v>
      </c>
      <c r="G156" t="s">
        <v>28</v>
      </c>
      <c r="H156" t="s">
        <v>75</v>
      </c>
      <c r="I156" s="22">
        <v>8.86</v>
      </c>
      <c r="J156">
        <v>1</v>
      </c>
      <c r="K156" s="22">
        <v>8.86</v>
      </c>
      <c r="L156">
        <v>0</v>
      </c>
      <c r="M156" t="s">
        <v>28</v>
      </c>
      <c r="N156" s="22">
        <v>0</v>
      </c>
    </row>
    <row r="157" spans="1:16" x14ac:dyDescent="0.3">
      <c r="A157" t="s">
        <v>358</v>
      </c>
      <c r="B157" t="s">
        <v>17</v>
      </c>
      <c r="C157" t="s">
        <v>76</v>
      </c>
      <c r="D157" t="s">
        <v>19</v>
      </c>
      <c r="E157" t="s">
        <v>93</v>
      </c>
      <c r="F157" t="s">
        <v>21</v>
      </c>
      <c r="G157" t="s">
        <v>22</v>
      </c>
      <c r="H157" t="s">
        <v>359</v>
      </c>
      <c r="I157" s="22">
        <v>65.69</v>
      </c>
      <c r="J157">
        <v>48</v>
      </c>
      <c r="K157" s="22">
        <v>1.3685416666666665</v>
      </c>
      <c r="L157">
        <v>96</v>
      </c>
      <c r="M157" t="s">
        <v>28</v>
      </c>
      <c r="N157" s="22">
        <v>131.38</v>
      </c>
    </row>
    <row r="158" spans="1:16" x14ac:dyDescent="0.3">
      <c r="A158" t="s">
        <v>360</v>
      </c>
      <c r="B158" t="s">
        <v>17</v>
      </c>
      <c r="C158" t="s">
        <v>76</v>
      </c>
      <c r="D158" t="s">
        <v>19</v>
      </c>
      <c r="E158" t="s">
        <v>93</v>
      </c>
      <c r="F158" t="s">
        <v>21</v>
      </c>
      <c r="G158" t="s">
        <v>22</v>
      </c>
      <c r="H158" t="s">
        <v>361</v>
      </c>
      <c r="I158" s="22">
        <v>30.92</v>
      </c>
      <c r="J158">
        <v>12</v>
      </c>
      <c r="K158" s="22">
        <v>2.5766666666666667</v>
      </c>
      <c r="L158">
        <v>9</v>
      </c>
      <c r="M158" t="s">
        <v>305</v>
      </c>
      <c r="N158" s="22">
        <v>23.19</v>
      </c>
    </row>
    <row r="159" spans="1:16" x14ac:dyDescent="0.3">
      <c r="A159" t="s">
        <v>362</v>
      </c>
      <c r="B159" t="s">
        <v>17</v>
      </c>
      <c r="C159" t="s">
        <v>76</v>
      </c>
      <c r="D159" t="s">
        <v>363</v>
      </c>
      <c r="E159" t="s">
        <v>93</v>
      </c>
      <c r="F159" t="s">
        <v>21</v>
      </c>
      <c r="G159" t="s">
        <v>364</v>
      </c>
      <c r="H159" t="s">
        <v>365</v>
      </c>
      <c r="I159" s="22">
        <v>28.88</v>
      </c>
      <c r="J159">
        <v>1</v>
      </c>
      <c r="K159" s="22">
        <v>28.88</v>
      </c>
      <c r="L159">
        <v>4</v>
      </c>
      <c r="M159" t="s">
        <v>364</v>
      </c>
      <c r="N159" s="22">
        <v>115.52</v>
      </c>
    </row>
    <row r="160" spans="1:16" x14ac:dyDescent="0.3">
      <c r="A160" t="s">
        <v>366</v>
      </c>
      <c r="B160" t="s">
        <v>17</v>
      </c>
      <c r="C160" t="s">
        <v>76</v>
      </c>
      <c r="D160" t="s">
        <v>19</v>
      </c>
      <c r="E160" t="s">
        <v>93</v>
      </c>
      <c r="F160" t="s">
        <v>21</v>
      </c>
      <c r="G160" t="s">
        <v>22</v>
      </c>
      <c r="H160" t="s">
        <v>367</v>
      </c>
      <c r="I160" s="22">
        <v>20.41</v>
      </c>
      <c r="J160">
        <v>12</v>
      </c>
      <c r="K160" s="22">
        <v>1.7008333333333334</v>
      </c>
      <c r="L160">
        <v>9</v>
      </c>
      <c r="M160" t="s">
        <v>28</v>
      </c>
      <c r="N160" s="22">
        <v>15.307500000000001</v>
      </c>
    </row>
    <row r="161" spans="1:14" x14ac:dyDescent="0.3">
      <c r="A161" t="s">
        <v>368</v>
      </c>
      <c r="B161" t="s">
        <v>17</v>
      </c>
      <c r="C161" t="s">
        <v>76</v>
      </c>
      <c r="D161" t="s">
        <v>19</v>
      </c>
      <c r="E161" t="s">
        <v>93</v>
      </c>
      <c r="F161" t="s">
        <v>21</v>
      </c>
      <c r="G161" t="s">
        <v>22</v>
      </c>
      <c r="H161" t="s">
        <v>369</v>
      </c>
      <c r="I161" s="22">
        <v>114.53</v>
      </c>
      <c r="J161">
        <v>4</v>
      </c>
      <c r="K161" s="22">
        <v>28.6325</v>
      </c>
      <c r="L161">
        <v>3</v>
      </c>
      <c r="M161" t="s">
        <v>370</v>
      </c>
      <c r="N161" s="22">
        <v>85.897500000000008</v>
      </c>
    </row>
    <row r="162" spans="1:14" x14ac:dyDescent="0.3">
      <c r="A162" t="s">
        <v>228</v>
      </c>
      <c r="B162" t="s">
        <v>17</v>
      </c>
      <c r="C162" t="s">
        <v>76</v>
      </c>
      <c r="D162" t="s">
        <v>36</v>
      </c>
      <c r="E162" t="s">
        <v>93</v>
      </c>
      <c r="F162" t="s">
        <v>21</v>
      </c>
      <c r="G162" t="s">
        <v>67</v>
      </c>
      <c r="H162" t="s">
        <v>229</v>
      </c>
      <c r="I162" s="22">
        <v>14.16</v>
      </c>
      <c r="J162">
        <v>12</v>
      </c>
      <c r="K162" s="22">
        <v>1.18</v>
      </c>
      <c r="L162">
        <v>12</v>
      </c>
      <c r="M162" t="s">
        <v>214</v>
      </c>
      <c r="N162" s="22">
        <v>14.16</v>
      </c>
    </row>
    <row r="163" spans="1:14" x14ac:dyDescent="0.3">
      <c r="A163" t="s">
        <v>371</v>
      </c>
      <c r="B163" t="s">
        <v>17</v>
      </c>
      <c r="C163" t="s">
        <v>76</v>
      </c>
      <c r="D163" t="s">
        <v>19</v>
      </c>
      <c r="E163" t="s">
        <v>93</v>
      </c>
      <c r="F163" t="s">
        <v>21</v>
      </c>
      <c r="G163" t="s">
        <v>22</v>
      </c>
      <c r="H163" t="s">
        <v>372</v>
      </c>
      <c r="I163" s="22">
        <v>82.42</v>
      </c>
      <c r="J163">
        <v>4</v>
      </c>
      <c r="K163" s="22">
        <v>20.605</v>
      </c>
      <c r="L163">
        <v>3</v>
      </c>
      <c r="M163" t="s">
        <v>370</v>
      </c>
      <c r="N163" s="22">
        <v>61.814999999999998</v>
      </c>
    </row>
    <row r="164" spans="1:14" x14ac:dyDescent="0.3">
      <c r="A164" t="s">
        <v>373</v>
      </c>
      <c r="B164" t="s">
        <v>17</v>
      </c>
      <c r="C164" t="s">
        <v>76</v>
      </c>
      <c r="D164" t="s">
        <v>19</v>
      </c>
      <c r="E164" t="s">
        <v>93</v>
      </c>
      <c r="F164" t="s">
        <v>21</v>
      </c>
      <c r="G164" t="s">
        <v>22</v>
      </c>
      <c r="H164" t="s">
        <v>374</v>
      </c>
      <c r="I164" s="22">
        <v>67.33</v>
      </c>
      <c r="J164">
        <v>2</v>
      </c>
      <c r="K164" s="22">
        <v>33.664999999999999</v>
      </c>
      <c r="L164">
        <v>2</v>
      </c>
      <c r="M164" t="s">
        <v>370</v>
      </c>
      <c r="N164" s="22">
        <v>67.33</v>
      </c>
    </row>
    <row r="165" spans="1:14" x14ac:dyDescent="0.3">
      <c r="A165" t="s">
        <v>221</v>
      </c>
      <c r="B165" t="s">
        <v>17</v>
      </c>
      <c r="C165" t="s">
        <v>76</v>
      </c>
      <c r="D165" t="s">
        <v>36</v>
      </c>
      <c r="E165" t="s">
        <v>93</v>
      </c>
      <c r="F165" t="s">
        <v>21</v>
      </c>
      <c r="G165" t="s">
        <v>28</v>
      </c>
      <c r="H165" t="s">
        <v>222</v>
      </c>
      <c r="I165" s="22">
        <v>1.9</v>
      </c>
      <c r="J165">
        <v>1</v>
      </c>
      <c r="K165" s="22">
        <v>1.9</v>
      </c>
      <c r="L165">
        <v>30</v>
      </c>
      <c r="M165" t="s">
        <v>214</v>
      </c>
      <c r="N165" s="22">
        <v>57</v>
      </c>
    </row>
    <row r="166" spans="1:14" x14ac:dyDescent="0.3">
      <c r="A166" t="s">
        <v>219</v>
      </c>
      <c r="B166" t="s">
        <v>17</v>
      </c>
      <c r="C166" t="s">
        <v>76</v>
      </c>
      <c r="D166" t="s">
        <v>36</v>
      </c>
      <c r="E166" t="s">
        <v>93</v>
      </c>
      <c r="F166" t="s">
        <v>21</v>
      </c>
      <c r="G166" t="s">
        <v>67</v>
      </c>
      <c r="H166" t="s">
        <v>220</v>
      </c>
      <c r="I166" s="22">
        <v>128.69999999999999</v>
      </c>
      <c r="J166">
        <v>96</v>
      </c>
      <c r="K166" s="22">
        <v>1.340625</v>
      </c>
      <c r="L166">
        <v>0</v>
      </c>
      <c r="M166" t="s">
        <v>214</v>
      </c>
      <c r="N166" s="22">
        <v>0</v>
      </c>
    </row>
    <row r="167" spans="1:14" x14ac:dyDescent="0.3">
      <c r="A167" t="s">
        <v>375</v>
      </c>
      <c r="B167" t="s">
        <v>17</v>
      </c>
      <c r="C167" t="s">
        <v>76</v>
      </c>
      <c r="D167" t="s">
        <v>19</v>
      </c>
      <c r="E167" t="s">
        <v>93</v>
      </c>
      <c r="F167" t="s">
        <v>21</v>
      </c>
      <c r="G167" t="s">
        <v>22</v>
      </c>
      <c r="H167" t="s">
        <v>376</v>
      </c>
      <c r="I167" s="22">
        <v>62.54</v>
      </c>
      <c r="J167">
        <v>2</v>
      </c>
      <c r="K167" s="22">
        <v>31.27</v>
      </c>
      <c r="L167">
        <v>4</v>
      </c>
      <c r="M167" t="s">
        <v>370</v>
      </c>
      <c r="N167" s="22">
        <v>125.08</v>
      </c>
    </row>
    <row r="168" spans="1:14" x14ac:dyDescent="0.3">
      <c r="A168" t="s">
        <v>377</v>
      </c>
      <c r="B168" t="s">
        <v>66</v>
      </c>
      <c r="C168" t="s">
        <v>76</v>
      </c>
      <c r="D168" t="s">
        <v>19</v>
      </c>
      <c r="E168" t="s">
        <v>93</v>
      </c>
      <c r="F168" t="s">
        <v>21</v>
      </c>
      <c r="G168" t="s">
        <v>185</v>
      </c>
      <c r="H168" t="s">
        <v>378</v>
      </c>
      <c r="I168" s="22">
        <v>30.05</v>
      </c>
      <c r="J168">
        <v>30</v>
      </c>
      <c r="K168" s="22">
        <v>1.0016666666666667</v>
      </c>
      <c r="M168" t="s">
        <v>33</v>
      </c>
      <c r="N168" s="22">
        <v>0</v>
      </c>
    </row>
    <row r="169" spans="1:14" x14ac:dyDescent="0.3">
      <c r="A169" t="s">
        <v>379</v>
      </c>
      <c r="B169" t="s">
        <v>17</v>
      </c>
      <c r="C169" t="s">
        <v>76</v>
      </c>
      <c r="D169" t="s">
        <v>19</v>
      </c>
      <c r="E169" t="s">
        <v>93</v>
      </c>
      <c r="F169" t="s">
        <v>21</v>
      </c>
      <c r="G169" t="s">
        <v>22</v>
      </c>
      <c r="H169" t="s">
        <v>372</v>
      </c>
      <c r="I169" s="22">
        <v>103.73</v>
      </c>
      <c r="J169">
        <v>4</v>
      </c>
      <c r="K169" s="22">
        <v>25.932500000000001</v>
      </c>
      <c r="L169">
        <v>0</v>
      </c>
      <c r="M169" t="s">
        <v>370</v>
      </c>
      <c r="N169" s="22">
        <v>0</v>
      </c>
    </row>
    <row r="170" spans="1:14" x14ac:dyDescent="0.3">
      <c r="A170" t="s">
        <v>215</v>
      </c>
      <c r="B170" t="s">
        <v>17</v>
      </c>
      <c r="C170" t="s">
        <v>76</v>
      </c>
      <c r="D170" t="s">
        <v>36</v>
      </c>
      <c r="E170" t="s">
        <v>93</v>
      </c>
      <c r="F170" t="s">
        <v>21</v>
      </c>
      <c r="G170" t="s">
        <v>67</v>
      </c>
      <c r="H170" t="s">
        <v>216</v>
      </c>
      <c r="I170" s="22">
        <v>0.95</v>
      </c>
      <c r="J170">
        <v>1</v>
      </c>
      <c r="K170" s="22">
        <v>0.95</v>
      </c>
      <c r="L170">
        <v>0</v>
      </c>
      <c r="M170" t="s">
        <v>214</v>
      </c>
      <c r="N170" s="22">
        <v>0</v>
      </c>
    </row>
    <row r="171" spans="1:14" x14ac:dyDescent="0.3">
      <c r="A171" t="s">
        <v>380</v>
      </c>
      <c r="B171" t="s">
        <v>66</v>
      </c>
      <c r="C171" t="s">
        <v>76</v>
      </c>
      <c r="D171" t="s">
        <v>19</v>
      </c>
      <c r="E171" t="s">
        <v>93</v>
      </c>
      <c r="F171" t="s">
        <v>21</v>
      </c>
      <c r="G171" t="s">
        <v>185</v>
      </c>
      <c r="H171" t="s">
        <v>356</v>
      </c>
      <c r="I171" s="22">
        <v>23.05</v>
      </c>
      <c r="J171">
        <v>1</v>
      </c>
      <c r="K171" s="22">
        <v>23.05</v>
      </c>
      <c r="M171" t="s">
        <v>356</v>
      </c>
      <c r="N171" s="22">
        <v>0</v>
      </c>
    </row>
    <row r="172" spans="1:14" x14ac:dyDescent="0.3">
      <c r="A172" t="s">
        <v>358</v>
      </c>
      <c r="B172" t="s">
        <v>17</v>
      </c>
      <c r="C172" t="s">
        <v>73</v>
      </c>
      <c r="D172" t="s">
        <v>19</v>
      </c>
      <c r="E172" t="s">
        <v>93</v>
      </c>
      <c r="F172" t="s">
        <v>21</v>
      </c>
      <c r="G172" t="s">
        <v>22</v>
      </c>
      <c r="H172" t="s">
        <v>359</v>
      </c>
      <c r="I172" s="22">
        <v>65.69</v>
      </c>
      <c r="J172">
        <v>48</v>
      </c>
      <c r="K172" s="22">
        <v>1.3685416666666665</v>
      </c>
      <c r="L172">
        <v>6</v>
      </c>
      <c r="M172" t="s">
        <v>28</v>
      </c>
      <c r="N172" s="22">
        <v>8.2112499999999997</v>
      </c>
    </row>
    <row r="173" spans="1:14" x14ac:dyDescent="0.3">
      <c r="A173" t="s">
        <v>381</v>
      </c>
      <c r="B173" t="s">
        <v>17</v>
      </c>
      <c r="C173" t="s">
        <v>73</v>
      </c>
      <c r="D173" t="s">
        <v>19</v>
      </c>
      <c r="E173" t="s">
        <v>93</v>
      </c>
      <c r="F173" t="s">
        <v>21</v>
      </c>
      <c r="G173" t="s">
        <v>71</v>
      </c>
      <c r="H173" t="s">
        <v>382</v>
      </c>
      <c r="I173" s="22">
        <v>7.04</v>
      </c>
      <c r="J173">
        <v>9</v>
      </c>
      <c r="K173" s="22">
        <v>0.78222222222222226</v>
      </c>
      <c r="L173">
        <v>6.9</v>
      </c>
      <c r="M173" t="s">
        <v>33</v>
      </c>
      <c r="N173" s="22">
        <v>5.397333333333334</v>
      </c>
    </row>
    <row r="174" spans="1:14" x14ac:dyDescent="0.3">
      <c r="A174" t="s">
        <v>383</v>
      </c>
      <c r="B174" t="s">
        <v>17</v>
      </c>
      <c r="C174" t="s">
        <v>73</v>
      </c>
      <c r="D174" t="s">
        <v>384</v>
      </c>
      <c r="E174" t="s">
        <v>93</v>
      </c>
      <c r="F174" t="s">
        <v>21</v>
      </c>
      <c r="G174" t="s">
        <v>71</v>
      </c>
      <c r="H174" t="s">
        <v>382</v>
      </c>
      <c r="I174" s="22">
        <v>5.19</v>
      </c>
      <c r="J174">
        <v>9</v>
      </c>
      <c r="K174" s="22">
        <v>0.57666666666666666</v>
      </c>
      <c r="L174">
        <v>11</v>
      </c>
      <c r="M174" t="s">
        <v>33</v>
      </c>
      <c r="N174" s="22">
        <v>6.3433333333333337</v>
      </c>
    </row>
    <row r="175" spans="1:14" x14ac:dyDescent="0.3">
      <c r="A175" t="s">
        <v>385</v>
      </c>
      <c r="B175" t="s">
        <v>17</v>
      </c>
      <c r="C175" t="s">
        <v>73</v>
      </c>
      <c r="D175" t="s">
        <v>384</v>
      </c>
      <c r="E175" t="s">
        <v>93</v>
      </c>
      <c r="F175" t="s">
        <v>21</v>
      </c>
      <c r="G175" t="s">
        <v>71</v>
      </c>
      <c r="H175" t="s">
        <v>382</v>
      </c>
      <c r="I175" s="22">
        <v>5.6</v>
      </c>
      <c r="J175">
        <v>9</v>
      </c>
      <c r="K175" s="22">
        <v>0.62222222222222223</v>
      </c>
      <c r="L175">
        <v>3.6</v>
      </c>
      <c r="M175" t="s">
        <v>33</v>
      </c>
      <c r="N175" s="22">
        <v>2.2400000000000002</v>
      </c>
    </row>
    <row r="176" spans="1:14" x14ac:dyDescent="0.3">
      <c r="A176" t="s">
        <v>386</v>
      </c>
      <c r="B176" t="s">
        <v>17</v>
      </c>
      <c r="C176" t="s">
        <v>73</v>
      </c>
      <c r="D176" t="s">
        <v>384</v>
      </c>
      <c r="E176" t="s">
        <v>93</v>
      </c>
      <c r="F176" t="s">
        <v>21</v>
      </c>
      <c r="G176" t="s">
        <v>71</v>
      </c>
      <c r="H176" t="s">
        <v>382</v>
      </c>
      <c r="I176" s="22">
        <v>6.4</v>
      </c>
      <c r="J176">
        <v>9</v>
      </c>
      <c r="K176" s="22">
        <v>0.71111111111111114</v>
      </c>
      <c r="L176">
        <v>12</v>
      </c>
      <c r="M176" t="s">
        <v>33</v>
      </c>
      <c r="N176" s="22">
        <v>8.5333333333333332</v>
      </c>
    </row>
    <row r="177" spans="1:14" x14ac:dyDescent="0.3">
      <c r="A177" t="s">
        <v>387</v>
      </c>
      <c r="B177" t="s">
        <v>17</v>
      </c>
      <c r="C177" t="s">
        <v>73</v>
      </c>
      <c r="D177" t="s">
        <v>384</v>
      </c>
      <c r="E177" t="s">
        <v>93</v>
      </c>
      <c r="F177" t="s">
        <v>21</v>
      </c>
      <c r="G177" t="s">
        <v>71</v>
      </c>
      <c r="H177" t="s">
        <v>382</v>
      </c>
      <c r="I177" s="22">
        <v>7.68</v>
      </c>
      <c r="J177">
        <v>9</v>
      </c>
      <c r="K177" s="22">
        <v>0.85333333333333328</v>
      </c>
      <c r="L177">
        <v>14</v>
      </c>
      <c r="M177" t="s">
        <v>33</v>
      </c>
      <c r="N177" s="22">
        <v>11.946666666666665</v>
      </c>
    </row>
    <row r="178" spans="1:14" x14ac:dyDescent="0.3">
      <c r="A178" t="s">
        <v>388</v>
      </c>
      <c r="B178" t="s">
        <v>17</v>
      </c>
      <c r="C178" t="s">
        <v>73</v>
      </c>
      <c r="D178" t="s">
        <v>384</v>
      </c>
      <c r="E178" t="s">
        <v>93</v>
      </c>
      <c r="F178" t="s">
        <v>21</v>
      </c>
      <c r="G178" t="s">
        <v>71</v>
      </c>
      <c r="H178" t="s">
        <v>382</v>
      </c>
      <c r="I178" s="22">
        <v>20</v>
      </c>
      <c r="J178">
        <v>9</v>
      </c>
      <c r="K178" s="22">
        <v>2.2222222222222223</v>
      </c>
      <c r="L178">
        <v>19</v>
      </c>
      <c r="M178" t="s">
        <v>33</v>
      </c>
      <c r="N178" s="22">
        <v>42.222222222222221</v>
      </c>
    </row>
    <row r="179" spans="1:14" x14ac:dyDescent="0.3">
      <c r="A179" t="s">
        <v>389</v>
      </c>
      <c r="B179" t="s">
        <v>17</v>
      </c>
      <c r="C179" t="s">
        <v>73</v>
      </c>
      <c r="D179" t="s">
        <v>384</v>
      </c>
      <c r="E179" t="s">
        <v>93</v>
      </c>
      <c r="F179" t="s">
        <v>21</v>
      </c>
      <c r="G179" t="s">
        <v>71</v>
      </c>
      <c r="H179" t="s">
        <v>382</v>
      </c>
      <c r="I179" s="22">
        <v>9.77</v>
      </c>
      <c r="J179">
        <v>9</v>
      </c>
      <c r="K179" s="22">
        <v>1.0855555555555556</v>
      </c>
      <c r="L179">
        <v>8</v>
      </c>
      <c r="M179" t="s">
        <v>33</v>
      </c>
      <c r="N179" s="22">
        <v>8.6844444444444449</v>
      </c>
    </row>
    <row r="180" spans="1:14" x14ac:dyDescent="0.3">
      <c r="A180" t="s">
        <v>390</v>
      </c>
      <c r="B180" t="s">
        <v>17</v>
      </c>
      <c r="C180" t="s">
        <v>73</v>
      </c>
      <c r="D180" t="s">
        <v>384</v>
      </c>
      <c r="E180" t="s">
        <v>93</v>
      </c>
      <c r="F180" t="s">
        <v>21</v>
      </c>
      <c r="G180" t="s">
        <v>71</v>
      </c>
      <c r="H180" t="s">
        <v>382</v>
      </c>
      <c r="I180" s="22">
        <v>6.4</v>
      </c>
      <c r="J180">
        <v>9</v>
      </c>
      <c r="K180" s="22">
        <v>0.71111111111111114</v>
      </c>
      <c r="L180">
        <v>9</v>
      </c>
      <c r="M180" t="s">
        <v>33</v>
      </c>
      <c r="N180" s="22">
        <v>6.4</v>
      </c>
    </row>
    <row r="181" spans="1:14" x14ac:dyDescent="0.3">
      <c r="A181" t="s">
        <v>391</v>
      </c>
      <c r="B181" t="s">
        <v>17</v>
      </c>
      <c r="C181" t="s">
        <v>73</v>
      </c>
      <c r="D181" t="s">
        <v>36</v>
      </c>
      <c r="E181" t="s">
        <v>93</v>
      </c>
      <c r="F181" t="s">
        <v>21</v>
      </c>
      <c r="G181" t="s">
        <v>71</v>
      </c>
      <c r="H181" t="s">
        <v>382</v>
      </c>
      <c r="I181" s="22">
        <v>8.9600000000000009</v>
      </c>
      <c r="J181">
        <v>9</v>
      </c>
      <c r="K181" s="22">
        <v>0.99555555555555564</v>
      </c>
      <c r="L181">
        <v>8</v>
      </c>
      <c r="M181" t="s">
        <v>33</v>
      </c>
      <c r="N181" s="22">
        <v>7.9644444444444451</v>
      </c>
    </row>
    <row r="182" spans="1:14" x14ac:dyDescent="0.3">
      <c r="A182" t="s">
        <v>392</v>
      </c>
      <c r="B182" t="s">
        <v>17</v>
      </c>
      <c r="C182" t="s">
        <v>73</v>
      </c>
      <c r="D182" t="s">
        <v>384</v>
      </c>
      <c r="E182" t="s">
        <v>93</v>
      </c>
      <c r="F182" t="s">
        <v>21</v>
      </c>
      <c r="G182" t="s">
        <v>71</v>
      </c>
      <c r="H182" t="s">
        <v>382</v>
      </c>
      <c r="I182" s="22">
        <v>5.12</v>
      </c>
      <c r="J182">
        <v>9</v>
      </c>
      <c r="K182" s="22">
        <v>0.56888888888888889</v>
      </c>
      <c r="L182">
        <v>6.5</v>
      </c>
      <c r="M182" t="s">
        <v>33</v>
      </c>
      <c r="N182" s="22">
        <v>3.6977777777777776</v>
      </c>
    </row>
    <row r="183" spans="1:14" x14ac:dyDescent="0.3">
      <c r="A183" t="s">
        <v>393</v>
      </c>
      <c r="B183" t="s">
        <v>17</v>
      </c>
      <c r="C183" t="s">
        <v>73</v>
      </c>
      <c r="D183" t="s">
        <v>384</v>
      </c>
      <c r="E183" t="s">
        <v>93</v>
      </c>
      <c r="F183" t="s">
        <v>21</v>
      </c>
      <c r="G183" t="s">
        <v>71</v>
      </c>
      <c r="H183" t="s">
        <v>382</v>
      </c>
      <c r="I183" s="22">
        <v>8.9600000000000009</v>
      </c>
      <c r="J183">
        <v>9</v>
      </c>
      <c r="K183" s="22">
        <v>0.99555555555555564</v>
      </c>
      <c r="L183">
        <v>9</v>
      </c>
      <c r="M183" t="s">
        <v>33</v>
      </c>
      <c r="N183" s="22">
        <v>8.9600000000000009</v>
      </c>
    </row>
    <row r="184" spans="1:14" x14ac:dyDescent="0.3">
      <c r="A184" t="s">
        <v>394</v>
      </c>
      <c r="B184" t="s">
        <v>17</v>
      </c>
      <c r="C184" t="s">
        <v>73</v>
      </c>
      <c r="D184" t="s">
        <v>36</v>
      </c>
      <c r="E184" t="s">
        <v>93</v>
      </c>
      <c r="F184" t="s">
        <v>21</v>
      </c>
      <c r="G184" t="s">
        <v>71</v>
      </c>
      <c r="H184" t="s">
        <v>382</v>
      </c>
      <c r="I184" s="22">
        <v>6.25</v>
      </c>
      <c r="J184">
        <v>9</v>
      </c>
      <c r="K184" s="22">
        <v>0.69444444444444442</v>
      </c>
      <c r="L184">
        <v>9</v>
      </c>
      <c r="M184" t="s">
        <v>33</v>
      </c>
      <c r="N184" s="22">
        <v>6.25</v>
      </c>
    </row>
    <row r="185" spans="1:14" x14ac:dyDescent="0.3">
      <c r="A185" t="s">
        <v>395</v>
      </c>
      <c r="B185" t="s">
        <v>17</v>
      </c>
      <c r="C185" t="s">
        <v>73</v>
      </c>
      <c r="D185" t="s">
        <v>384</v>
      </c>
      <c r="E185" t="s">
        <v>93</v>
      </c>
      <c r="F185" t="s">
        <v>21</v>
      </c>
      <c r="G185" t="s">
        <v>71</v>
      </c>
      <c r="H185" t="s">
        <v>396</v>
      </c>
      <c r="I185" s="22">
        <v>36.68</v>
      </c>
      <c r="J185">
        <v>10.5</v>
      </c>
      <c r="K185" s="22">
        <v>3.4933333333333332</v>
      </c>
      <c r="L185">
        <v>10.5</v>
      </c>
      <c r="M185" t="s">
        <v>33</v>
      </c>
      <c r="N185" s="22">
        <v>36.68</v>
      </c>
    </row>
    <row r="186" spans="1:14" x14ac:dyDescent="0.3">
      <c r="A186" t="s">
        <v>397</v>
      </c>
      <c r="B186" t="s">
        <v>17</v>
      </c>
      <c r="C186" t="s">
        <v>73</v>
      </c>
      <c r="D186" t="s">
        <v>36</v>
      </c>
      <c r="E186" t="s">
        <v>93</v>
      </c>
      <c r="F186" t="s">
        <v>21</v>
      </c>
      <c r="G186" t="s">
        <v>71</v>
      </c>
      <c r="H186" t="s">
        <v>382</v>
      </c>
      <c r="I186" s="22">
        <v>20</v>
      </c>
      <c r="J186">
        <v>9</v>
      </c>
      <c r="K186" s="22">
        <v>2.2222222222222223</v>
      </c>
      <c r="L186">
        <v>8</v>
      </c>
      <c r="M186" t="s">
        <v>33</v>
      </c>
      <c r="N186" s="22">
        <v>17.777777777777779</v>
      </c>
    </row>
    <row r="187" spans="1:14" x14ac:dyDescent="0.3">
      <c r="A187" t="s">
        <v>258</v>
      </c>
      <c r="B187" t="s">
        <v>17</v>
      </c>
      <c r="C187" t="s">
        <v>73</v>
      </c>
      <c r="D187" t="s">
        <v>19</v>
      </c>
      <c r="E187" t="s">
        <v>93</v>
      </c>
      <c r="F187" t="s">
        <v>21</v>
      </c>
      <c r="G187" t="s">
        <v>22</v>
      </c>
      <c r="H187" t="s">
        <v>259</v>
      </c>
      <c r="I187" s="22">
        <v>7.96</v>
      </c>
      <c r="J187">
        <v>1</v>
      </c>
      <c r="K187" s="22">
        <v>7.96</v>
      </c>
      <c r="L187">
        <v>6.8</v>
      </c>
      <c r="M187" t="s">
        <v>71</v>
      </c>
      <c r="N187" s="22">
        <v>54.128</v>
      </c>
    </row>
    <row r="188" spans="1:14" x14ac:dyDescent="0.3">
      <c r="A188" t="s">
        <v>398</v>
      </c>
      <c r="B188" t="s">
        <v>17</v>
      </c>
      <c r="C188" t="s">
        <v>73</v>
      </c>
      <c r="D188" t="s">
        <v>19</v>
      </c>
      <c r="E188" t="s">
        <v>93</v>
      </c>
      <c r="F188" t="s">
        <v>21</v>
      </c>
      <c r="G188" t="s">
        <v>364</v>
      </c>
      <c r="H188" t="s">
        <v>399</v>
      </c>
      <c r="I188" s="22">
        <v>18.25</v>
      </c>
      <c r="J188">
        <v>25</v>
      </c>
      <c r="K188" s="22">
        <v>0.73</v>
      </c>
      <c r="L188">
        <v>46</v>
      </c>
      <c r="M188" t="s">
        <v>33</v>
      </c>
      <c r="N188" s="22">
        <v>33.58</v>
      </c>
    </row>
    <row r="189" spans="1:14" x14ac:dyDescent="0.3">
      <c r="A189" t="s">
        <v>400</v>
      </c>
      <c r="B189" t="s">
        <v>17</v>
      </c>
      <c r="C189" t="s">
        <v>73</v>
      </c>
      <c r="D189" t="s">
        <v>19</v>
      </c>
      <c r="E189" t="s">
        <v>93</v>
      </c>
      <c r="F189" t="s">
        <v>21</v>
      </c>
      <c r="G189" t="s">
        <v>22</v>
      </c>
      <c r="H189" t="s">
        <v>259</v>
      </c>
      <c r="I189" s="22">
        <v>23.55</v>
      </c>
      <c r="J189">
        <v>16</v>
      </c>
      <c r="K189" s="22">
        <v>1.471875</v>
      </c>
      <c r="L189">
        <v>4</v>
      </c>
      <c r="M189" t="s">
        <v>33</v>
      </c>
      <c r="N189" s="22">
        <v>5.8875000000000002</v>
      </c>
    </row>
    <row r="190" spans="1:14" x14ac:dyDescent="0.3">
      <c r="A190" t="s">
        <v>299</v>
      </c>
      <c r="B190" t="s">
        <v>17</v>
      </c>
      <c r="C190" t="s">
        <v>73</v>
      </c>
      <c r="D190" t="s">
        <v>19</v>
      </c>
      <c r="E190" t="s">
        <v>93</v>
      </c>
      <c r="F190" t="s">
        <v>21</v>
      </c>
      <c r="G190" t="s">
        <v>22</v>
      </c>
      <c r="H190" t="s">
        <v>300</v>
      </c>
      <c r="I190" s="22">
        <v>23.55</v>
      </c>
      <c r="J190">
        <v>2</v>
      </c>
      <c r="K190" s="22">
        <v>11.775</v>
      </c>
      <c r="L190">
        <v>2.5</v>
      </c>
      <c r="M190" t="s">
        <v>130</v>
      </c>
      <c r="N190" s="22">
        <v>29.4375</v>
      </c>
    </row>
    <row r="191" spans="1:14" x14ac:dyDescent="0.3">
      <c r="A191" t="s">
        <v>297</v>
      </c>
      <c r="B191" t="s">
        <v>17</v>
      </c>
      <c r="C191" t="s">
        <v>73</v>
      </c>
      <c r="D191" t="s">
        <v>19</v>
      </c>
      <c r="E191" t="s">
        <v>93</v>
      </c>
      <c r="F191" t="s">
        <v>21</v>
      </c>
      <c r="G191" t="s">
        <v>22</v>
      </c>
      <c r="H191" t="s">
        <v>298</v>
      </c>
      <c r="I191" s="22">
        <v>45.03</v>
      </c>
      <c r="J191">
        <v>2</v>
      </c>
      <c r="K191" s="22">
        <v>22.515000000000001</v>
      </c>
      <c r="L191">
        <v>1.5</v>
      </c>
      <c r="M191" t="s">
        <v>130</v>
      </c>
      <c r="N191" s="22">
        <v>33.772500000000001</v>
      </c>
    </row>
    <row r="192" spans="1:14" x14ac:dyDescent="0.3">
      <c r="A192" t="s">
        <v>401</v>
      </c>
      <c r="B192" t="s">
        <v>17</v>
      </c>
      <c r="C192" t="s">
        <v>73</v>
      </c>
      <c r="D192" t="s">
        <v>384</v>
      </c>
      <c r="E192" t="s">
        <v>93</v>
      </c>
      <c r="F192" t="s">
        <v>21</v>
      </c>
      <c r="G192" t="s">
        <v>28</v>
      </c>
      <c r="H192" t="s">
        <v>28</v>
      </c>
      <c r="I192" s="22">
        <v>0.63</v>
      </c>
      <c r="J192">
        <v>1</v>
      </c>
      <c r="K192" s="22">
        <v>0.63</v>
      </c>
      <c r="L192">
        <v>15</v>
      </c>
      <c r="M192" t="s">
        <v>28</v>
      </c>
      <c r="N192" s="22">
        <v>9.4499999999999993</v>
      </c>
    </row>
    <row r="193" spans="1:14" x14ac:dyDescent="0.3">
      <c r="A193" t="s">
        <v>254</v>
      </c>
      <c r="B193" t="s">
        <v>17</v>
      </c>
      <c r="C193" t="s">
        <v>73</v>
      </c>
      <c r="D193" t="s">
        <v>19</v>
      </c>
      <c r="E193" t="s">
        <v>93</v>
      </c>
      <c r="F193" t="s">
        <v>21</v>
      </c>
      <c r="G193" t="s">
        <v>22</v>
      </c>
      <c r="H193" t="s">
        <v>255</v>
      </c>
      <c r="I193" s="22">
        <v>22.57</v>
      </c>
      <c r="J193">
        <v>1</v>
      </c>
      <c r="K193" s="22">
        <v>22.57</v>
      </c>
      <c r="L193">
        <v>2.5</v>
      </c>
      <c r="M193" t="s">
        <v>53</v>
      </c>
      <c r="N193" s="22">
        <v>56.424999999999997</v>
      </c>
    </row>
    <row r="194" spans="1:14" x14ac:dyDescent="0.3">
      <c r="A194" t="s">
        <v>402</v>
      </c>
      <c r="B194" t="s">
        <v>403</v>
      </c>
      <c r="C194" t="s">
        <v>73</v>
      </c>
      <c r="D194" t="s">
        <v>19</v>
      </c>
      <c r="E194" t="s">
        <v>93</v>
      </c>
      <c r="F194" t="s">
        <v>21</v>
      </c>
      <c r="G194" t="s">
        <v>404</v>
      </c>
      <c r="H194" t="s">
        <v>405</v>
      </c>
      <c r="I194" s="22">
        <v>1.45</v>
      </c>
      <c r="J194">
        <v>24</v>
      </c>
      <c r="K194" s="22">
        <v>6.0416666666666667E-2</v>
      </c>
      <c r="L194">
        <v>5</v>
      </c>
      <c r="M194" t="s">
        <v>404</v>
      </c>
      <c r="N194" s="22">
        <v>0.30208333333333331</v>
      </c>
    </row>
    <row r="195" spans="1:14" x14ac:dyDescent="0.3">
      <c r="A195" t="s">
        <v>406</v>
      </c>
      <c r="B195" t="s">
        <v>17</v>
      </c>
      <c r="C195" t="s">
        <v>73</v>
      </c>
      <c r="D195" t="s">
        <v>36</v>
      </c>
      <c r="E195" t="s">
        <v>93</v>
      </c>
      <c r="F195" t="s">
        <v>21</v>
      </c>
      <c r="G195" t="s">
        <v>67</v>
      </c>
      <c r="H195" t="s">
        <v>407</v>
      </c>
      <c r="I195" s="22">
        <v>15.95</v>
      </c>
      <c r="J195">
        <v>18</v>
      </c>
      <c r="K195" s="22">
        <v>0.88611111111111107</v>
      </c>
      <c r="L195">
        <v>0.7</v>
      </c>
      <c r="M195" t="s">
        <v>33</v>
      </c>
      <c r="N195" s="22">
        <v>0.62027777777777771</v>
      </c>
    </row>
    <row r="196" spans="1:14" x14ac:dyDescent="0.3">
      <c r="A196" t="s">
        <v>295</v>
      </c>
      <c r="B196" t="s">
        <v>17</v>
      </c>
      <c r="C196" t="s">
        <v>73</v>
      </c>
      <c r="D196" t="s">
        <v>19</v>
      </c>
      <c r="E196" t="s">
        <v>93</v>
      </c>
      <c r="F196" t="s">
        <v>21</v>
      </c>
      <c r="G196" t="s">
        <v>22</v>
      </c>
      <c r="H196" t="s">
        <v>296</v>
      </c>
      <c r="I196" s="22">
        <v>9.4700000000000006</v>
      </c>
      <c r="J196">
        <v>1</v>
      </c>
      <c r="K196" s="22">
        <v>21.16</v>
      </c>
      <c r="L196">
        <v>0.5</v>
      </c>
      <c r="M196" t="s">
        <v>71</v>
      </c>
      <c r="N196" s="22">
        <v>10.58</v>
      </c>
    </row>
    <row r="197" spans="1:14" x14ac:dyDescent="0.3">
      <c r="A197" t="s">
        <v>408</v>
      </c>
      <c r="B197" t="s">
        <v>17</v>
      </c>
      <c r="C197" t="s">
        <v>73</v>
      </c>
      <c r="D197" t="s">
        <v>384</v>
      </c>
      <c r="E197" t="s">
        <v>93</v>
      </c>
      <c r="F197" t="s">
        <v>21</v>
      </c>
      <c r="G197" t="s">
        <v>22</v>
      </c>
      <c r="H197" t="s">
        <v>409</v>
      </c>
      <c r="I197" s="22">
        <v>12.8</v>
      </c>
      <c r="J197">
        <v>9</v>
      </c>
      <c r="K197" s="22">
        <v>1.4222222222222223</v>
      </c>
      <c r="L197">
        <v>4.9000000000000004</v>
      </c>
      <c r="M197" t="s">
        <v>33</v>
      </c>
      <c r="N197" s="22">
        <v>6.9688888888888894</v>
      </c>
    </row>
    <row r="198" spans="1:14" x14ac:dyDescent="0.3">
      <c r="A198" t="s">
        <v>410</v>
      </c>
      <c r="B198" t="s">
        <v>17</v>
      </c>
      <c r="C198" t="s">
        <v>73</v>
      </c>
      <c r="D198" t="s">
        <v>19</v>
      </c>
      <c r="E198" t="s">
        <v>93</v>
      </c>
      <c r="F198" t="s">
        <v>21</v>
      </c>
      <c r="G198" t="s">
        <v>22</v>
      </c>
      <c r="H198" t="s">
        <v>294</v>
      </c>
      <c r="I198" s="22">
        <v>42.32</v>
      </c>
      <c r="J198">
        <v>2</v>
      </c>
      <c r="K198" s="22">
        <v>21.16</v>
      </c>
      <c r="L198">
        <v>0.6</v>
      </c>
      <c r="M198" t="s">
        <v>71</v>
      </c>
      <c r="N198" s="22">
        <v>12.696</v>
      </c>
    </row>
    <row r="199" spans="1:14" x14ac:dyDescent="0.3">
      <c r="A199" t="s">
        <v>411</v>
      </c>
      <c r="B199" t="s">
        <v>17</v>
      </c>
      <c r="C199" t="s">
        <v>73</v>
      </c>
      <c r="D199" t="s">
        <v>36</v>
      </c>
      <c r="E199" t="s">
        <v>93</v>
      </c>
      <c r="F199" t="s">
        <v>21</v>
      </c>
      <c r="G199" t="s">
        <v>67</v>
      </c>
      <c r="H199" t="s">
        <v>412</v>
      </c>
      <c r="I199" s="22">
        <v>7.35</v>
      </c>
      <c r="J199">
        <v>4.5</v>
      </c>
      <c r="K199" s="22">
        <v>1.6333333333333333</v>
      </c>
      <c r="L199">
        <v>2</v>
      </c>
      <c r="M199" t="s">
        <v>33</v>
      </c>
      <c r="N199" s="22">
        <v>3.2666666666666666</v>
      </c>
    </row>
    <row r="200" spans="1:14" x14ac:dyDescent="0.3">
      <c r="A200" t="s">
        <v>413</v>
      </c>
      <c r="B200" t="s">
        <v>17</v>
      </c>
      <c r="C200" t="s">
        <v>73</v>
      </c>
      <c r="D200" t="s">
        <v>36</v>
      </c>
      <c r="E200" t="s">
        <v>93</v>
      </c>
      <c r="F200" t="s">
        <v>21</v>
      </c>
      <c r="G200" t="s">
        <v>67</v>
      </c>
      <c r="H200" t="s">
        <v>407</v>
      </c>
      <c r="I200" s="22">
        <v>40.630000000000003</v>
      </c>
      <c r="J200">
        <v>18</v>
      </c>
      <c r="K200" s="22">
        <v>2.2572222222222225</v>
      </c>
      <c r="L200">
        <v>3.1</v>
      </c>
      <c r="M200" t="s">
        <v>33</v>
      </c>
      <c r="N200" s="22">
        <v>6.9973888888888895</v>
      </c>
    </row>
    <row r="201" spans="1:14" x14ac:dyDescent="0.3">
      <c r="A201" t="s">
        <v>414</v>
      </c>
      <c r="B201" t="s">
        <v>17</v>
      </c>
      <c r="C201" t="s">
        <v>73</v>
      </c>
      <c r="D201" t="s">
        <v>36</v>
      </c>
      <c r="E201" t="s">
        <v>93</v>
      </c>
      <c r="F201" t="s">
        <v>21</v>
      </c>
      <c r="G201" t="s">
        <v>67</v>
      </c>
      <c r="H201" t="s">
        <v>407</v>
      </c>
      <c r="I201" s="22">
        <v>25.56</v>
      </c>
      <c r="J201">
        <v>18</v>
      </c>
      <c r="K201" s="22">
        <v>1.42</v>
      </c>
      <c r="L201">
        <v>4</v>
      </c>
      <c r="M201" t="s">
        <v>33</v>
      </c>
      <c r="N201" s="22">
        <v>5.68</v>
      </c>
    </row>
    <row r="202" spans="1:14" x14ac:dyDescent="0.3">
      <c r="A202" t="s">
        <v>415</v>
      </c>
      <c r="B202" t="s">
        <v>17</v>
      </c>
      <c r="C202" t="s">
        <v>73</v>
      </c>
      <c r="D202" t="s">
        <v>36</v>
      </c>
      <c r="E202" t="s">
        <v>93</v>
      </c>
      <c r="F202" t="s">
        <v>21</v>
      </c>
      <c r="G202" t="s">
        <v>67</v>
      </c>
      <c r="H202" t="s">
        <v>416</v>
      </c>
      <c r="I202" s="22">
        <v>42</v>
      </c>
      <c r="J202">
        <v>27</v>
      </c>
      <c r="K202" s="22">
        <v>1.5555555555555556</v>
      </c>
      <c r="L202">
        <v>5</v>
      </c>
      <c r="M202" t="s">
        <v>33</v>
      </c>
      <c r="N202" s="22">
        <v>7.7777777777777777</v>
      </c>
    </row>
    <row r="203" spans="1:14" x14ac:dyDescent="0.3">
      <c r="A203" t="s">
        <v>417</v>
      </c>
      <c r="B203" t="s">
        <v>17</v>
      </c>
      <c r="C203" t="s">
        <v>73</v>
      </c>
      <c r="D203" t="s">
        <v>384</v>
      </c>
      <c r="E203" t="s">
        <v>93</v>
      </c>
      <c r="F203" t="s">
        <v>21</v>
      </c>
      <c r="G203" t="s">
        <v>71</v>
      </c>
      <c r="H203" t="s">
        <v>418</v>
      </c>
      <c r="I203" s="22">
        <v>8.84</v>
      </c>
      <c r="J203">
        <v>10</v>
      </c>
      <c r="K203" s="22">
        <v>0.88400000000000001</v>
      </c>
      <c r="L203">
        <v>5</v>
      </c>
      <c r="M203" t="s">
        <v>33</v>
      </c>
      <c r="N203" s="22">
        <v>4.42</v>
      </c>
    </row>
    <row r="204" spans="1:14" x14ac:dyDescent="0.3">
      <c r="A204" t="s">
        <v>293</v>
      </c>
      <c r="B204" t="s">
        <v>17</v>
      </c>
      <c r="C204" t="s">
        <v>73</v>
      </c>
      <c r="D204" t="s">
        <v>19</v>
      </c>
      <c r="E204" t="s">
        <v>93</v>
      </c>
      <c r="F204" t="s">
        <v>21</v>
      </c>
      <c r="G204" t="s">
        <v>71</v>
      </c>
      <c r="H204" t="s">
        <v>294</v>
      </c>
      <c r="I204" s="22">
        <v>26.47</v>
      </c>
      <c r="J204">
        <v>2</v>
      </c>
      <c r="K204" s="22">
        <v>13.234999999999999</v>
      </c>
      <c r="L204">
        <v>0.5</v>
      </c>
      <c r="M204" t="s">
        <v>71</v>
      </c>
      <c r="N204" s="22">
        <v>6.6174999999999997</v>
      </c>
    </row>
    <row r="205" spans="1:14" x14ac:dyDescent="0.3">
      <c r="A205" t="s">
        <v>419</v>
      </c>
      <c r="B205" t="s">
        <v>66</v>
      </c>
      <c r="C205" t="s">
        <v>18</v>
      </c>
      <c r="D205" t="s">
        <v>104</v>
      </c>
      <c r="E205" t="s">
        <v>93</v>
      </c>
      <c r="F205" t="s">
        <v>21</v>
      </c>
      <c r="G205" t="s">
        <v>28</v>
      </c>
      <c r="H205" t="s">
        <v>420</v>
      </c>
      <c r="I205" s="22">
        <v>16</v>
      </c>
      <c r="J205">
        <v>1</v>
      </c>
      <c r="K205" s="22">
        <v>16</v>
      </c>
      <c r="M205" t="s">
        <v>33</v>
      </c>
      <c r="N205" s="22">
        <v>0</v>
      </c>
    </row>
    <row r="206" spans="1:14" x14ac:dyDescent="0.3">
      <c r="A206" t="s">
        <v>421</v>
      </c>
      <c r="B206" t="s">
        <v>66</v>
      </c>
      <c r="C206" t="s">
        <v>18</v>
      </c>
      <c r="D206" t="s">
        <v>19</v>
      </c>
      <c r="E206" t="s">
        <v>93</v>
      </c>
      <c r="F206" t="s">
        <v>21</v>
      </c>
      <c r="G206" t="s">
        <v>28</v>
      </c>
      <c r="H206" t="s">
        <v>420</v>
      </c>
      <c r="I206" s="22">
        <v>4.75</v>
      </c>
      <c r="J206">
        <v>1</v>
      </c>
      <c r="K206" s="22">
        <v>4.75</v>
      </c>
      <c r="M206" t="s">
        <v>33</v>
      </c>
      <c r="N206" s="22">
        <v>0</v>
      </c>
    </row>
    <row r="207" spans="1:14" x14ac:dyDescent="0.3">
      <c r="A207" t="s">
        <v>422</v>
      </c>
      <c r="B207" t="s">
        <v>66</v>
      </c>
      <c r="C207" t="s">
        <v>18</v>
      </c>
      <c r="D207" t="s">
        <v>104</v>
      </c>
      <c r="E207" t="s">
        <v>93</v>
      </c>
      <c r="F207" t="s">
        <v>21</v>
      </c>
      <c r="G207" t="s">
        <v>105</v>
      </c>
      <c r="H207" t="s">
        <v>423</v>
      </c>
      <c r="I207" s="22">
        <v>38.75</v>
      </c>
      <c r="J207">
        <v>4.5</v>
      </c>
      <c r="K207" s="22">
        <v>8.6111111111111107</v>
      </c>
      <c r="L207">
        <v>1</v>
      </c>
      <c r="M207" t="s">
        <v>33</v>
      </c>
      <c r="N207" s="22">
        <v>8.6111111111111107</v>
      </c>
    </row>
    <row r="208" spans="1:14" x14ac:dyDescent="0.3">
      <c r="A208" t="s">
        <v>424</v>
      </c>
      <c r="B208" t="s">
        <v>17</v>
      </c>
      <c r="C208" t="s">
        <v>18</v>
      </c>
      <c r="D208" t="s">
        <v>19</v>
      </c>
      <c r="E208" t="s">
        <v>93</v>
      </c>
      <c r="F208" t="s">
        <v>21</v>
      </c>
      <c r="G208" t="s">
        <v>28</v>
      </c>
      <c r="H208" t="s">
        <v>75</v>
      </c>
      <c r="I208" s="22">
        <v>24.9</v>
      </c>
      <c r="J208">
        <v>1</v>
      </c>
      <c r="K208" s="22">
        <v>24.9</v>
      </c>
      <c r="L208">
        <v>0.4</v>
      </c>
      <c r="M208" t="s">
        <v>28</v>
      </c>
      <c r="N208" s="22">
        <v>9.9600000000000009</v>
      </c>
    </row>
    <row r="209" spans="1:14" x14ac:dyDescent="0.3">
      <c r="A209" t="s">
        <v>425</v>
      </c>
      <c r="B209" t="s">
        <v>17</v>
      </c>
      <c r="C209" t="s">
        <v>18</v>
      </c>
      <c r="D209" t="s">
        <v>104</v>
      </c>
      <c r="E209" t="s">
        <v>93</v>
      </c>
      <c r="F209" t="s">
        <v>21</v>
      </c>
      <c r="G209" t="s">
        <v>22</v>
      </c>
      <c r="H209" t="s">
        <v>426</v>
      </c>
      <c r="I209" s="22">
        <v>20.16</v>
      </c>
      <c r="J209">
        <v>2</v>
      </c>
      <c r="K209" s="22">
        <v>10.08</v>
      </c>
      <c r="L209">
        <v>1.6</v>
      </c>
      <c r="M209" t="s">
        <v>33</v>
      </c>
      <c r="N209" s="22">
        <v>16.128</v>
      </c>
    </row>
    <row r="210" spans="1:14" x14ac:dyDescent="0.3">
      <c r="A210" t="s">
        <v>427</v>
      </c>
      <c r="B210" t="s">
        <v>17</v>
      </c>
      <c r="C210" t="s">
        <v>18</v>
      </c>
      <c r="D210" t="s">
        <v>104</v>
      </c>
      <c r="E210" t="s">
        <v>93</v>
      </c>
      <c r="F210" t="s">
        <v>21</v>
      </c>
      <c r="G210" t="s">
        <v>105</v>
      </c>
      <c r="H210" t="s">
        <v>106</v>
      </c>
      <c r="I210" s="22">
        <v>37.11</v>
      </c>
      <c r="J210">
        <v>6</v>
      </c>
      <c r="K210" s="22">
        <v>6.1849999999999996</v>
      </c>
      <c r="L210">
        <v>10.8</v>
      </c>
      <c r="M210" t="s">
        <v>33</v>
      </c>
      <c r="N210" s="22">
        <v>66.798000000000002</v>
      </c>
    </row>
    <row r="211" spans="1:14" x14ac:dyDescent="0.3">
      <c r="A211" t="s">
        <v>428</v>
      </c>
      <c r="B211" t="s">
        <v>17</v>
      </c>
      <c r="C211" t="s">
        <v>18</v>
      </c>
      <c r="D211" t="s">
        <v>19</v>
      </c>
      <c r="E211" t="s">
        <v>93</v>
      </c>
      <c r="F211" t="s">
        <v>21</v>
      </c>
      <c r="G211" t="s">
        <v>28</v>
      </c>
      <c r="H211" t="s">
        <v>429</v>
      </c>
      <c r="I211" s="22">
        <v>11.85</v>
      </c>
      <c r="J211">
        <v>1</v>
      </c>
      <c r="K211" s="22">
        <v>11.85</v>
      </c>
      <c r="L211">
        <v>3</v>
      </c>
      <c r="M211" t="s">
        <v>28</v>
      </c>
      <c r="N211" s="22">
        <v>35.549999999999997</v>
      </c>
    </row>
    <row r="212" spans="1:14" x14ac:dyDescent="0.3">
      <c r="A212" t="s">
        <v>430</v>
      </c>
      <c r="B212" t="s">
        <v>17</v>
      </c>
      <c r="C212" t="s">
        <v>18</v>
      </c>
      <c r="D212" t="s">
        <v>104</v>
      </c>
      <c r="E212" t="s">
        <v>93</v>
      </c>
      <c r="F212" t="s">
        <v>21</v>
      </c>
      <c r="G212" t="s">
        <v>28</v>
      </c>
      <c r="H212" t="s">
        <v>431</v>
      </c>
      <c r="I212" s="22">
        <v>2.15</v>
      </c>
      <c r="J212">
        <v>1</v>
      </c>
      <c r="K212" s="22">
        <v>2.15</v>
      </c>
      <c r="L212">
        <v>0.4</v>
      </c>
      <c r="M212" t="s">
        <v>28</v>
      </c>
      <c r="N212" s="22">
        <v>0.86</v>
      </c>
    </row>
    <row r="213" spans="1:14" x14ac:dyDescent="0.3">
      <c r="A213" t="s">
        <v>432</v>
      </c>
      <c r="B213" t="s">
        <v>17</v>
      </c>
      <c r="C213" t="s">
        <v>18</v>
      </c>
      <c r="D213" t="s">
        <v>104</v>
      </c>
      <c r="E213" t="s">
        <v>93</v>
      </c>
      <c r="F213" t="s">
        <v>21</v>
      </c>
      <c r="G213" t="s">
        <v>105</v>
      </c>
      <c r="H213">
        <v>3.5</v>
      </c>
      <c r="I213" s="22">
        <v>25.28</v>
      </c>
      <c r="J213">
        <v>3.5</v>
      </c>
      <c r="K213" s="22">
        <v>7.2228571428571433</v>
      </c>
      <c r="L213">
        <v>3.8</v>
      </c>
      <c r="M213" t="s">
        <v>33</v>
      </c>
      <c r="N213" s="22">
        <v>27.446857142857144</v>
      </c>
    </row>
    <row r="214" spans="1:14" x14ac:dyDescent="0.3">
      <c r="A214" t="s">
        <v>433</v>
      </c>
      <c r="B214" t="s">
        <v>17</v>
      </c>
      <c r="C214" t="s">
        <v>18</v>
      </c>
      <c r="D214" t="s">
        <v>104</v>
      </c>
      <c r="E214" t="s">
        <v>93</v>
      </c>
      <c r="F214" t="s">
        <v>21</v>
      </c>
      <c r="G214" t="s">
        <v>105</v>
      </c>
      <c r="H214" t="s">
        <v>423</v>
      </c>
      <c r="I214" s="22">
        <v>32.68</v>
      </c>
      <c r="J214">
        <v>4.5</v>
      </c>
      <c r="K214" s="22">
        <v>7.2622222222222224</v>
      </c>
      <c r="L214">
        <v>5.2</v>
      </c>
      <c r="M214" t="s">
        <v>33</v>
      </c>
      <c r="N214" s="22">
        <v>37.763555555555556</v>
      </c>
    </row>
    <row r="215" spans="1:14" x14ac:dyDescent="0.3">
      <c r="A215" t="s">
        <v>434</v>
      </c>
      <c r="B215" t="s">
        <v>17</v>
      </c>
      <c r="C215" t="s">
        <v>18</v>
      </c>
      <c r="D215" t="s">
        <v>104</v>
      </c>
      <c r="E215" t="s">
        <v>93</v>
      </c>
      <c r="F215" t="s">
        <v>21</v>
      </c>
      <c r="G215" t="s">
        <v>105</v>
      </c>
      <c r="H215">
        <v>1.25</v>
      </c>
      <c r="I215" s="22">
        <v>16</v>
      </c>
      <c r="J215">
        <v>1.25</v>
      </c>
      <c r="K215" s="22">
        <v>12.8</v>
      </c>
      <c r="L215">
        <v>2.4</v>
      </c>
      <c r="M215" t="s">
        <v>33</v>
      </c>
      <c r="N215" s="22">
        <v>30.72</v>
      </c>
    </row>
    <row r="216" spans="1:14" x14ac:dyDescent="0.3">
      <c r="A216" t="s">
        <v>435</v>
      </c>
      <c r="B216" t="s">
        <v>17</v>
      </c>
      <c r="C216" t="s">
        <v>18</v>
      </c>
      <c r="D216" t="s">
        <v>104</v>
      </c>
      <c r="E216" t="s">
        <v>93</v>
      </c>
      <c r="F216" t="s">
        <v>21</v>
      </c>
      <c r="G216" t="s">
        <v>22</v>
      </c>
      <c r="H216" t="s">
        <v>436</v>
      </c>
      <c r="I216" s="22">
        <v>10.24</v>
      </c>
      <c r="J216">
        <v>1</v>
      </c>
      <c r="K216" s="22">
        <v>10.24</v>
      </c>
      <c r="L216">
        <v>4</v>
      </c>
      <c r="M216" t="s">
        <v>28</v>
      </c>
      <c r="N216" s="22">
        <v>40.96</v>
      </c>
    </row>
    <row r="217" spans="1:14" x14ac:dyDescent="0.3">
      <c r="A217" t="s">
        <v>437</v>
      </c>
      <c r="B217" t="s">
        <v>17</v>
      </c>
      <c r="C217" t="s">
        <v>18</v>
      </c>
      <c r="D217" t="s">
        <v>104</v>
      </c>
      <c r="E217" t="s">
        <v>93</v>
      </c>
      <c r="F217" t="s">
        <v>21</v>
      </c>
      <c r="G217" t="s">
        <v>28</v>
      </c>
      <c r="H217" t="s">
        <v>429</v>
      </c>
      <c r="I217" s="22">
        <v>14.05</v>
      </c>
      <c r="J217">
        <v>1</v>
      </c>
      <c r="K217" s="22">
        <v>14.05</v>
      </c>
      <c r="L217">
        <v>5.2</v>
      </c>
      <c r="M217" t="s">
        <v>28</v>
      </c>
      <c r="N217" s="22">
        <v>73.06</v>
      </c>
    </row>
    <row r="218" spans="1:14" x14ac:dyDescent="0.3">
      <c r="A218" t="s">
        <v>438</v>
      </c>
      <c r="B218" t="s">
        <v>17</v>
      </c>
      <c r="C218" t="s">
        <v>18</v>
      </c>
      <c r="D218" t="s">
        <v>104</v>
      </c>
      <c r="E218" t="s">
        <v>93</v>
      </c>
      <c r="F218" t="s">
        <v>21</v>
      </c>
      <c r="G218" t="s">
        <v>32</v>
      </c>
      <c r="H218" t="s">
        <v>423</v>
      </c>
      <c r="I218" s="22">
        <v>32.22</v>
      </c>
      <c r="J218">
        <v>4.5</v>
      </c>
      <c r="K218" s="22">
        <v>7.16</v>
      </c>
      <c r="L218">
        <v>1.8</v>
      </c>
      <c r="M218" t="s">
        <v>33</v>
      </c>
      <c r="N218" s="22">
        <v>12.888</v>
      </c>
    </row>
    <row r="219" spans="1:14" x14ac:dyDescent="0.3">
      <c r="A219" t="s">
        <v>439</v>
      </c>
      <c r="B219" t="s">
        <v>17</v>
      </c>
      <c r="C219" t="s">
        <v>18</v>
      </c>
      <c r="D219" t="s">
        <v>104</v>
      </c>
      <c r="E219" t="s">
        <v>93</v>
      </c>
      <c r="F219" t="s">
        <v>21</v>
      </c>
      <c r="G219" t="s">
        <v>105</v>
      </c>
      <c r="H219">
        <v>3.5</v>
      </c>
      <c r="I219" s="22">
        <v>58.95</v>
      </c>
      <c r="J219">
        <v>3.5</v>
      </c>
      <c r="K219" s="22">
        <v>16.842857142857145</v>
      </c>
      <c r="L219">
        <v>3.6</v>
      </c>
      <c r="M219" t="s">
        <v>33</v>
      </c>
      <c r="N219" s="22">
        <v>60.634285714285724</v>
      </c>
    </row>
    <row r="220" spans="1:14" x14ac:dyDescent="0.3">
      <c r="A220" t="s">
        <v>440</v>
      </c>
      <c r="B220" t="s">
        <v>17</v>
      </c>
      <c r="C220" t="s">
        <v>18</v>
      </c>
      <c r="D220" t="s">
        <v>104</v>
      </c>
      <c r="E220" t="s">
        <v>93</v>
      </c>
      <c r="F220" t="s">
        <v>21</v>
      </c>
      <c r="G220" t="s">
        <v>105</v>
      </c>
      <c r="H220" t="s">
        <v>441</v>
      </c>
      <c r="I220" s="22">
        <v>26.22</v>
      </c>
      <c r="J220">
        <v>3</v>
      </c>
      <c r="K220" s="22">
        <v>8.74</v>
      </c>
      <c r="L220">
        <v>2.2000000000000002</v>
      </c>
      <c r="M220" t="s">
        <v>33</v>
      </c>
      <c r="N220" s="22">
        <v>19.228000000000002</v>
      </c>
    </row>
    <row r="221" spans="1:14" x14ac:dyDescent="0.3">
      <c r="A221" t="s">
        <v>322</v>
      </c>
      <c r="B221" t="s">
        <v>17</v>
      </c>
      <c r="C221" t="s">
        <v>18</v>
      </c>
      <c r="D221" t="s">
        <v>104</v>
      </c>
      <c r="E221" t="s">
        <v>93</v>
      </c>
      <c r="F221" t="s">
        <v>21</v>
      </c>
      <c r="G221" t="s">
        <v>22</v>
      </c>
      <c r="H221" t="s">
        <v>140</v>
      </c>
      <c r="I221" s="22">
        <v>99</v>
      </c>
      <c r="J221">
        <v>25</v>
      </c>
      <c r="K221" s="22">
        <v>3.96</v>
      </c>
      <c r="L221">
        <v>2</v>
      </c>
      <c r="M221" t="s">
        <v>33</v>
      </c>
      <c r="N221" s="22">
        <v>7.92</v>
      </c>
    </row>
    <row r="222" spans="1:14" x14ac:dyDescent="0.3">
      <c r="A222" t="s">
        <v>321</v>
      </c>
      <c r="B222" t="s">
        <v>17</v>
      </c>
      <c r="C222" t="s">
        <v>18</v>
      </c>
      <c r="D222" t="s">
        <v>104</v>
      </c>
      <c r="E222" t="s">
        <v>93</v>
      </c>
      <c r="F222" t="s">
        <v>21</v>
      </c>
      <c r="G222" t="s">
        <v>22</v>
      </c>
      <c r="H222" t="s">
        <v>140</v>
      </c>
      <c r="I222" s="22">
        <v>93.75</v>
      </c>
      <c r="J222">
        <v>25</v>
      </c>
      <c r="K222" s="22">
        <v>3.75</v>
      </c>
      <c r="L222">
        <v>6</v>
      </c>
      <c r="M222" t="s">
        <v>33</v>
      </c>
      <c r="N222" s="22">
        <v>22.5</v>
      </c>
    </row>
    <row r="223" spans="1:14" x14ac:dyDescent="0.3">
      <c r="A223" t="s">
        <v>442</v>
      </c>
      <c r="B223" t="s">
        <v>17</v>
      </c>
      <c r="C223" t="s">
        <v>18</v>
      </c>
      <c r="D223" t="s">
        <v>104</v>
      </c>
      <c r="E223" t="s">
        <v>93</v>
      </c>
      <c r="F223" t="s">
        <v>21</v>
      </c>
      <c r="G223" t="s">
        <v>28</v>
      </c>
      <c r="H223" t="s">
        <v>75</v>
      </c>
      <c r="I223" s="22">
        <v>6.53</v>
      </c>
      <c r="J223">
        <v>1</v>
      </c>
      <c r="K223" s="22">
        <v>6.53</v>
      </c>
      <c r="L223">
        <v>0.4</v>
      </c>
      <c r="M223" t="s">
        <v>28</v>
      </c>
      <c r="N223" s="22">
        <v>2.6120000000000001</v>
      </c>
    </row>
    <row r="224" spans="1:14" x14ac:dyDescent="0.3">
      <c r="A224" t="s">
        <v>443</v>
      </c>
      <c r="B224" t="s">
        <v>17</v>
      </c>
      <c r="C224" t="s">
        <v>18</v>
      </c>
      <c r="D224" t="s">
        <v>104</v>
      </c>
      <c r="E224" t="s">
        <v>93</v>
      </c>
      <c r="F224" t="s">
        <v>21</v>
      </c>
      <c r="G224" t="s">
        <v>105</v>
      </c>
      <c r="H224" t="s">
        <v>106</v>
      </c>
      <c r="I224" s="22">
        <v>36.65</v>
      </c>
      <c r="J224">
        <v>6</v>
      </c>
      <c r="K224" s="22">
        <v>6.1083333333333334</v>
      </c>
      <c r="L224">
        <v>9</v>
      </c>
      <c r="M224" t="s">
        <v>33</v>
      </c>
      <c r="N224" s="22">
        <v>54.975000000000001</v>
      </c>
    </row>
    <row r="225" spans="1:16" x14ac:dyDescent="0.3">
      <c r="A225" t="s">
        <v>444</v>
      </c>
      <c r="B225" t="s">
        <v>17</v>
      </c>
      <c r="C225" t="s">
        <v>18</v>
      </c>
      <c r="D225" t="s">
        <v>104</v>
      </c>
      <c r="E225" t="s">
        <v>93</v>
      </c>
      <c r="F225" t="s">
        <v>21</v>
      </c>
      <c r="G225" t="s">
        <v>185</v>
      </c>
      <c r="H225" t="s">
        <v>445</v>
      </c>
      <c r="I225" s="22">
        <v>18.75</v>
      </c>
      <c r="J225">
        <v>4</v>
      </c>
      <c r="K225" s="22">
        <v>4.6875</v>
      </c>
      <c r="L225">
        <v>4.4000000000000004</v>
      </c>
      <c r="M225" t="s">
        <v>33</v>
      </c>
      <c r="N225" s="22">
        <v>20.625</v>
      </c>
    </row>
    <row r="226" spans="1:16" x14ac:dyDescent="0.3">
      <c r="A226" t="s">
        <v>446</v>
      </c>
      <c r="B226" t="s">
        <v>17</v>
      </c>
      <c r="C226" t="s">
        <v>18</v>
      </c>
      <c r="D226" t="s">
        <v>104</v>
      </c>
      <c r="E226" t="s">
        <v>93</v>
      </c>
      <c r="F226" t="s">
        <v>21</v>
      </c>
      <c r="G226" t="s">
        <v>105</v>
      </c>
      <c r="H226" t="s">
        <v>447</v>
      </c>
      <c r="I226" s="22">
        <v>29.25</v>
      </c>
      <c r="J226">
        <v>5</v>
      </c>
      <c r="K226" s="22">
        <v>5.85</v>
      </c>
      <c r="L226">
        <v>3</v>
      </c>
      <c r="M226" t="s">
        <v>33</v>
      </c>
      <c r="N226" s="22">
        <v>17.549999999999997</v>
      </c>
    </row>
    <row r="227" spans="1:16" x14ac:dyDescent="0.3">
      <c r="A227" t="s">
        <v>320</v>
      </c>
      <c r="B227" t="s">
        <v>17</v>
      </c>
      <c r="C227" t="s">
        <v>18</v>
      </c>
      <c r="D227" t="s">
        <v>104</v>
      </c>
      <c r="E227" t="s">
        <v>93</v>
      </c>
      <c r="F227" t="s">
        <v>21</v>
      </c>
      <c r="G227" t="s">
        <v>22</v>
      </c>
      <c r="H227" t="s">
        <v>131</v>
      </c>
      <c r="I227" s="22">
        <v>98</v>
      </c>
      <c r="J227">
        <v>25</v>
      </c>
      <c r="K227" s="22">
        <v>3.92</v>
      </c>
      <c r="L227">
        <v>10</v>
      </c>
      <c r="M227" t="s">
        <v>33</v>
      </c>
      <c r="N227" s="22">
        <v>39.200000000000003</v>
      </c>
    </row>
    <row r="228" spans="1:16" x14ac:dyDescent="0.3">
      <c r="A228" t="s">
        <v>318</v>
      </c>
      <c r="B228" t="s">
        <v>17</v>
      </c>
      <c r="C228" t="s">
        <v>18</v>
      </c>
      <c r="D228" t="s">
        <v>104</v>
      </c>
      <c r="E228" t="s">
        <v>93</v>
      </c>
      <c r="F228" t="s">
        <v>21</v>
      </c>
      <c r="G228" t="s">
        <v>22</v>
      </c>
      <c r="H228" t="s">
        <v>319</v>
      </c>
      <c r="I228" s="22">
        <v>87</v>
      </c>
      <c r="J228">
        <v>25</v>
      </c>
      <c r="K228" s="22">
        <v>3.48</v>
      </c>
      <c r="L228">
        <v>3.6</v>
      </c>
      <c r="M228" t="s">
        <v>33</v>
      </c>
      <c r="N228" s="22">
        <v>12.528</v>
      </c>
    </row>
    <row r="229" spans="1:16" x14ac:dyDescent="0.3">
      <c r="A229" t="s">
        <v>448</v>
      </c>
      <c r="B229" t="s">
        <v>17</v>
      </c>
      <c r="C229" t="s">
        <v>18</v>
      </c>
      <c r="D229" t="s">
        <v>104</v>
      </c>
      <c r="E229" t="s">
        <v>93</v>
      </c>
      <c r="F229" t="s">
        <v>21</v>
      </c>
      <c r="G229" t="s">
        <v>22</v>
      </c>
      <c r="H229" t="s">
        <v>449</v>
      </c>
      <c r="I229" s="22">
        <v>8.9700000000000006</v>
      </c>
      <c r="J229">
        <v>1</v>
      </c>
      <c r="K229" s="22">
        <v>8.9700000000000006</v>
      </c>
      <c r="L229">
        <v>0.8</v>
      </c>
      <c r="M229" t="s">
        <v>33</v>
      </c>
      <c r="N229" s="22">
        <v>7.176000000000001</v>
      </c>
    </row>
    <row r="230" spans="1:16" x14ac:dyDescent="0.3">
      <c r="A230" t="s">
        <v>398</v>
      </c>
      <c r="B230" t="s">
        <v>17</v>
      </c>
      <c r="C230" t="s">
        <v>18</v>
      </c>
      <c r="D230" t="s">
        <v>19</v>
      </c>
      <c r="E230" t="s">
        <v>93</v>
      </c>
      <c r="F230" t="s">
        <v>21</v>
      </c>
      <c r="G230" t="s">
        <v>364</v>
      </c>
      <c r="H230" t="s">
        <v>399</v>
      </c>
      <c r="I230" s="22">
        <v>18.25</v>
      </c>
      <c r="J230">
        <v>1</v>
      </c>
      <c r="K230" s="22">
        <v>18.25</v>
      </c>
      <c r="L230">
        <v>8</v>
      </c>
      <c r="M230" t="s">
        <v>364</v>
      </c>
      <c r="N230" s="22">
        <v>146</v>
      </c>
    </row>
    <row r="231" spans="1:16" x14ac:dyDescent="0.3">
      <c r="A231" t="s">
        <v>490</v>
      </c>
      <c r="B231" t="s">
        <v>66</v>
      </c>
      <c r="C231" t="s">
        <v>35</v>
      </c>
      <c r="D231" t="s">
        <v>19</v>
      </c>
      <c r="E231" t="s">
        <v>93</v>
      </c>
      <c r="F231" t="s">
        <v>21</v>
      </c>
      <c r="G231" t="s">
        <v>28</v>
      </c>
      <c r="H231" t="s">
        <v>75</v>
      </c>
      <c r="I231" s="22">
        <v>43</v>
      </c>
      <c r="J231">
        <v>6</v>
      </c>
      <c r="K231" s="22">
        <v>7.166666666666667</v>
      </c>
      <c r="L231">
        <v>1.3</v>
      </c>
      <c r="M231" t="s">
        <v>28</v>
      </c>
      <c r="N231" s="22">
        <v>9.3166666666666682</v>
      </c>
    </row>
    <row r="232" spans="1:16" x14ac:dyDescent="0.3">
      <c r="A232" t="s">
        <v>258</v>
      </c>
      <c r="B232" t="s">
        <v>17</v>
      </c>
      <c r="C232" t="s">
        <v>35</v>
      </c>
      <c r="D232" t="s">
        <v>19</v>
      </c>
      <c r="E232" t="s">
        <v>93</v>
      </c>
      <c r="F232" t="s">
        <v>21</v>
      </c>
      <c r="G232" t="s">
        <v>22</v>
      </c>
      <c r="H232" t="s">
        <v>259</v>
      </c>
      <c r="I232" s="22">
        <v>7.96</v>
      </c>
      <c r="J232">
        <v>1</v>
      </c>
      <c r="K232" s="22">
        <v>7.96</v>
      </c>
      <c r="L232">
        <v>0.1</v>
      </c>
      <c r="M232" t="s">
        <v>71</v>
      </c>
      <c r="N232" s="22">
        <v>0.79600000000000004</v>
      </c>
      <c r="P232" t="s">
        <v>477</v>
      </c>
    </row>
    <row r="233" spans="1:16" x14ac:dyDescent="0.3">
      <c r="A233" t="s">
        <v>261</v>
      </c>
      <c r="B233" t="s">
        <v>17</v>
      </c>
      <c r="C233" t="s">
        <v>35</v>
      </c>
      <c r="D233" t="s">
        <v>19</v>
      </c>
      <c r="E233" t="s">
        <v>93</v>
      </c>
      <c r="F233" t="s">
        <v>21</v>
      </c>
      <c r="G233" t="s">
        <v>22</v>
      </c>
      <c r="H233" t="s">
        <v>262</v>
      </c>
      <c r="I233" s="22">
        <v>7.22</v>
      </c>
      <c r="J233">
        <v>1</v>
      </c>
      <c r="K233" s="22">
        <v>7.22</v>
      </c>
      <c r="L233">
        <v>0.6</v>
      </c>
      <c r="M233" t="s">
        <v>71</v>
      </c>
      <c r="N233" s="22">
        <v>4.3319999999999999</v>
      </c>
      <c r="P233" t="s">
        <v>476</v>
      </c>
    </row>
    <row r="234" spans="1:16" x14ac:dyDescent="0.3">
      <c r="A234" t="s">
        <v>362</v>
      </c>
      <c r="B234" t="s">
        <v>17</v>
      </c>
      <c r="C234" t="s">
        <v>35</v>
      </c>
      <c r="D234" t="s">
        <v>363</v>
      </c>
      <c r="E234" t="s">
        <v>93</v>
      </c>
      <c r="F234" t="s">
        <v>21</v>
      </c>
      <c r="G234" t="s">
        <v>364</v>
      </c>
      <c r="H234" t="s">
        <v>365</v>
      </c>
      <c r="I234" s="22">
        <v>28.88</v>
      </c>
      <c r="J234">
        <v>1</v>
      </c>
      <c r="K234" s="22">
        <v>28.88</v>
      </c>
      <c r="L234">
        <v>0.5</v>
      </c>
      <c r="M234" t="s">
        <v>364</v>
      </c>
      <c r="N234" s="22">
        <v>14.44</v>
      </c>
      <c r="P234" t="s">
        <v>464</v>
      </c>
    </row>
    <row r="235" spans="1:16" x14ac:dyDescent="0.3">
      <c r="A235" t="s">
        <v>479</v>
      </c>
      <c r="B235" t="s">
        <v>17</v>
      </c>
      <c r="C235" t="s">
        <v>35</v>
      </c>
      <c r="D235" t="s">
        <v>19</v>
      </c>
      <c r="E235" t="s">
        <v>93</v>
      </c>
      <c r="F235" t="s">
        <v>21</v>
      </c>
      <c r="G235" t="s">
        <v>22</v>
      </c>
      <c r="H235" t="s">
        <v>253</v>
      </c>
      <c r="I235" s="22">
        <v>12.81</v>
      </c>
      <c r="J235">
        <v>60</v>
      </c>
      <c r="K235" s="22">
        <v>0.2135</v>
      </c>
      <c r="L235">
        <v>0</v>
      </c>
      <c r="M235" t="s">
        <v>33</v>
      </c>
      <c r="N235" s="22">
        <v>0</v>
      </c>
      <c r="P235" t="s">
        <v>480</v>
      </c>
    </row>
    <row r="236" spans="1:16" x14ac:dyDescent="0.3">
      <c r="A236" t="s">
        <v>301</v>
      </c>
      <c r="B236" t="s">
        <v>17</v>
      </c>
      <c r="C236" t="s">
        <v>35</v>
      </c>
      <c r="D236" t="s">
        <v>19</v>
      </c>
      <c r="E236" t="s">
        <v>93</v>
      </c>
      <c r="F236" t="s">
        <v>21</v>
      </c>
      <c r="G236" t="s">
        <v>28</v>
      </c>
      <c r="H236" t="s">
        <v>259</v>
      </c>
      <c r="I236" s="22">
        <v>29.01</v>
      </c>
      <c r="J236">
        <v>4</v>
      </c>
      <c r="K236" s="22">
        <v>7.2525000000000004</v>
      </c>
      <c r="L236">
        <v>2</v>
      </c>
      <c r="M236" t="s">
        <v>71</v>
      </c>
      <c r="N236" s="22">
        <v>14.505000000000001</v>
      </c>
      <c r="P236" t="s">
        <v>474</v>
      </c>
    </row>
    <row r="237" spans="1:16" x14ac:dyDescent="0.3">
      <c r="A237" t="s">
        <v>302</v>
      </c>
      <c r="B237" t="s">
        <v>17</v>
      </c>
      <c r="C237" t="s">
        <v>35</v>
      </c>
      <c r="D237" t="s">
        <v>19</v>
      </c>
      <c r="E237" t="s">
        <v>93</v>
      </c>
      <c r="F237" t="s">
        <v>21</v>
      </c>
      <c r="G237" t="s">
        <v>22</v>
      </c>
      <c r="H237" t="s">
        <v>259</v>
      </c>
      <c r="I237" s="22">
        <v>34.799999999999997</v>
      </c>
      <c r="J237">
        <v>4</v>
      </c>
      <c r="K237" s="22">
        <v>8.6999999999999993</v>
      </c>
      <c r="L237">
        <v>0.3</v>
      </c>
      <c r="M237" t="s">
        <v>71</v>
      </c>
      <c r="N237" s="22">
        <v>2.61</v>
      </c>
      <c r="P237" t="s">
        <v>475</v>
      </c>
    </row>
    <row r="238" spans="1:16" x14ac:dyDescent="0.3">
      <c r="A238" t="s">
        <v>401</v>
      </c>
      <c r="B238" t="s">
        <v>17</v>
      </c>
      <c r="C238" t="s">
        <v>35</v>
      </c>
      <c r="D238" t="s">
        <v>384</v>
      </c>
      <c r="E238" t="s">
        <v>93</v>
      </c>
      <c r="F238" t="s">
        <v>21</v>
      </c>
      <c r="G238" t="s">
        <v>28</v>
      </c>
      <c r="H238" t="s">
        <v>28</v>
      </c>
      <c r="I238" s="22">
        <v>0.63</v>
      </c>
      <c r="J238">
        <v>1</v>
      </c>
      <c r="K238" s="22">
        <v>0.63</v>
      </c>
      <c r="L238">
        <v>36</v>
      </c>
      <c r="M238" t="s">
        <v>28</v>
      </c>
      <c r="N238" s="22">
        <v>22.68</v>
      </c>
      <c r="P238" t="s">
        <v>478</v>
      </c>
    </row>
    <row r="239" spans="1:16" x14ac:dyDescent="0.3">
      <c r="A239" t="s">
        <v>451</v>
      </c>
      <c r="B239" t="s">
        <v>17</v>
      </c>
      <c r="C239" t="s">
        <v>35</v>
      </c>
      <c r="D239" t="s">
        <v>19</v>
      </c>
      <c r="E239" t="s">
        <v>93</v>
      </c>
      <c r="F239" t="s">
        <v>21</v>
      </c>
      <c r="G239" t="s">
        <v>22</v>
      </c>
      <c r="H239" t="s">
        <v>452</v>
      </c>
      <c r="I239" s="22">
        <v>27.42</v>
      </c>
      <c r="J239">
        <v>1</v>
      </c>
      <c r="K239" s="22">
        <v>27.42</v>
      </c>
      <c r="L239">
        <v>2</v>
      </c>
      <c r="M239" t="s">
        <v>71</v>
      </c>
      <c r="N239" s="22">
        <v>54.84</v>
      </c>
      <c r="P239" t="s">
        <v>453</v>
      </c>
    </row>
    <row r="240" spans="1:16" x14ac:dyDescent="0.3">
      <c r="A240" t="s">
        <v>454</v>
      </c>
      <c r="B240" t="s">
        <v>17</v>
      </c>
      <c r="C240" t="s">
        <v>35</v>
      </c>
      <c r="D240" t="s">
        <v>455</v>
      </c>
      <c r="E240" t="s">
        <v>93</v>
      </c>
      <c r="F240" t="s">
        <v>21</v>
      </c>
      <c r="G240" t="s">
        <v>28</v>
      </c>
      <c r="H240" t="s">
        <v>456</v>
      </c>
      <c r="I240" s="22">
        <v>8.93</v>
      </c>
      <c r="J240">
        <v>1</v>
      </c>
      <c r="K240" s="22">
        <v>8.93</v>
      </c>
      <c r="L240">
        <v>0.5</v>
      </c>
      <c r="M240" t="s">
        <v>457</v>
      </c>
      <c r="N240" s="22">
        <v>4.4649999999999999</v>
      </c>
      <c r="P240" t="s">
        <v>458</v>
      </c>
    </row>
    <row r="241" spans="1:16" x14ac:dyDescent="0.3">
      <c r="A241" t="s">
        <v>459</v>
      </c>
      <c r="B241" t="s">
        <v>17</v>
      </c>
      <c r="C241" t="s">
        <v>35</v>
      </c>
      <c r="D241" t="s">
        <v>455</v>
      </c>
      <c r="E241" t="s">
        <v>93</v>
      </c>
      <c r="F241" t="s">
        <v>21</v>
      </c>
      <c r="G241" t="s">
        <v>28</v>
      </c>
      <c r="H241" t="s">
        <v>456</v>
      </c>
      <c r="I241" s="22">
        <v>8.5500000000000007</v>
      </c>
      <c r="J241">
        <v>1</v>
      </c>
      <c r="K241" s="22">
        <v>8.5500000000000007</v>
      </c>
      <c r="L241">
        <v>2.5</v>
      </c>
      <c r="M241" t="s">
        <v>457</v>
      </c>
      <c r="N241" s="22">
        <v>21.375</v>
      </c>
      <c r="P241" t="s">
        <v>460</v>
      </c>
    </row>
    <row r="242" spans="1:16" x14ac:dyDescent="0.3">
      <c r="A242" t="s">
        <v>471</v>
      </c>
      <c r="B242" t="s">
        <v>17</v>
      </c>
      <c r="C242" t="s">
        <v>35</v>
      </c>
      <c r="D242" t="s">
        <v>19</v>
      </c>
      <c r="E242" t="s">
        <v>93</v>
      </c>
      <c r="F242" t="s">
        <v>21</v>
      </c>
      <c r="G242" t="s">
        <v>22</v>
      </c>
      <c r="H242" t="s">
        <v>259</v>
      </c>
      <c r="I242" s="22">
        <v>56.72</v>
      </c>
      <c r="J242">
        <v>4</v>
      </c>
      <c r="K242" s="22">
        <v>14.18</v>
      </c>
      <c r="L242">
        <v>1.2</v>
      </c>
      <c r="M242" t="s">
        <v>71</v>
      </c>
      <c r="N242" s="22">
        <v>17.015999999999998</v>
      </c>
      <c r="P242" t="s">
        <v>472</v>
      </c>
    </row>
    <row r="243" spans="1:16" x14ac:dyDescent="0.3">
      <c r="A243" t="s">
        <v>231</v>
      </c>
      <c r="B243" t="s">
        <v>17</v>
      </c>
      <c r="C243" t="s">
        <v>35</v>
      </c>
      <c r="D243" t="s">
        <v>19</v>
      </c>
      <c r="E243" t="s">
        <v>93</v>
      </c>
      <c r="F243" t="s">
        <v>21</v>
      </c>
      <c r="G243" t="s">
        <v>22</v>
      </c>
      <c r="H243" t="s">
        <v>232</v>
      </c>
      <c r="I243" s="22">
        <v>20.07</v>
      </c>
      <c r="J243">
        <v>1</v>
      </c>
      <c r="K243" s="22">
        <v>20.07</v>
      </c>
      <c r="L243">
        <v>1</v>
      </c>
      <c r="M243" t="s">
        <v>71</v>
      </c>
      <c r="N243" s="22">
        <v>20.07</v>
      </c>
      <c r="P243" t="s">
        <v>450</v>
      </c>
    </row>
    <row r="244" spans="1:16" x14ac:dyDescent="0.3">
      <c r="A244" t="s">
        <v>465</v>
      </c>
      <c r="B244" t="s">
        <v>17</v>
      </c>
      <c r="C244" t="s">
        <v>35</v>
      </c>
      <c r="D244" t="s">
        <v>384</v>
      </c>
      <c r="E244" t="s">
        <v>93</v>
      </c>
      <c r="F244" t="s">
        <v>21</v>
      </c>
      <c r="G244" t="s">
        <v>67</v>
      </c>
      <c r="H244" t="s">
        <v>466</v>
      </c>
      <c r="I244" s="22">
        <v>26.99</v>
      </c>
      <c r="J244">
        <v>6.5</v>
      </c>
      <c r="K244" s="22">
        <v>4.1523076923076925</v>
      </c>
      <c r="L244">
        <v>7.8</v>
      </c>
      <c r="M244" t="s">
        <v>33</v>
      </c>
      <c r="N244" s="22">
        <v>32.387999999999998</v>
      </c>
      <c r="P244" t="s">
        <v>467</v>
      </c>
    </row>
    <row r="245" spans="1:16" x14ac:dyDescent="0.3">
      <c r="A245" t="s">
        <v>468</v>
      </c>
      <c r="B245" t="s">
        <v>17</v>
      </c>
      <c r="C245" t="s">
        <v>35</v>
      </c>
      <c r="D245" t="s">
        <v>19</v>
      </c>
      <c r="E245" t="s">
        <v>93</v>
      </c>
      <c r="F245" t="s">
        <v>21</v>
      </c>
      <c r="G245" t="s">
        <v>22</v>
      </c>
      <c r="H245" t="s">
        <v>469</v>
      </c>
      <c r="I245" s="22">
        <v>22.95</v>
      </c>
      <c r="J245">
        <v>10</v>
      </c>
      <c r="K245" s="22">
        <v>2.2949999999999999</v>
      </c>
      <c r="L245">
        <v>44.4</v>
      </c>
      <c r="M245" t="s">
        <v>33</v>
      </c>
      <c r="N245" s="22">
        <v>101.898</v>
      </c>
      <c r="P245" t="s">
        <v>470</v>
      </c>
    </row>
    <row r="246" spans="1:16" x14ac:dyDescent="0.3">
      <c r="A246" t="s">
        <v>461</v>
      </c>
      <c r="B246" t="s">
        <v>17</v>
      </c>
      <c r="C246" t="s">
        <v>35</v>
      </c>
      <c r="D246" t="s">
        <v>36</v>
      </c>
      <c r="E246" t="s">
        <v>93</v>
      </c>
      <c r="F246" t="s">
        <v>21</v>
      </c>
      <c r="G246" t="s">
        <v>67</v>
      </c>
      <c r="H246" t="s">
        <v>462</v>
      </c>
      <c r="I246" s="22">
        <v>2</v>
      </c>
      <c r="J246">
        <v>1</v>
      </c>
      <c r="K246" s="22">
        <v>2</v>
      </c>
      <c r="L246">
        <v>21.4</v>
      </c>
      <c r="M246" t="s">
        <v>33</v>
      </c>
      <c r="N246" s="22">
        <v>42.8</v>
      </c>
      <c r="P246" t="s">
        <v>463</v>
      </c>
    </row>
    <row r="247" spans="1:16" x14ac:dyDescent="0.3">
      <c r="A247" t="s">
        <v>491</v>
      </c>
      <c r="B247" t="s">
        <v>66</v>
      </c>
      <c r="C247" t="s">
        <v>35</v>
      </c>
      <c r="D247" t="s">
        <v>19</v>
      </c>
      <c r="E247" t="s">
        <v>93</v>
      </c>
      <c r="F247" t="s">
        <v>21</v>
      </c>
      <c r="G247" t="s">
        <v>22</v>
      </c>
      <c r="H247" t="s">
        <v>85</v>
      </c>
      <c r="I247" s="22">
        <v>47.55</v>
      </c>
      <c r="J247">
        <v>6</v>
      </c>
      <c r="K247" s="22">
        <v>7.9249999999999998</v>
      </c>
      <c r="M247" t="s">
        <v>53</v>
      </c>
      <c r="N247" s="22">
        <v>0</v>
      </c>
    </row>
    <row r="248" spans="1:16" x14ac:dyDescent="0.3">
      <c r="A248" t="s">
        <v>484</v>
      </c>
      <c r="B248" t="s">
        <v>17</v>
      </c>
      <c r="C248" t="s">
        <v>35</v>
      </c>
      <c r="D248" t="s">
        <v>19</v>
      </c>
      <c r="E248" t="s">
        <v>93</v>
      </c>
      <c r="F248" t="s">
        <v>21</v>
      </c>
      <c r="G248" t="s">
        <v>22</v>
      </c>
      <c r="H248" t="s">
        <v>485</v>
      </c>
      <c r="I248" s="22">
        <v>46.2</v>
      </c>
      <c r="J248">
        <v>6</v>
      </c>
      <c r="K248" s="22">
        <v>7.7</v>
      </c>
      <c r="L248">
        <v>2</v>
      </c>
      <c r="M248" t="s">
        <v>110</v>
      </c>
      <c r="N248" s="22">
        <v>15.4</v>
      </c>
      <c r="P248" t="s">
        <v>486</v>
      </c>
    </row>
    <row r="249" spans="1:16" x14ac:dyDescent="0.3">
      <c r="A249" t="s">
        <v>481</v>
      </c>
      <c r="B249" t="s">
        <v>17</v>
      </c>
      <c r="C249" t="s">
        <v>35</v>
      </c>
      <c r="D249" t="s">
        <v>19</v>
      </c>
      <c r="E249" t="s">
        <v>93</v>
      </c>
      <c r="F249" t="s">
        <v>21</v>
      </c>
      <c r="G249" t="s">
        <v>28</v>
      </c>
      <c r="H249" t="s">
        <v>482</v>
      </c>
      <c r="I249" s="22">
        <v>5.4</v>
      </c>
      <c r="J249">
        <v>1</v>
      </c>
      <c r="K249" s="22">
        <v>5.4</v>
      </c>
      <c r="L249">
        <v>3</v>
      </c>
      <c r="M249" t="s">
        <v>110</v>
      </c>
      <c r="N249" s="22">
        <v>16.200000000000003</v>
      </c>
      <c r="P249" t="s">
        <v>483</v>
      </c>
    </row>
    <row r="250" spans="1:16" x14ac:dyDescent="0.3">
      <c r="A250" t="s">
        <v>487</v>
      </c>
      <c r="B250" t="s">
        <v>17</v>
      </c>
      <c r="C250" t="s">
        <v>35</v>
      </c>
      <c r="D250" t="s">
        <v>19</v>
      </c>
      <c r="E250" t="s">
        <v>93</v>
      </c>
      <c r="F250" t="s">
        <v>21</v>
      </c>
      <c r="G250" t="s">
        <v>110</v>
      </c>
      <c r="H250" t="s">
        <v>488</v>
      </c>
      <c r="I250" s="22">
        <v>7.35</v>
      </c>
      <c r="J250">
        <v>1</v>
      </c>
      <c r="K250" s="22">
        <v>7.35</v>
      </c>
      <c r="L250">
        <v>6</v>
      </c>
      <c r="M250" t="s">
        <v>110</v>
      </c>
      <c r="N250" s="22">
        <v>44.099999999999994</v>
      </c>
      <c r="P250" t="s">
        <v>489</v>
      </c>
    </row>
    <row r="251" spans="1:16" x14ac:dyDescent="0.3">
      <c r="A251" t="s">
        <v>492</v>
      </c>
      <c r="B251" t="s">
        <v>493</v>
      </c>
      <c r="C251" t="s">
        <v>35</v>
      </c>
      <c r="D251" t="s">
        <v>36</v>
      </c>
      <c r="E251" t="s">
        <v>93</v>
      </c>
      <c r="F251" t="s">
        <v>21</v>
      </c>
      <c r="G251" t="s">
        <v>67</v>
      </c>
      <c r="H251" t="s">
        <v>494</v>
      </c>
      <c r="I251" s="22">
        <v>5.01</v>
      </c>
      <c r="J251">
        <v>0.5</v>
      </c>
      <c r="K251" s="22">
        <v>10.02</v>
      </c>
      <c r="M251" t="s">
        <v>67</v>
      </c>
      <c r="N251" s="22">
        <v>0</v>
      </c>
    </row>
    <row r="252" spans="1:16" x14ac:dyDescent="0.3">
      <c r="A252" t="s">
        <v>495</v>
      </c>
      <c r="B252" t="s">
        <v>66</v>
      </c>
      <c r="C252" t="s">
        <v>35</v>
      </c>
      <c r="D252" t="s">
        <v>384</v>
      </c>
      <c r="E252" t="s">
        <v>93</v>
      </c>
      <c r="F252" t="s">
        <v>21</v>
      </c>
      <c r="G252" t="s">
        <v>71</v>
      </c>
      <c r="H252" t="s">
        <v>496</v>
      </c>
      <c r="I252" s="22">
        <v>18.54</v>
      </c>
      <c r="J252">
        <v>1</v>
      </c>
      <c r="K252" s="22">
        <v>18.54</v>
      </c>
      <c r="M252" t="s">
        <v>71</v>
      </c>
      <c r="N252" s="22">
        <v>0</v>
      </c>
    </row>
    <row r="253" spans="1:16" x14ac:dyDescent="0.3">
      <c r="A253" t="s">
        <v>497</v>
      </c>
      <c r="B253" t="s">
        <v>66</v>
      </c>
      <c r="C253" t="s">
        <v>35</v>
      </c>
      <c r="D253" t="s">
        <v>36</v>
      </c>
      <c r="E253" t="s">
        <v>93</v>
      </c>
      <c r="F253" t="s">
        <v>21</v>
      </c>
      <c r="G253" t="s">
        <v>67</v>
      </c>
      <c r="H253" t="s">
        <v>498</v>
      </c>
      <c r="I253" s="22">
        <v>26.3</v>
      </c>
      <c r="J253">
        <v>120</v>
      </c>
      <c r="K253" s="22">
        <v>0.21916666666666668</v>
      </c>
      <c r="M253" t="s">
        <v>67</v>
      </c>
      <c r="N253" s="22">
        <v>0</v>
      </c>
    </row>
    <row r="254" spans="1:16" x14ac:dyDescent="0.3">
      <c r="A254" t="s">
        <v>295</v>
      </c>
      <c r="B254" t="s">
        <v>66</v>
      </c>
      <c r="C254" t="s">
        <v>35</v>
      </c>
      <c r="D254" t="s">
        <v>19</v>
      </c>
      <c r="E254" t="s">
        <v>93</v>
      </c>
      <c r="F254" t="s">
        <v>21</v>
      </c>
      <c r="G254" t="s">
        <v>22</v>
      </c>
      <c r="H254" t="s">
        <v>296</v>
      </c>
      <c r="I254" s="22">
        <v>9.4700000000000006</v>
      </c>
      <c r="J254">
        <v>1</v>
      </c>
      <c r="K254" s="22">
        <v>0</v>
      </c>
      <c r="M254" t="s">
        <v>71</v>
      </c>
      <c r="N254" s="22">
        <v>0</v>
      </c>
      <c r="P254" t="s">
        <v>473</v>
      </c>
    </row>
    <row r="255" spans="1:16" x14ac:dyDescent="0.3">
      <c r="A255" t="s">
        <v>381</v>
      </c>
      <c r="B255" t="s">
        <v>17</v>
      </c>
      <c r="C255" t="s">
        <v>500</v>
      </c>
      <c r="D255" t="s">
        <v>19</v>
      </c>
      <c r="E255" t="s">
        <v>93</v>
      </c>
      <c r="F255" t="s">
        <v>21</v>
      </c>
      <c r="G255" t="s">
        <v>71</v>
      </c>
      <c r="H255" t="s">
        <v>382</v>
      </c>
      <c r="I255" s="22">
        <v>7.04</v>
      </c>
      <c r="J255">
        <v>9</v>
      </c>
      <c r="K255" s="22">
        <v>0.78222222222222226</v>
      </c>
      <c r="L255">
        <v>1</v>
      </c>
      <c r="M255" t="s">
        <v>33</v>
      </c>
      <c r="N255" s="22">
        <v>0.78222222222222226</v>
      </c>
      <c r="P255" t="s">
        <v>511</v>
      </c>
    </row>
    <row r="256" spans="1:16" x14ac:dyDescent="0.3">
      <c r="A256" t="s">
        <v>517</v>
      </c>
      <c r="B256" t="s">
        <v>17</v>
      </c>
      <c r="C256" t="s">
        <v>500</v>
      </c>
      <c r="D256" t="s">
        <v>384</v>
      </c>
      <c r="E256" t="s">
        <v>93</v>
      </c>
      <c r="F256" t="s">
        <v>21</v>
      </c>
      <c r="G256" t="s">
        <v>71</v>
      </c>
      <c r="H256" t="s">
        <v>382</v>
      </c>
      <c r="I256" s="22">
        <v>31.96</v>
      </c>
      <c r="J256">
        <v>23</v>
      </c>
      <c r="K256" s="22">
        <v>1.3895652173913045</v>
      </c>
      <c r="L256">
        <v>45</v>
      </c>
      <c r="M256" t="s">
        <v>33</v>
      </c>
      <c r="N256" s="22">
        <v>62.530434782608701</v>
      </c>
      <c r="P256" t="s">
        <v>518</v>
      </c>
    </row>
    <row r="257" spans="1:16" x14ac:dyDescent="0.3">
      <c r="A257" t="s">
        <v>383</v>
      </c>
      <c r="B257" t="s">
        <v>17</v>
      </c>
      <c r="C257" t="s">
        <v>500</v>
      </c>
      <c r="D257" t="s">
        <v>384</v>
      </c>
      <c r="E257" t="s">
        <v>93</v>
      </c>
      <c r="F257" t="s">
        <v>21</v>
      </c>
      <c r="G257" t="s">
        <v>71</v>
      </c>
      <c r="H257" t="s">
        <v>382</v>
      </c>
      <c r="I257" s="22">
        <v>5.19</v>
      </c>
      <c r="J257">
        <v>9</v>
      </c>
      <c r="K257" s="22">
        <v>0.57666666666666666</v>
      </c>
      <c r="L257">
        <v>22</v>
      </c>
      <c r="M257" t="s">
        <v>33</v>
      </c>
      <c r="N257" s="22">
        <v>12.686666666666667</v>
      </c>
      <c r="P257" t="s">
        <v>513</v>
      </c>
    </row>
    <row r="258" spans="1:16" x14ac:dyDescent="0.3">
      <c r="A258" t="s">
        <v>385</v>
      </c>
      <c r="B258" t="s">
        <v>17</v>
      </c>
      <c r="C258" t="s">
        <v>500</v>
      </c>
      <c r="D258" t="s">
        <v>384</v>
      </c>
      <c r="E258" t="s">
        <v>93</v>
      </c>
      <c r="F258" t="s">
        <v>21</v>
      </c>
      <c r="G258" t="s">
        <v>71</v>
      </c>
      <c r="H258" t="s">
        <v>382</v>
      </c>
      <c r="I258" s="22">
        <v>5.6</v>
      </c>
      <c r="J258">
        <v>9</v>
      </c>
      <c r="K258" s="22">
        <v>0.62222222222222223</v>
      </c>
      <c r="L258">
        <v>30</v>
      </c>
      <c r="M258" t="s">
        <v>33</v>
      </c>
      <c r="N258" s="22">
        <v>18.666666666666668</v>
      </c>
      <c r="P258" t="s">
        <v>528</v>
      </c>
    </row>
    <row r="259" spans="1:16" x14ac:dyDescent="0.3">
      <c r="A259" t="s">
        <v>386</v>
      </c>
      <c r="B259" t="s">
        <v>17</v>
      </c>
      <c r="C259" t="s">
        <v>500</v>
      </c>
      <c r="D259" t="s">
        <v>384</v>
      </c>
      <c r="E259" t="s">
        <v>93</v>
      </c>
      <c r="F259" t="s">
        <v>21</v>
      </c>
      <c r="G259" t="s">
        <v>71</v>
      </c>
      <c r="H259" t="s">
        <v>382</v>
      </c>
      <c r="I259" s="22">
        <v>6.4</v>
      </c>
      <c r="J259">
        <v>9</v>
      </c>
      <c r="K259" s="22">
        <v>0.71111111111111114</v>
      </c>
      <c r="L259">
        <v>20</v>
      </c>
      <c r="M259" t="s">
        <v>33</v>
      </c>
      <c r="N259" s="22">
        <v>14.222222222222223</v>
      </c>
      <c r="P259" t="s">
        <v>512</v>
      </c>
    </row>
    <row r="260" spans="1:16" x14ac:dyDescent="0.3">
      <c r="A260" t="s">
        <v>387</v>
      </c>
      <c r="B260" t="s">
        <v>17</v>
      </c>
      <c r="C260" t="s">
        <v>500</v>
      </c>
      <c r="D260" t="s">
        <v>384</v>
      </c>
      <c r="E260" t="s">
        <v>93</v>
      </c>
      <c r="F260" t="s">
        <v>21</v>
      </c>
      <c r="G260" t="s">
        <v>71</v>
      </c>
      <c r="H260" t="s">
        <v>382</v>
      </c>
      <c r="I260" s="22">
        <v>7.68</v>
      </c>
      <c r="J260">
        <v>9</v>
      </c>
      <c r="K260" s="22">
        <v>0.85333333333333328</v>
      </c>
      <c r="L260">
        <v>44</v>
      </c>
      <c r="M260" t="s">
        <v>33</v>
      </c>
      <c r="N260" s="22">
        <v>37.546666666666667</v>
      </c>
      <c r="P260" t="s">
        <v>516</v>
      </c>
    </row>
    <row r="261" spans="1:16" x14ac:dyDescent="0.3">
      <c r="A261" t="s">
        <v>526</v>
      </c>
      <c r="B261" t="s">
        <v>17</v>
      </c>
      <c r="C261" t="s">
        <v>500</v>
      </c>
      <c r="D261" t="s">
        <v>384</v>
      </c>
      <c r="E261" t="s">
        <v>93</v>
      </c>
      <c r="F261" t="s">
        <v>21</v>
      </c>
      <c r="G261" t="s">
        <v>71</v>
      </c>
      <c r="H261" t="s">
        <v>382</v>
      </c>
      <c r="I261" s="22">
        <v>4.71</v>
      </c>
      <c r="J261">
        <v>9</v>
      </c>
      <c r="K261" s="22">
        <v>0.52333333333333332</v>
      </c>
      <c r="L261">
        <v>30</v>
      </c>
      <c r="M261" t="s">
        <v>33</v>
      </c>
      <c r="N261" s="22">
        <v>15.7</v>
      </c>
      <c r="P261" t="s">
        <v>527</v>
      </c>
    </row>
    <row r="262" spans="1:16" x14ac:dyDescent="0.3">
      <c r="A262" t="s">
        <v>388</v>
      </c>
      <c r="B262" t="s">
        <v>17</v>
      </c>
      <c r="C262" t="s">
        <v>500</v>
      </c>
      <c r="D262" t="s">
        <v>384</v>
      </c>
      <c r="E262" t="s">
        <v>93</v>
      </c>
      <c r="F262" t="s">
        <v>21</v>
      </c>
      <c r="G262" t="s">
        <v>71</v>
      </c>
      <c r="H262" t="s">
        <v>382</v>
      </c>
      <c r="I262" s="22">
        <v>20</v>
      </c>
      <c r="J262">
        <v>9</v>
      </c>
      <c r="K262" s="22">
        <v>2.2222222222222223</v>
      </c>
      <c r="L262">
        <v>4</v>
      </c>
      <c r="M262" t="s">
        <v>33</v>
      </c>
      <c r="N262" s="22">
        <v>8.8888888888888893</v>
      </c>
      <c r="P262" t="s">
        <v>510</v>
      </c>
    </row>
    <row r="263" spans="1:16" x14ac:dyDescent="0.3">
      <c r="A263" t="s">
        <v>389</v>
      </c>
      <c r="B263" t="s">
        <v>17</v>
      </c>
      <c r="C263" t="s">
        <v>500</v>
      </c>
      <c r="D263" t="s">
        <v>384</v>
      </c>
      <c r="E263" t="s">
        <v>93</v>
      </c>
      <c r="F263" t="s">
        <v>21</v>
      </c>
      <c r="G263" t="s">
        <v>71</v>
      </c>
      <c r="H263" t="s">
        <v>382</v>
      </c>
      <c r="I263" s="22">
        <v>9.77</v>
      </c>
      <c r="J263">
        <v>9</v>
      </c>
      <c r="K263" s="22">
        <v>1.0855555555555556</v>
      </c>
      <c r="L263">
        <v>10</v>
      </c>
      <c r="M263" t="s">
        <v>33</v>
      </c>
      <c r="N263" s="22">
        <v>10.855555555555556</v>
      </c>
      <c r="P263" t="s">
        <v>509</v>
      </c>
    </row>
    <row r="264" spans="1:16" x14ac:dyDescent="0.3">
      <c r="A264" t="s">
        <v>390</v>
      </c>
      <c r="B264" t="s">
        <v>17</v>
      </c>
      <c r="C264" t="s">
        <v>500</v>
      </c>
      <c r="D264" t="s">
        <v>384</v>
      </c>
      <c r="E264" t="s">
        <v>93</v>
      </c>
      <c r="F264" t="s">
        <v>21</v>
      </c>
      <c r="G264" t="s">
        <v>71</v>
      </c>
      <c r="H264" t="s">
        <v>382</v>
      </c>
      <c r="I264" s="22">
        <v>6.4</v>
      </c>
      <c r="J264">
        <v>9</v>
      </c>
      <c r="K264" s="22">
        <v>0.71111111111111114</v>
      </c>
      <c r="L264">
        <v>120</v>
      </c>
      <c r="M264" t="s">
        <v>33</v>
      </c>
      <c r="N264" s="22">
        <v>85.333333333333343</v>
      </c>
      <c r="P264" t="s">
        <v>530</v>
      </c>
    </row>
    <row r="265" spans="1:16" x14ac:dyDescent="0.3">
      <c r="A265" t="s">
        <v>524</v>
      </c>
      <c r="B265" t="s">
        <v>17</v>
      </c>
      <c r="C265" t="s">
        <v>500</v>
      </c>
      <c r="D265" t="s">
        <v>384</v>
      </c>
      <c r="E265" t="s">
        <v>93</v>
      </c>
      <c r="F265" t="s">
        <v>21</v>
      </c>
      <c r="G265" t="s">
        <v>71</v>
      </c>
      <c r="H265" t="s">
        <v>382</v>
      </c>
      <c r="I265" s="22">
        <v>14.51</v>
      </c>
      <c r="J265">
        <v>9</v>
      </c>
      <c r="K265" s="22">
        <v>1.6122222222222222</v>
      </c>
      <c r="L265">
        <v>20</v>
      </c>
      <c r="M265" t="s">
        <v>33</v>
      </c>
      <c r="N265" s="22">
        <v>32.244444444444447</v>
      </c>
      <c r="P265" t="s">
        <v>525</v>
      </c>
    </row>
    <row r="266" spans="1:16" x14ac:dyDescent="0.3">
      <c r="A266" t="s">
        <v>391</v>
      </c>
      <c r="B266" t="s">
        <v>17</v>
      </c>
      <c r="C266" t="s">
        <v>500</v>
      </c>
      <c r="D266" t="s">
        <v>36</v>
      </c>
      <c r="E266" t="s">
        <v>93</v>
      </c>
      <c r="F266" t="s">
        <v>21</v>
      </c>
      <c r="G266" t="s">
        <v>71</v>
      </c>
      <c r="H266" t="s">
        <v>382</v>
      </c>
      <c r="I266" s="22">
        <v>8.9600000000000009</v>
      </c>
      <c r="J266">
        <v>9</v>
      </c>
      <c r="K266" s="22">
        <v>0.99555555555555564</v>
      </c>
      <c r="L266">
        <v>32</v>
      </c>
      <c r="M266" t="s">
        <v>33</v>
      </c>
      <c r="N266" s="22">
        <v>31.85777777777778</v>
      </c>
      <c r="P266" t="s">
        <v>514</v>
      </c>
    </row>
    <row r="267" spans="1:16" x14ac:dyDescent="0.3">
      <c r="A267" t="s">
        <v>392</v>
      </c>
      <c r="B267" t="s">
        <v>17</v>
      </c>
      <c r="C267" t="s">
        <v>500</v>
      </c>
      <c r="D267" t="s">
        <v>384</v>
      </c>
      <c r="E267" t="s">
        <v>93</v>
      </c>
      <c r="F267" t="s">
        <v>21</v>
      </c>
      <c r="G267" t="s">
        <v>71</v>
      </c>
      <c r="H267" t="s">
        <v>382</v>
      </c>
      <c r="I267" s="22">
        <v>5.12</v>
      </c>
      <c r="J267">
        <v>9</v>
      </c>
      <c r="K267" s="22">
        <v>0.56888888888888889</v>
      </c>
      <c r="L267">
        <v>41</v>
      </c>
      <c r="M267" t="s">
        <v>33</v>
      </c>
      <c r="N267" s="22">
        <v>23.324444444444445</v>
      </c>
      <c r="P267" t="s">
        <v>529</v>
      </c>
    </row>
    <row r="268" spans="1:16" x14ac:dyDescent="0.3">
      <c r="A268" t="s">
        <v>393</v>
      </c>
      <c r="B268" t="s">
        <v>17</v>
      </c>
      <c r="C268" t="s">
        <v>500</v>
      </c>
      <c r="D268" t="s">
        <v>384</v>
      </c>
      <c r="E268" t="s">
        <v>93</v>
      </c>
      <c r="F268" t="s">
        <v>21</v>
      </c>
      <c r="G268" t="s">
        <v>71</v>
      </c>
      <c r="H268" t="s">
        <v>382</v>
      </c>
      <c r="I268" s="22">
        <v>8.9600000000000009</v>
      </c>
      <c r="J268">
        <v>9</v>
      </c>
      <c r="K268" s="22">
        <v>0.99555555555555564</v>
      </c>
      <c r="L268">
        <v>50</v>
      </c>
      <c r="M268" t="s">
        <v>33</v>
      </c>
      <c r="N268" s="22">
        <v>49.777777777777779</v>
      </c>
      <c r="P268" t="s">
        <v>523</v>
      </c>
    </row>
    <row r="269" spans="1:16" x14ac:dyDescent="0.3">
      <c r="A269" t="s">
        <v>394</v>
      </c>
      <c r="B269" t="s">
        <v>17</v>
      </c>
      <c r="C269" t="s">
        <v>500</v>
      </c>
      <c r="D269" t="s">
        <v>36</v>
      </c>
      <c r="E269" t="s">
        <v>93</v>
      </c>
      <c r="F269" t="s">
        <v>21</v>
      </c>
      <c r="G269" t="s">
        <v>71</v>
      </c>
      <c r="H269" t="s">
        <v>382</v>
      </c>
      <c r="I269" s="22">
        <v>6.25</v>
      </c>
      <c r="J269">
        <v>9</v>
      </c>
      <c r="K269" s="22">
        <v>0.69444444444444442</v>
      </c>
      <c r="L269">
        <v>0</v>
      </c>
      <c r="M269" t="s">
        <v>33</v>
      </c>
      <c r="N269" s="22">
        <v>0</v>
      </c>
      <c r="P269" t="s">
        <v>503</v>
      </c>
    </row>
    <row r="270" spans="1:16" x14ac:dyDescent="0.3">
      <c r="A270" t="s">
        <v>395</v>
      </c>
      <c r="B270" t="s">
        <v>17</v>
      </c>
      <c r="C270" t="s">
        <v>500</v>
      </c>
      <c r="D270" t="s">
        <v>384</v>
      </c>
      <c r="E270" t="s">
        <v>93</v>
      </c>
      <c r="F270" t="s">
        <v>21</v>
      </c>
      <c r="G270" t="s">
        <v>71</v>
      </c>
      <c r="H270" t="s">
        <v>396</v>
      </c>
      <c r="I270" s="22">
        <v>36.68</v>
      </c>
      <c r="J270">
        <v>10.5</v>
      </c>
      <c r="K270" s="22">
        <v>3.4933333333333332</v>
      </c>
      <c r="L270">
        <v>10</v>
      </c>
      <c r="M270" t="s">
        <v>33</v>
      </c>
      <c r="N270" s="22">
        <v>34.93333333333333</v>
      </c>
      <c r="P270" t="s">
        <v>522</v>
      </c>
    </row>
    <row r="271" spans="1:16" x14ac:dyDescent="0.3">
      <c r="A271" t="s">
        <v>397</v>
      </c>
      <c r="B271" t="s">
        <v>17</v>
      </c>
      <c r="C271" t="s">
        <v>500</v>
      </c>
      <c r="D271" t="s">
        <v>36</v>
      </c>
      <c r="E271" t="s">
        <v>93</v>
      </c>
      <c r="F271" t="s">
        <v>21</v>
      </c>
      <c r="G271" t="s">
        <v>71</v>
      </c>
      <c r="H271" t="s">
        <v>382</v>
      </c>
      <c r="I271" s="22">
        <v>20</v>
      </c>
      <c r="J271">
        <v>9</v>
      </c>
      <c r="K271" s="22">
        <v>2.2222222222222223</v>
      </c>
      <c r="L271">
        <v>0</v>
      </c>
      <c r="M271" t="s">
        <v>33</v>
      </c>
      <c r="N271" s="22">
        <v>0</v>
      </c>
      <c r="P271" t="s">
        <v>502</v>
      </c>
    </row>
    <row r="272" spans="1:16" x14ac:dyDescent="0.3">
      <c r="A272" t="s">
        <v>406</v>
      </c>
      <c r="B272" t="s">
        <v>17</v>
      </c>
      <c r="C272" t="s">
        <v>500</v>
      </c>
      <c r="D272" t="s">
        <v>36</v>
      </c>
      <c r="E272" t="s">
        <v>93</v>
      </c>
      <c r="F272" t="s">
        <v>21</v>
      </c>
      <c r="G272" t="s">
        <v>67</v>
      </c>
      <c r="H272" t="s">
        <v>407</v>
      </c>
      <c r="I272" s="22">
        <v>15.95</v>
      </c>
      <c r="J272">
        <v>18</v>
      </c>
      <c r="K272" s="22">
        <v>0.88611111111111107</v>
      </c>
      <c r="L272">
        <v>52</v>
      </c>
      <c r="M272" t="s">
        <v>33</v>
      </c>
      <c r="N272" s="22">
        <v>46.077777777777776</v>
      </c>
      <c r="P272" t="s">
        <v>515</v>
      </c>
    </row>
    <row r="273" spans="1:16" x14ac:dyDescent="0.3">
      <c r="A273" t="s">
        <v>295</v>
      </c>
      <c r="B273" t="s">
        <v>17</v>
      </c>
      <c r="C273" t="s">
        <v>500</v>
      </c>
      <c r="D273" t="s">
        <v>19</v>
      </c>
      <c r="E273" t="s">
        <v>93</v>
      </c>
      <c r="F273" t="s">
        <v>21</v>
      </c>
      <c r="G273" t="s">
        <v>22</v>
      </c>
      <c r="H273" t="s">
        <v>296</v>
      </c>
      <c r="I273" s="22">
        <v>9.4700000000000006</v>
      </c>
      <c r="J273">
        <v>1</v>
      </c>
      <c r="K273" s="22">
        <v>9.4700000000000006</v>
      </c>
      <c r="L273">
        <v>0.3</v>
      </c>
      <c r="M273" t="s">
        <v>71</v>
      </c>
      <c r="N273" s="22">
        <v>2.8410000000000002</v>
      </c>
      <c r="P273" t="s">
        <v>521</v>
      </c>
    </row>
    <row r="274" spans="1:16" x14ac:dyDescent="0.3">
      <c r="A274" t="s">
        <v>408</v>
      </c>
      <c r="B274" t="s">
        <v>17</v>
      </c>
      <c r="C274" t="s">
        <v>500</v>
      </c>
      <c r="D274" t="s">
        <v>384</v>
      </c>
      <c r="E274" t="s">
        <v>93</v>
      </c>
      <c r="F274" t="s">
        <v>21</v>
      </c>
      <c r="G274" t="s">
        <v>22</v>
      </c>
      <c r="H274" t="s">
        <v>409</v>
      </c>
      <c r="I274" s="22">
        <v>12.8</v>
      </c>
      <c r="J274">
        <v>9</v>
      </c>
      <c r="K274" s="22">
        <v>1.4222222222222223</v>
      </c>
      <c r="L274">
        <v>5</v>
      </c>
      <c r="M274" t="s">
        <v>33</v>
      </c>
      <c r="N274" s="22">
        <v>7.1111111111111116</v>
      </c>
      <c r="P274" t="s">
        <v>508</v>
      </c>
    </row>
    <row r="275" spans="1:16" x14ac:dyDescent="0.3">
      <c r="A275" t="s">
        <v>410</v>
      </c>
      <c r="B275" t="s">
        <v>17</v>
      </c>
      <c r="C275" t="s">
        <v>500</v>
      </c>
      <c r="D275" t="s">
        <v>19</v>
      </c>
      <c r="E275" t="s">
        <v>93</v>
      </c>
      <c r="F275" t="s">
        <v>21</v>
      </c>
      <c r="G275" t="s">
        <v>22</v>
      </c>
      <c r="H275" t="s">
        <v>294</v>
      </c>
      <c r="I275" s="22">
        <v>42.32</v>
      </c>
      <c r="J275">
        <v>2</v>
      </c>
      <c r="K275" s="22">
        <v>21.16</v>
      </c>
      <c r="L275">
        <v>2.2000000000000002</v>
      </c>
      <c r="M275" t="s">
        <v>71</v>
      </c>
      <c r="N275" s="22">
        <v>46.552000000000007</v>
      </c>
      <c r="P275" t="s">
        <v>520</v>
      </c>
    </row>
    <row r="276" spans="1:16" x14ac:dyDescent="0.3">
      <c r="A276" t="s">
        <v>413</v>
      </c>
      <c r="B276" t="s">
        <v>17</v>
      </c>
      <c r="C276" t="s">
        <v>500</v>
      </c>
      <c r="D276" t="s">
        <v>36</v>
      </c>
      <c r="E276" t="s">
        <v>93</v>
      </c>
      <c r="F276" t="s">
        <v>21</v>
      </c>
      <c r="G276" t="s">
        <v>67</v>
      </c>
      <c r="H276" t="s">
        <v>407</v>
      </c>
      <c r="I276" s="22">
        <v>40.630000000000003</v>
      </c>
      <c r="J276">
        <v>18</v>
      </c>
      <c r="K276" s="22">
        <v>2.2572222222222225</v>
      </c>
      <c r="L276">
        <v>0.5</v>
      </c>
      <c r="M276" t="s">
        <v>33</v>
      </c>
      <c r="N276" s="22">
        <v>1.1286111111111112</v>
      </c>
      <c r="P276" t="s">
        <v>507</v>
      </c>
    </row>
    <row r="277" spans="1:16" x14ac:dyDescent="0.3">
      <c r="A277" t="s">
        <v>414</v>
      </c>
      <c r="B277" t="s">
        <v>17</v>
      </c>
      <c r="C277" t="s">
        <v>500</v>
      </c>
      <c r="D277" t="s">
        <v>36</v>
      </c>
      <c r="E277" t="s">
        <v>93</v>
      </c>
      <c r="F277" t="s">
        <v>21</v>
      </c>
      <c r="G277" t="s">
        <v>67</v>
      </c>
      <c r="H277" t="s">
        <v>407</v>
      </c>
      <c r="I277" s="22">
        <v>25.56</v>
      </c>
      <c r="J277">
        <v>18</v>
      </c>
      <c r="K277" s="22">
        <v>1.42</v>
      </c>
      <c r="L277">
        <v>2</v>
      </c>
      <c r="M277" t="s">
        <v>33</v>
      </c>
      <c r="N277" s="22">
        <v>2.84</v>
      </c>
      <c r="P277" t="s">
        <v>506</v>
      </c>
    </row>
    <row r="278" spans="1:16" x14ac:dyDescent="0.3">
      <c r="A278" t="s">
        <v>415</v>
      </c>
      <c r="B278" t="s">
        <v>17</v>
      </c>
      <c r="C278" t="s">
        <v>500</v>
      </c>
      <c r="D278" t="s">
        <v>36</v>
      </c>
      <c r="E278" t="s">
        <v>93</v>
      </c>
      <c r="F278" t="s">
        <v>21</v>
      </c>
      <c r="G278" t="s">
        <v>67</v>
      </c>
      <c r="H278" t="s">
        <v>416</v>
      </c>
      <c r="I278" s="22">
        <v>42</v>
      </c>
      <c r="J278">
        <v>27</v>
      </c>
      <c r="K278" s="22">
        <v>1.5555555555555556</v>
      </c>
      <c r="L278">
        <v>4</v>
      </c>
      <c r="M278" t="s">
        <v>33</v>
      </c>
      <c r="N278" s="22">
        <v>6.2222222222222223</v>
      </c>
      <c r="P278" t="s">
        <v>505</v>
      </c>
    </row>
    <row r="279" spans="1:16" x14ac:dyDescent="0.3">
      <c r="A279" t="s">
        <v>417</v>
      </c>
      <c r="B279" t="s">
        <v>17</v>
      </c>
      <c r="C279" t="s">
        <v>500</v>
      </c>
      <c r="D279" t="s">
        <v>384</v>
      </c>
      <c r="E279" t="s">
        <v>93</v>
      </c>
      <c r="F279" t="s">
        <v>21</v>
      </c>
      <c r="G279" t="s">
        <v>71</v>
      </c>
      <c r="H279" t="s">
        <v>418</v>
      </c>
      <c r="I279" s="22">
        <v>8.84</v>
      </c>
      <c r="J279">
        <v>10</v>
      </c>
      <c r="K279" s="22">
        <v>0.88400000000000001</v>
      </c>
      <c r="L279">
        <v>0</v>
      </c>
      <c r="M279" t="s">
        <v>33</v>
      </c>
      <c r="N279" s="22">
        <v>0</v>
      </c>
      <c r="P279" t="s">
        <v>504</v>
      </c>
    </row>
    <row r="280" spans="1:16" x14ac:dyDescent="0.3">
      <c r="A280" t="s">
        <v>293</v>
      </c>
      <c r="B280" t="s">
        <v>17</v>
      </c>
      <c r="C280" t="s">
        <v>500</v>
      </c>
      <c r="D280" t="s">
        <v>19</v>
      </c>
      <c r="E280" t="s">
        <v>93</v>
      </c>
      <c r="F280" t="s">
        <v>21</v>
      </c>
      <c r="G280" t="s">
        <v>71</v>
      </c>
      <c r="H280" t="s">
        <v>294</v>
      </c>
      <c r="I280" s="22">
        <v>26.47</v>
      </c>
      <c r="J280">
        <v>2</v>
      </c>
      <c r="K280" s="22">
        <v>13.234999999999999</v>
      </c>
      <c r="L280">
        <v>1.5</v>
      </c>
      <c r="M280" t="s">
        <v>71</v>
      </c>
      <c r="N280" s="22">
        <v>19.852499999999999</v>
      </c>
      <c r="P280" t="s">
        <v>519</v>
      </c>
    </row>
    <row r="281" spans="1:16" x14ac:dyDescent="0.3">
      <c r="A281" t="s">
        <v>499</v>
      </c>
      <c r="B281" t="s">
        <v>17</v>
      </c>
      <c r="C281" t="s">
        <v>500</v>
      </c>
      <c r="D281" t="s">
        <v>36</v>
      </c>
      <c r="E281" t="s">
        <v>93</v>
      </c>
      <c r="F281" t="s">
        <v>21</v>
      </c>
      <c r="G281" t="s">
        <v>67</v>
      </c>
      <c r="H281" t="s">
        <v>412</v>
      </c>
      <c r="I281" s="22">
        <v>7.35</v>
      </c>
      <c r="J281">
        <v>4.5</v>
      </c>
      <c r="K281" s="22">
        <v>1.6333333333333333</v>
      </c>
      <c r="L281">
        <v>0</v>
      </c>
      <c r="M281" t="s">
        <v>33</v>
      </c>
      <c r="N281" s="22">
        <v>0</v>
      </c>
      <c r="P281" t="s">
        <v>501</v>
      </c>
    </row>
    <row r="282" spans="1:16" x14ac:dyDescent="0.3">
      <c r="N282" s="22">
        <f>SUM(Table1[WK'# 1 INV Value])</f>
        <v>8117.24093001868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B4E0-2F87-45E8-8DC5-CCF99915EC39}">
  <sheetPr>
    <pageSetUpPr fitToPage="1"/>
  </sheetPr>
  <dimension ref="A1:Q822"/>
  <sheetViews>
    <sheetView tabSelected="1" zoomScale="90" zoomScaleNormal="90" workbookViewId="0">
      <selection activeCell="J1" sqref="J1"/>
    </sheetView>
  </sheetViews>
  <sheetFormatPr defaultColWidth="9.109375" defaultRowHeight="18" outlineLevelRow="1" outlineLevelCol="3" x14ac:dyDescent="0.35"/>
  <cols>
    <col min="1" max="1" width="0.6640625" style="1" customWidth="1"/>
    <col min="2" max="2" width="50.109375" style="3" customWidth="1"/>
    <col min="3" max="3" width="8.109375" style="3" customWidth="1"/>
    <col min="4" max="4" width="14.44140625" style="3" customWidth="1"/>
    <col min="5" max="5" width="13" style="3" customWidth="1" outlineLevel="2"/>
    <col min="6" max="6" width="21.44140625" customWidth="1" outlineLevel="3"/>
    <col min="7" max="7" width="9.33203125" style="59" customWidth="1" outlineLevel="3"/>
    <col min="8" max="8" width="11.5546875" style="40" customWidth="1" outlineLevel="3"/>
    <col min="9" max="9" width="16.88671875" style="44" customWidth="1" outlineLevel="2"/>
    <col min="10" max="10" width="13.109375" style="162" customWidth="1" outlineLevel="1"/>
    <col min="11" max="11" width="12.33203125" style="5" customWidth="1" outlineLevel="1"/>
    <col min="12" max="12" width="16.44140625" customWidth="1" outlineLevel="1"/>
    <col min="13" max="13" width="25" style="6" customWidth="1" outlineLevel="1"/>
    <col min="14" max="14" width="9.5546875" style="53" customWidth="1" outlineLevel="1"/>
    <col min="15" max="15" width="9" style="6" customWidth="1" outlineLevel="1"/>
    <col min="16" max="16" width="13.33203125" style="159" customWidth="1" outlineLevel="1"/>
    <col min="17" max="156" width="12.6640625" style="1" customWidth="1"/>
    <col min="157" max="16384" width="9.109375" style="1"/>
  </cols>
  <sheetData>
    <row r="1" spans="1:17" s="114" customFormat="1" ht="57" customHeight="1" x14ac:dyDescent="0.3">
      <c r="A1" s="7"/>
      <c r="B1" s="107" t="s">
        <v>0</v>
      </c>
      <c r="C1" s="108" t="s">
        <v>1</v>
      </c>
      <c r="D1" s="108" t="s">
        <v>2</v>
      </c>
      <c r="E1" s="109" t="s">
        <v>3</v>
      </c>
      <c r="F1" s="109" t="s">
        <v>4</v>
      </c>
      <c r="G1" s="109" t="s">
        <v>5</v>
      </c>
      <c r="H1" s="43" t="s">
        <v>532</v>
      </c>
      <c r="I1" s="109" t="s">
        <v>533</v>
      </c>
      <c r="J1" s="110" t="s">
        <v>87</v>
      </c>
      <c r="K1" s="111" t="s">
        <v>9</v>
      </c>
      <c r="L1" s="112" t="s">
        <v>88</v>
      </c>
      <c r="M1" s="112" t="s">
        <v>1524</v>
      </c>
      <c r="N1" s="112" t="s">
        <v>89</v>
      </c>
      <c r="O1" s="112" t="s">
        <v>90</v>
      </c>
      <c r="P1" s="113" t="s">
        <v>14</v>
      </c>
      <c r="Q1" s="113" t="s">
        <v>15</v>
      </c>
    </row>
    <row r="2" spans="1:17" s="2" customFormat="1" x14ac:dyDescent="0.3">
      <c r="B2" s="25" t="s">
        <v>777</v>
      </c>
      <c r="C2" s="26" t="s">
        <v>17</v>
      </c>
      <c r="D2" s="233" t="s">
        <v>778</v>
      </c>
      <c r="E2" s="27" t="s">
        <v>618</v>
      </c>
      <c r="F2" s="64" t="s">
        <v>779</v>
      </c>
      <c r="G2" s="65" t="s">
        <v>551</v>
      </c>
      <c r="H2" s="12" t="s">
        <v>28</v>
      </c>
      <c r="I2" s="13" t="s">
        <v>28</v>
      </c>
      <c r="J2" s="30">
        <v>26.3</v>
      </c>
      <c r="K2" s="31">
        <v>12</v>
      </c>
      <c r="L2" s="32">
        <f t="shared" ref="L2:L40" si="0">J2/K2</f>
        <v>2.1916666666666669</v>
      </c>
      <c r="M2" s="52"/>
      <c r="N2" s="17" t="s">
        <v>28</v>
      </c>
      <c r="O2" s="34">
        <f t="shared" ref="O2:O33" si="1">M2*L2</f>
        <v>0</v>
      </c>
      <c r="P2" s="55"/>
      <c r="Q2" s="118"/>
    </row>
    <row r="3" spans="1:17" s="2" customFormat="1" x14ac:dyDescent="0.3">
      <c r="B3" s="8" t="s">
        <v>1169</v>
      </c>
      <c r="C3" s="9" t="s">
        <v>557</v>
      </c>
      <c r="D3" s="232" t="s">
        <v>1170</v>
      </c>
      <c r="E3" s="63" t="s">
        <v>568</v>
      </c>
      <c r="F3" s="64" t="s">
        <v>562</v>
      </c>
      <c r="G3" s="65" t="s">
        <v>563</v>
      </c>
      <c r="H3" s="12" t="s">
        <v>22</v>
      </c>
      <c r="I3" s="13" t="s">
        <v>317</v>
      </c>
      <c r="J3" s="14">
        <v>29.85</v>
      </c>
      <c r="K3" s="15">
        <v>24</v>
      </c>
      <c r="L3" s="16">
        <f t="shared" si="0"/>
        <v>1.2437500000000001</v>
      </c>
      <c r="M3" s="51"/>
      <c r="N3" s="17" t="s">
        <v>564</v>
      </c>
      <c r="O3" s="18">
        <f t="shared" si="1"/>
        <v>0</v>
      </c>
      <c r="P3" s="55"/>
      <c r="Q3" s="118"/>
    </row>
    <row r="4" spans="1:17" s="2" customFormat="1" x14ac:dyDescent="0.3">
      <c r="B4" s="8" t="s">
        <v>1171</v>
      </c>
      <c r="C4" s="9" t="s">
        <v>557</v>
      </c>
      <c r="D4" s="232" t="s">
        <v>1170</v>
      </c>
      <c r="E4" s="63" t="s">
        <v>568</v>
      </c>
      <c r="F4" s="64" t="s">
        <v>562</v>
      </c>
      <c r="G4" s="65" t="s">
        <v>563</v>
      </c>
      <c r="H4" s="12" t="s">
        <v>571</v>
      </c>
      <c r="I4" s="13" t="s">
        <v>317</v>
      </c>
      <c r="J4" s="14">
        <v>30.55</v>
      </c>
      <c r="K4" s="15">
        <v>24</v>
      </c>
      <c r="L4" s="16">
        <f t="shared" si="0"/>
        <v>1.2729166666666667</v>
      </c>
      <c r="M4" s="51"/>
      <c r="N4" s="17" t="s">
        <v>564</v>
      </c>
      <c r="O4" s="18">
        <f t="shared" si="1"/>
        <v>0</v>
      </c>
      <c r="P4" s="55"/>
      <c r="Q4" s="118"/>
    </row>
    <row r="5" spans="1:17" s="2" customFormat="1" x14ac:dyDescent="0.3">
      <c r="B5" s="8" t="s">
        <v>1172</v>
      </c>
      <c r="C5" s="9" t="s">
        <v>557</v>
      </c>
      <c r="D5" s="232" t="s">
        <v>1170</v>
      </c>
      <c r="E5" s="63" t="s">
        <v>568</v>
      </c>
      <c r="F5" s="64" t="s">
        <v>562</v>
      </c>
      <c r="G5" s="65" t="s">
        <v>563</v>
      </c>
      <c r="H5" s="12" t="s">
        <v>22</v>
      </c>
      <c r="I5" s="13" t="s">
        <v>317</v>
      </c>
      <c r="J5" s="14">
        <v>29.55</v>
      </c>
      <c r="K5" s="15">
        <v>24</v>
      </c>
      <c r="L5" s="16">
        <f t="shared" si="0"/>
        <v>1.23125</v>
      </c>
      <c r="M5" s="51"/>
      <c r="N5" s="17" t="s">
        <v>564</v>
      </c>
      <c r="O5" s="18">
        <f t="shared" si="1"/>
        <v>0</v>
      </c>
      <c r="P5" s="55"/>
      <c r="Q5" s="118"/>
    </row>
    <row r="6" spans="1:17" s="2" customFormat="1" x14ac:dyDescent="0.3">
      <c r="B6" s="8" t="s">
        <v>1173</v>
      </c>
      <c r="C6" s="9" t="s">
        <v>66</v>
      </c>
      <c r="D6" s="9" t="s">
        <v>1170</v>
      </c>
      <c r="E6" s="63" t="s">
        <v>568</v>
      </c>
      <c r="F6" s="79" t="s">
        <v>562</v>
      </c>
      <c r="G6" s="65" t="s">
        <v>563</v>
      </c>
      <c r="H6" s="12" t="s">
        <v>22</v>
      </c>
      <c r="I6" s="13" t="s">
        <v>317</v>
      </c>
      <c r="J6" s="14">
        <v>29.949999999999996</v>
      </c>
      <c r="K6" s="15">
        <v>24</v>
      </c>
      <c r="L6" s="62">
        <f t="shared" si="0"/>
        <v>1.2479166666666666</v>
      </c>
      <c r="M6" s="51"/>
      <c r="N6" s="23" t="s">
        <v>28</v>
      </c>
      <c r="O6" s="18">
        <f t="shared" si="1"/>
        <v>0</v>
      </c>
      <c r="P6" s="55"/>
      <c r="Q6" s="118"/>
    </row>
    <row r="7" spans="1:17" s="2" customFormat="1" x14ac:dyDescent="0.3">
      <c r="B7" s="8" t="s">
        <v>1174</v>
      </c>
      <c r="C7" s="9" t="s">
        <v>557</v>
      </c>
      <c r="D7" s="232" t="s">
        <v>1170</v>
      </c>
      <c r="E7" s="63" t="s">
        <v>568</v>
      </c>
      <c r="F7" s="64" t="s">
        <v>562</v>
      </c>
      <c r="G7" s="65" t="s">
        <v>563</v>
      </c>
      <c r="H7" s="12" t="s">
        <v>571</v>
      </c>
      <c r="I7" s="13" t="s">
        <v>317</v>
      </c>
      <c r="J7" s="14">
        <v>30.55</v>
      </c>
      <c r="K7" s="15">
        <v>24</v>
      </c>
      <c r="L7" s="16">
        <f t="shared" si="0"/>
        <v>1.2729166666666667</v>
      </c>
      <c r="M7" s="51"/>
      <c r="N7" s="17" t="s">
        <v>564</v>
      </c>
      <c r="O7" s="18">
        <f t="shared" si="1"/>
        <v>0</v>
      </c>
      <c r="P7" s="55"/>
      <c r="Q7" s="118"/>
    </row>
    <row r="8" spans="1:17" s="2" customFormat="1" outlineLevel="1" x14ac:dyDescent="0.3">
      <c r="B8" s="8" t="s">
        <v>1175</v>
      </c>
      <c r="C8" s="9" t="s">
        <v>66</v>
      </c>
      <c r="D8" s="9" t="s">
        <v>1170</v>
      </c>
      <c r="E8" s="63" t="s">
        <v>568</v>
      </c>
      <c r="F8" s="64" t="s">
        <v>562</v>
      </c>
      <c r="G8" s="65" t="s">
        <v>563</v>
      </c>
      <c r="H8" s="12" t="s">
        <v>22</v>
      </c>
      <c r="I8" s="13" t="s">
        <v>317</v>
      </c>
      <c r="J8" s="14">
        <v>29.949999999999996</v>
      </c>
      <c r="K8" s="15">
        <v>24</v>
      </c>
      <c r="L8" s="16">
        <f t="shared" si="0"/>
        <v>1.2479166666666666</v>
      </c>
      <c r="M8" s="51"/>
      <c r="N8" s="17" t="s">
        <v>28</v>
      </c>
      <c r="O8" s="18">
        <f t="shared" si="1"/>
        <v>0</v>
      </c>
      <c r="P8" s="55"/>
      <c r="Q8" s="118"/>
    </row>
    <row r="9" spans="1:17" s="2" customFormat="1" outlineLevel="1" x14ac:dyDescent="0.3">
      <c r="B9" s="8" t="s">
        <v>898</v>
      </c>
      <c r="C9" s="9" t="s">
        <v>66</v>
      </c>
      <c r="D9" s="9" t="s">
        <v>76</v>
      </c>
      <c r="E9" s="63" t="s">
        <v>19</v>
      </c>
      <c r="F9" s="64" t="s">
        <v>899</v>
      </c>
      <c r="G9" s="65" t="s">
        <v>21</v>
      </c>
      <c r="H9" s="86" t="s">
        <v>22</v>
      </c>
      <c r="I9" s="13" t="s">
        <v>900</v>
      </c>
      <c r="J9" s="14">
        <v>8.8699999999999992</v>
      </c>
      <c r="K9" s="15">
        <v>1</v>
      </c>
      <c r="L9" s="16">
        <f t="shared" si="0"/>
        <v>8.8699999999999992</v>
      </c>
      <c r="M9" s="51"/>
      <c r="N9" s="17" t="s">
        <v>546</v>
      </c>
      <c r="O9" s="18">
        <f t="shared" si="1"/>
        <v>0</v>
      </c>
      <c r="P9" s="56"/>
      <c r="Q9" s="118"/>
    </row>
    <row r="10" spans="1:17" s="2" customFormat="1" outlineLevel="1" x14ac:dyDescent="0.3">
      <c r="B10" s="8" t="s">
        <v>123</v>
      </c>
      <c r="C10" s="9" t="s">
        <v>17</v>
      </c>
      <c r="D10" s="232" t="s">
        <v>92</v>
      </c>
      <c r="E10" s="63" t="s">
        <v>19</v>
      </c>
      <c r="F10" s="64" t="s">
        <v>93</v>
      </c>
      <c r="G10" s="65" t="s">
        <v>21</v>
      </c>
      <c r="H10" s="12" t="s">
        <v>28</v>
      </c>
      <c r="I10" s="13" t="s">
        <v>124</v>
      </c>
      <c r="J10" s="160">
        <v>22.95</v>
      </c>
      <c r="K10" s="15">
        <v>4</v>
      </c>
      <c r="L10" s="16">
        <f t="shared" si="0"/>
        <v>5.7374999999999998</v>
      </c>
      <c r="M10" s="51"/>
      <c r="N10" s="17" t="s">
        <v>33</v>
      </c>
      <c r="O10" s="18">
        <f t="shared" si="1"/>
        <v>0</v>
      </c>
      <c r="P10" s="55"/>
      <c r="Q10" s="118" t="s">
        <v>125</v>
      </c>
    </row>
    <row r="11" spans="1:17" s="2" customFormat="1" outlineLevel="1" x14ac:dyDescent="0.3">
      <c r="B11" s="8" t="s">
        <v>1176</v>
      </c>
      <c r="C11" s="9" t="s">
        <v>66</v>
      </c>
      <c r="D11" s="9" t="s">
        <v>1170</v>
      </c>
      <c r="E11" s="63" t="s">
        <v>568</v>
      </c>
      <c r="F11" s="64" t="s">
        <v>562</v>
      </c>
      <c r="G11" s="65" t="s">
        <v>563</v>
      </c>
      <c r="H11" s="12" t="s">
        <v>22</v>
      </c>
      <c r="I11" s="13" t="s">
        <v>317</v>
      </c>
      <c r="J11" s="14">
        <v>26.549999999999997</v>
      </c>
      <c r="K11" s="15">
        <v>24</v>
      </c>
      <c r="L11" s="16">
        <f t="shared" si="0"/>
        <v>1.10625</v>
      </c>
      <c r="M11" s="51"/>
      <c r="N11" s="17" t="s">
        <v>28</v>
      </c>
      <c r="O11" s="18">
        <f t="shared" si="1"/>
        <v>0</v>
      </c>
      <c r="P11" s="55"/>
      <c r="Q11" s="118"/>
    </row>
    <row r="12" spans="1:17" s="2" customFormat="1" outlineLevel="1" x14ac:dyDescent="0.3">
      <c r="B12" s="8" t="s">
        <v>487</v>
      </c>
      <c r="C12" s="9" t="s">
        <v>557</v>
      </c>
      <c r="D12" s="232" t="s">
        <v>35</v>
      </c>
      <c r="E12" s="63" t="s">
        <v>19</v>
      </c>
      <c r="F12" s="64" t="s">
        <v>93</v>
      </c>
      <c r="G12" s="65" t="s">
        <v>21</v>
      </c>
      <c r="H12" s="12" t="s">
        <v>28</v>
      </c>
      <c r="I12" s="13" t="s">
        <v>1349</v>
      </c>
      <c r="J12" s="14">
        <v>7.35</v>
      </c>
      <c r="K12" s="15">
        <v>1</v>
      </c>
      <c r="L12" s="16">
        <f t="shared" si="0"/>
        <v>7.35</v>
      </c>
      <c r="M12" s="51"/>
      <c r="N12" s="17" t="s">
        <v>110</v>
      </c>
      <c r="O12" s="18">
        <f t="shared" si="1"/>
        <v>0</v>
      </c>
      <c r="P12" s="55"/>
      <c r="Q12" s="118" t="s">
        <v>489</v>
      </c>
    </row>
    <row r="13" spans="1:17" s="2" customFormat="1" outlineLevel="1" x14ac:dyDescent="0.3">
      <c r="B13" s="8" t="s">
        <v>1177</v>
      </c>
      <c r="C13" s="9" t="s">
        <v>17</v>
      </c>
      <c r="D13" s="232" t="s">
        <v>1170</v>
      </c>
      <c r="E13" s="63" t="s">
        <v>568</v>
      </c>
      <c r="F13" s="64" t="s">
        <v>562</v>
      </c>
      <c r="G13" s="65" t="s">
        <v>563</v>
      </c>
      <c r="H13" s="12" t="s">
        <v>22</v>
      </c>
      <c r="I13" s="13" t="s">
        <v>317</v>
      </c>
      <c r="J13" s="14">
        <v>35.65</v>
      </c>
      <c r="K13" s="15">
        <v>24</v>
      </c>
      <c r="L13" s="16">
        <f t="shared" si="0"/>
        <v>1.4854166666666666</v>
      </c>
      <c r="M13" s="51"/>
      <c r="N13" s="17" t="s">
        <v>564</v>
      </c>
      <c r="O13" s="18">
        <f t="shared" si="1"/>
        <v>0</v>
      </c>
      <c r="P13" s="55"/>
      <c r="Q13" s="118"/>
    </row>
    <row r="14" spans="1:17" s="2" customFormat="1" outlineLevel="1" x14ac:dyDescent="0.3">
      <c r="B14" s="8" t="s">
        <v>1178</v>
      </c>
      <c r="C14" s="9" t="s">
        <v>17</v>
      </c>
      <c r="D14" s="232" t="s">
        <v>1170</v>
      </c>
      <c r="E14" s="63" t="s">
        <v>568</v>
      </c>
      <c r="F14" s="64" t="s">
        <v>562</v>
      </c>
      <c r="G14" s="65" t="s">
        <v>563</v>
      </c>
      <c r="H14" s="12" t="s">
        <v>22</v>
      </c>
      <c r="I14" s="13" t="s">
        <v>317</v>
      </c>
      <c r="J14" s="14">
        <v>29.85</v>
      </c>
      <c r="K14" s="15">
        <v>24</v>
      </c>
      <c r="L14" s="16">
        <f t="shared" si="0"/>
        <v>1.2437500000000001</v>
      </c>
      <c r="M14" s="51"/>
      <c r="N14" s="17" t="s">
        <v>564</v>
      </c>
      <c r="O14" s="18">
        <f t="shared" si="1"/>
        <v>0</v>
      </c>
      <c r="P14" s="55"/>
      <c r="Q14" s="118"/>
    </row>
    <row r="15" spans="1:17" s="2" customFormat="1" outlineLevel="1" x14ac:dyDescent="0.3">
      <c r="B15" s="8" t="s">
        <v>612</v>
      </c>
      <c r="C15" s="9" t="s">
        <v>17</v>
      </c>
      <c r="D15" s="232" t="s">
        <v>613</v>
      </c>
      <c r="E15" s="63" t="s">
        <v>19</v>
      </c>
      <c r="F15" s="64" t="s">
        <v>614</v>
      </c>
      <c r="G15" s="65" t="s">
        <v>551</v>
      </c>
      <c r="H15" s="12" t="s">
        <v>22</v>
      </c>
      <c r="I15" s="13" t="s">
        <v>185</v>
      </c>
      <c r="J15" s="14">
        <v>74.42</v>
      </c>
      <c r="K15" s="15">
        <v>1</v>
      </c>
      <c r="L15" s="16">
        <f t="shared" si="0"/>
        <v>74.42</v>
      </c>
      <c r="M15" s="51"/>
      <c r="N15" s="17" t="s">
        <v>22</v>
      </c>
      <c r="O15" s="18">
        <f t="shared" si="1"/>
        <v>0</v>
      </c>
      <c r="P15" s="55"/>
      <c r="Q15" s="118"/>
    </row>
    <row r="16" spans="1:17" s="2" customFormat="1" outlineLevel="1" x14ac:dyDescent="0.3">
      <c r="B16" s="8" t="s">
        <v>785</v>
      </c>
      <c r="C16" s="9" t="s">
        <v>66</v>
      </c>
      <c r="D16" s="9" t="s">
        <v>778</v>
      </c>
      <c r="E16" s="63" t="s">
        <v>618</v>
      </c>
      <c r="F16" s="64" t="s">
        <v>779</v>
      </c>
      <c r="G16" s="65" t="s">
        <v>551</v>
      </c>
      <c r="H16" s="12" t="s">
        <v>22</v>
      </c>
      <c r="I16" s="13" t="s">
        <v>657</v>
      </c>
      <c r="J16" s="14">
        <v>75.599999999999994</v>
      </c>
      <c r="K16" s="15">
        <v>12</v>
      </c>
      <c r="L16" s="16">
        <f t="shared" si="0"/>
        <v>6.3</v>
      </c>
      <c r="M16" s="51"/>
      <c r="N16" s="17" t="s">
        <v>28</v>
      </c>
      <c r="O16" s="18">
        <f t="shared" si="1"/>
        <v>0</v>
      </c>
      <c r="P16" s="55"/>
      <c r="Q16" s="118"/>
    </row>
    <row r="17" spans="2:17" s="2" customFormat="1" outlineLevel="1" x14ac:dyDescent="0.3">
      <c r="B17" s="8" t="s">
        <v>615</v>
      </c>
      <c r="C17" s="9" t="s">
        <v>17</v>
      </c>
      <c r="D17" s="232" t="s">
        <v>613</v>
      </c>
      <c r="E17" s="63" t="s">
        <v>19</v>
      </c>
      <c r="F17" s="64" t="s">
        <v>550</v>
      </c>
      <c r="G17" s="65" t="s">
        <v>551</v>
      </c>
      <c r="H17" s="12" t="s">
        <v>22</v>
      </c>
      <c r="I17" s="13" t="s">
        <v>616</v>
      </c>
      <c r="J17" s="14">
        <v>15.43</v>
      </c>
      <c r="K17" s="15">
        <v>1</v>
      </c>
      <c r="L17" s="16">
        <f t="shared" si="0"/>
        <v>15.43</v>
      </c>
      <c r="M17" s="51"/>
      <c r="N17" s="17" t="s">
        <v>22</v>
      </c>
      <c r="O17" s="18">
        <f t="shared" si="1"/>
        <v>0</v>
      </c>
      <c r="P17" s="55"/>
      <c r="Q17" s="118"/>
    </row>
    <row r="18" spans="2:17" s="2" customFormat="1" outlineLevel="1" x14ac:dyDescent="0.3">
      <c r="B18" s="8" t="s">
        <v>1179</v>
      </c>
      <c r="C18" s="9" t="s">
        <v>949</v>
      </c>
      <c r="D18" s="9" t="s">
        <v>1170</v>
      </c>
      <c r="E18" s="63" t="s">
        <v>568</v>
      </c>
      <c r="F18" s="64" t="s">
        <v>562</v>
      </c>
      <c r="G18" s="65" t="s">
        <v>563</v>
      </c>
      <c r="H18" s="12" t="s">
        <v>22</v>
      </c>
      <c r="I18" s="13" t="s">
        <v>317</v>
      </c>
      <c r="J18" s="14">
        <v>28.75</v>
      </c>
      <c r="K18" s="15">
        <v>24</v>
      </c>
      <c r="L18" s="16">
        <f t="shared" si="0"/>
        <v>1.1979166666666667</v>
      </c>
      <c r="M18" s="51"/>
      <c r="N18" s="17" t="s">
        <v>28</v>
      </c>
      <c r="O18" s="18">
        <f t="shared" si="1"/>
        <v>0</v>
      </c>
      <c r="P18" s="55"/>
      <c r="Q18" s="118"/>
    </row>
    <row r="19" spans="2:17" s="2" customFormat="1" outlineLevel="1" x14ac:dyDescent="0.3">
      <c r="B19" s="8" t="s">
        <v>1238</v>
      </c>
      <c r="C19" s="9" t="s">
        <v>66</v>
      </c>
      <c r="D19" s="9" t="s">
        <v>35</v>
      </c>
      <c r="E19" s="63" t="s">
        <v>19</v>
      </c>
      <c r="F19" s="64" t="s">
        <v>899</v>
      </c>
      <c r="G19" s="65" t="s">
        <v>21</v>
      </c>
      <c r="H19" s="12" t="s">
        <v>53</v>
      </c>
      <c r="I19" s="13" t="s">
        <v>1239</v>
      </c>
      <c r="J19" s="14">
        <v>4.2359999999999998</v>
      </c>
      <c r="K19" s="15">
        <v>1</v>
      </c>
      <c r="L19" s="16">
        <f t="shared" si="0"/>
        <v>4.2359999999999998</v>
      </c>
      <c r="M19" s="51"/>
      <c r="N19" s="17" t="s">
        <v>53</v>
      </c>
      <c r="O19" s="18">
        <f t="shared" si="1"/>
        <v>0</v>
      </c>
      <c r="P19" s="55"/>
      <c r="Q19" s="118"/>
    </row>
    <row r="20" spans="2:17" s="2" customFormat="1" outlineLevel="1" x14ac:dyDescent="0.3">
      <c r="B20" s="8" t="s">
        <v>1126</v>
      </c>
      <c r="C20" s="9" t="s">
        <v>557</v>
      </c>
      <c r="D20" s="232" t="s">
        <v>73</v>
      </c>
      <c r="E20" s="63" t="s">
        <v>19</v>
      </c>
      <c r="F20" s="64" t="s">
        <v>899</v>
      </c>
      <c r="G20" s="65" t="s">
        <v>21</v>
      </c>
      <c r="H20" s="12" t="s">
        <v>22</v>
      </c>
      <c r="I20" s="13" t="s">
        <v>1127</v>
      </c>
      <c r="J20" s="14">
        <v>54.91</v>
      </c>
      <c r="K20" s="15">
        <v>5</v>
      </c>
      <c r="L20" s="16">
        <f t="shared" si="0"/>
        <v>10.981999999999999</v>
      </c>
      <c r="M20" s="51"/>
      <c r="N20" s="17" t="s">
        <v>33</v>
      </c>
      <c r="O20" s="18">
        <f t="shared" si="1"/>
        <v>0</v>
      </c>
      <c r="P20" s="55"/>
      <c r="Q20" s="118"/>
    </row>
    <row r="21" spans="2:17" s="2" customFormat="1" outlineLevel="1" x14ac:dyDescent="0.3">
      <c r="B21" s="8" t="s">
        <v>1126</v>
      </c>
      <c r="C21" s="9" t="s">
        <v>557</v>
      </c>
      <c r="D21" s="232" t="s">
        <v>35</v>
      </c>
      <c r="E21" s="63" t="s">
        <v>19</v>
      </c>
      <c r="F21" s="64" t="s">
        <v>899</v>
      </c>
      <c r="G21" s="65" t="s">
        <v>21</v>
      </c>
      <c r="H21" s="12" t="s">
        <v>22</v>
      </c>
      <c r="I21" s="13" t="s">
        <v>1127</v>
      </c>
      <c r="J21" s="14">
        <v>54.91</v>
      </c>
      <c r="K21" s="15">
        <v>15</v>
      </c>
      <c r="L21" s="16">
        <f t="shared" si="0"/>
        <v>3.6606666666666663</v>
      </c>
      <c r="M21" s="51"/>
      <c r="N21" s="17" t="s">
        <v>33</v>
      </c>
      <c r="O21" s="18">
        <f t="shared" si="1"/>
        <v>0</v>
      </c>
      <c r="P21" s="55"/>
      <c r="Q21" s="118" t="s">
        <v>1288</v>
      </c>
    </row>
    <row r="22" spans="2:17" s="2" customFormat="1" outlineLevel="1" x14ac:dyDescent="0.3">
      <c r="B22" s="8" t="s">
        <v>1240</v>
      </c>
      <c r="C22" s="9" t="s">
        <v>66</v>
      </c>
      <c r="D22" s="9" t="s">
        <v>35</v>
      </c>
      <c r="E22" s="63" t="s">
        <v>19</v>
      </c>
      <c r="F22" s="64" t="s">
        <v>899</v>
      </c>
      <c r="G22" s="65" t="s">
        <v>21</v>
      </c>
      <c r="H22" s="12" t="s">
        <v>32</v>
      </c>
      <c r="I22" s="13" t="s">
        <v>1241</v>
      </c>
      <c r="J22" s="14">
        <v>75.510000000000005</v>
      </c>
      <c r="K22" s="15">
        <v>15</v>
      </c>
      <c r="L22" s="16">
        <f t="shared" si="0"/>
        <v>5.0340000000000007</v>
      </c>
      <c r="M22" s="51"/>
      <c r="N22" s="17" t="s">
        <v>33</v>
      </c>
      <c r="O22" s="18">
        <f t="shared" si="1"/>
        <v>0</v>
      </c>
      <c r="P22" s="55"/>
      <c r="Q22" s="118"/>
    </row>
    <row r="23" spans="2:17" s="2" customFormat="1" outlineLevel="1" x14ac:dyDescent="0.3">
      <c r="B23" s="8" t="s">
        <v>1128</v>
      </c>
      <c r="C23" s="9" t="s">
        <v>557</v>
      </c>
      <c r="D23" s="232" t="s">
        <v>73</v>
      </c>
      <c r="E23" s="63" t="s">
        <v>19</v>
      </c>
      <c r="F23" s="64" t="s">
        <v>899</v>
      </c>
      <c r="G23" s="65" t="s">
        <v>21</v>
      </c>
      <c r="H23" s="12" t="s">
        <v>22</v>
      </c>
      <c r="I23" s="13" t="s">
        <v>1129</v>
      </c>
      <c r="J23" s="14">
        <v>60.85</v>
      </c>
      <c r="K23" s="15">
        <v>7.5</v>
      </c>
      <c r="L23" s="16">
        <f t="shared" si="0"/>
        <v>8.1133333333333333</v>
      </c>
      <c r="M23" s="51"/>
      <c r="N23" s="17" t="s">
        <v>33</v>
      </c>
      <c r="O23" s="18">
        <f t="shared" si="1"/>
        <v>0</v>
      </c>
      <c r="P23" s="55"/>
      <c r="Q23" s="118"/>
    </row>
    <row r="24" spans="2:17" s="2" customFormat="1" outlineLevel="1" x14ac:dyDescent="0.3">
      <c r="B24" s="8" t="s">
        <v>1128</v>
      </c>
      <c r="C24" s="9" t="s">
        <v>557</v>
      </c>
      <c r="D24" s="232" t="s">
        <v>35</v>
      </c>
      <c r="E24" s="63" t="s">
        <v>19</v>
      </c>
      <c r="F24" s="64" t="s">
        <v>899</v>
      </c>
      <c r="G24" s="65" t="s">
        <v>21</v>
      </c>
      <c r="H24" s="12" t="s">
        <v>22</v>
      </c>
      <c r="I24" s="13" t="s">
        <v>1129</v>
      </c>
      <c r="J24" s="14">
        <v>60.85</v>
      </c>
      <c r="K24" s="15">
        <v>10</v>
      </c>
      <c r="L24" s="16">
        <f t="shared" si="0"/>
        <v>6.085</v>
      </c>
      <c r="M24" s="51"/>
      <c r="N24" s="17" t="s">
        <v>33</v>
      </c>
      <c r="O24" s="18">
        <f t="shared" si="1"/>
        <v>0</v>
      </c>
      <c r="P24" s="55"/>
      <c r="Q24" s="118" t="s">
        <v>1346</v>
      </c>
    </row>
    <row r="25" spans="2:17" s="2" customFormat="1" outlineLevel="1" x14ac:dyDescent="0.3">
      <c r="B25" s="8" t="s">
        <v>1242</v>
      </c>
      <c r="C25" s="9" t="s">
        <v>66</v>
      </c>
      <c r="D25" s="9" t="s">
        <v>35</v>
      </c>
      <c r="E25" s="63" t="s">
        <v>19</v>
      </c>
      <c r="F25" s="64" t="s">
        <v>899</v>
      </c>
      <c r="G25" s="65" t="s">
        <v>21</v>
      </c>
      <c r="H25" s="12" t="s">
        <v>22</v>
      </c>
      <c r="I25" s="13" t="s">
        <v>1243</v>
      </c>
      <c r="J25" s="14">
        <v>26.75</v>
      </c>
      <c r="K25" s="15">
        <v>10</v>
      </c>
      <c r="L25" s="16">
        <f t="shared" si="0"/>
        <v>2.6749999999999998</v>
      </c>
      <c r="M25" s="51"/>
      <c r="N25" s="17" t="s">
        <v>33</v>
      </c>
      <c r="O25" s="18">
        <f t="shared" si="1"/>
        <v>0</v>
      </c>
      <c r="P25" s="55"/>
      <c r="Q25" s="118"/>
    </row>
    <row r="26" spans="2:17" s="2" customFormat="1" outlineLevel="1" x14ac:dyDescent="0.3">
      <c r="B26" s="8" t="s">
        <v>1291</v>
      </c>
      <c r="C26" s="9" t="s">
        <v>17</v>
      </c>
      <c r="D26" s="232" t="s">
        <v>35</v>
      </c>
      <c r="E26" s="63" t="s">
        <v>19</v>
      </c>
      <c r="F26" s="64" t="s">
        <v>899</v>
      </c>
      <c r="G26" s="65" t="s">
        <v>21</v>
      </c>
      <c r="H26" s="12" t="s">
        <v>22</v>
      </c>
      <c r="I26" s="13" t="s">
        <v>1292</v>
      </c>
      <c r="J26" s="14">
        <v>49.46</v>
      </c>
      <c r="K26" s="15">
        <v>15</v>
      </c>
      <c r="L26" s="16">
        <f t="shared" si="0"/>
        <v>3.2973333333333334</v>
      </c>
      <c r="M26" s="51"/>
      <c r="N26" s="17" t="s">
        <v>33</v>
      </c>
      <c r="O26" s="18">
        <f t="shared" si="1"/>
        <v>0</v>
      </c>
      <c r="P26" s="55"/>
      <c r="Q26" s="118" t="s">
        <v>1293</v>
      </c>
    </row>
    <row r="27" spans="2:17" s="2" customFormat="1" outlineLevel="1" x14ac:dyDescent="0.3">
      <c r="B27" s="8" t="s">
        <v>617</v>
      </c>
      <c r="C27" s="9" t="s">
        <v>17</v>
      </c>
      <c r="D27" s="232" t="s">
        <v>613</v>
      </c>
      <c r="E27" s="63" t="s">
        <v>618</v>
      </c>
      <c r="F27" s="64" t="s">
        <v>550</v>
      </c>
      <c r="G27" s="65" t="s">
        <v>551</v>
      </c>
      <c r="H27" s="12" t="s">
        <v>22</v>
      </c>
      <c r="I27" s="13" t="s">
        <v>619</v>
      </c>
      <c r="J27" s="14">
        <v>39.39</v>
      </c>
      <c r="K27" s="15">
        <v>1</v>
      </c>
      <c r="L27" s="16">
        <f t="shared" si="0"/>
        <v>39.39</v>
      </c>
      <c r="M27" s="51"/>
      <c r="N27" s="17" t="s">
        <v>22</v>
      </c>
      <c r="O27" s="18">
        <f t="shared" si="1"/>
        <v>0</v>
      </c>
      <c r="P27" s="55"/>
      <c r="Q27" s="118"/>
    </row>
    <row r="28" spans="2:17" s="2" customFormat="1" outlineLevel="1" x14ac:dyDescent="0.3">
      <c r="B28" s="8" t="s">
        <v>620</v>
      </c>
      <c r="C28" s="9" t="s">
        <v>66</v>
      </c>
      <c r="D28" s="9" t="s">
        <v>613</v>
      </c>
      <c r="E28" s="63" t="s">
        <v>618</v>
      </c>
      <c r="F28" s="64" t="s">
        <v>550</v>
      </c>
      <c r="G28" s="65" t="s">
        <v>551</v>
      </c>
      <c r="H28" s="12" t="s">
        <v>22</v>
      </c>
      <c r="I28" s="13" t="s">
        <v>621</v>
      </c>
      <c r="J28" s="14">
        <v>39.26</v>
      </c>
      <c r="K28" s="15">
        <v>1</v>
      </c>
      <c r="L28" s="16">
        <f t="shared" si="0"/>
        <v>39.26</v>
      </c>
      <c r="M28" s="51"/>
      <c r="N28" s="17" t="s">
        <v>22</v>
      </c>
      <c r="O28" s="18">
        <f t="shared" si="1"/>
        <v>0</v>
      </c>
      <c r="P28" s="55"/>
      <c r="Q28" s="118"/>
    </row>
    <row r="29" spans="2:17" s="2" customFormat="1" outlineLevel="1" x14ac:dyDescent="0.3">
      <c r="B29" s="8" t="s">
        <v>622</v>
      </c>
      <c r="C29" s="9" t="s">
        <v>66</v>
      </c>
      <c r="D29" s="9" t="s">
        <v>613</v>
      </c>
      <c r="E29" s="63" t="s">
        <v>618</v>
      </c>
      <c r="F29" s="64" t="s">
        <v>550</v>
      </c>
      <c r="G29" s="65" t="s">
        <v>551</v>
      </c>
      <c r="H29" s="12" t="s">
        <v>22</v>
      </c>
      <c r="I29" s="13" t="s">
        <v>623</v>
      </c>
      <c r="J29" s="14">
        <v>49.47</v>
      </c>
      <c r="K29" s="15">
        <v>1</v>
      </c>
      <c r="L29" s="16">
        <f t="shared" si="0"/>
        <v>49.47</v>
      </c>
      <c r="M29" s="51"/>
      <c r="N29" s="17" t="s">
        <v>22</v>
      </c>
      <c r="O29" s="18">
        <f t="shared" si="1"/>
        <v>0</v>
      </c>
      <c r="P29" s="55"/>
      <c r="Q29" s="118"/>
    </row>
    <row r="30" spans="2:17" s="2" customFormat="1" outlineLevel="1" x14ac:dyDescent="0.3">
      <c r="B30" s="8" t="s">
        <v>624</v>
      </c>
      <c r="C30" s="9" t="s">
        <v>66</v>
      </c>
      <c r="D30" s="9" t="s">
        <v>613</v>
      </c>
      <c r="E30" s="63" t="s">
        <v>618</v>
      </c>
      <c r="F30" s="64" t="s">
        <v>550</v>
      </c>
      <c r="G30" s="65" t="s">
        <v>551</v>
      </c>
      <c r="H30" s="12" t="s">
        <v>22</v>
      </c>
      <c r="I30" s="13" t="s">
        <v>623</v>
      </c>
      <c r="J30" s="14">
        <v>50.47</v>
      </c>
      <c r="K30" s="15">
        <v>1</v>
      </c>
      <c r="L30" s="16">
        <f t="shared" si="0"/>
        <v>50.47</v>
      </c>
      <c r="M30" s="51"/>
      <c r="N30" s="17" t="s">
        <v>22</v>
      </c>
      <c r="O30" s="18">
        <f t="shared" si="1"/>
        <v>0</v>
      </c>
      <c r="P30" s="55"/>
      <c r="Q30" s="118"/>
    </row>
    <row r="31" spans="2:17" s="2" customFormat="1" outlineLevel="1" x14ac:dyDescent="0.3">
      <c r="B31" s="8" t="s">
        <v>625</v>
      </c>
      <c r="C31" s="9" t="s">
        <v>66</v>
      </c>
      <c r="D31" s="9" t="s">
        <v>613</v>
      </c>
      <c r="E31" s="63" t="s">
        <v>618</v>
      </c>
      <c r="F31" s="64" t="s">
        <v>550</v>
      </c>
      <c r="G31" s="65" t="s">
        <v>551</v>
      </c>
      <c r="H31" s="12" t="s">
        <v>22</v>
      </c>
      <c r="I31" s="13" t="s">
        <v>623</v>
      </c>
      <c r="J31" s="14">
        <v>51.47</v>
      </c>
      <c r="K31" s="15">
        <v>1</v>
      </c>
      <c r="L31" s="16">
        <f t="shared" si="0"/>
        <v>51.47</v>
      </c>
      <c r="M31" s="51"/>
      <c r="N31" s="17" t="s">
        <v>22</v>
      </c>
      <c r="O31" s="18">
        <f t="shared" si="1"/>
        <v>0</v>
      </c>
      <c r="P31" s="55"/>
      <c r="Q31" s="118"/>
    </row>
    <row r="32" spans="2:17" s="2" customFormat="1" outlineLevel="1" x14ac:dyDescent="0.3">
      <c r="B32" s="8" t="s">
        <v>626</v>
      </c>
      <c r="C32" s="9" t="s">
        <v>66</v>
      </c>
      <c r="D32" s="9" t="s">
        <v>613</v>
      </c>
      <c r="E32" s="63" t="s">
        <v>19</v>
      </c>
      <c r="F32" s="64" t="s">
        <v>550</v>
      </c>
      <c r="G32" s="65" t="s">
        <v>551</v>
      </c>
      <c r="H32" s="12" t="s">
        <v>101</v>
      </c>
      <c r="I32" s="13" t="s">
        <v>185</v>
      </c>
      <c r="J32" s="14">
        <v>5.69</v>
      </c>
      <c r="K32" s="15">
        <v>1</v>
      </c>
      <c r="L32" s="16">
        <f t="shared" si="0"/>
        <v>5.69</v>
      </c>
      <c r="M32" s="51"/>
      <c r="N32" s="17" t="s">
        <v>22</v>
      </c>
      <c r="O32" s="18">
        <f t="shared" si="1"/>
        <v>0</v>
      </c>
      <c r="P32" s="55"/>
      <c r="Q32" s="118"/>
    </row>
    <row r="33" spans="2:17" s="2" customFormat="1" outlineLevel="1" x14ac:dyDescent="0.3">
      <c r="B33" s="8" t="s">
        <v>96</v>
      </c>
      <c r="C33" s="9" t="s">
        <v>17</v>
      </c>
      <c r="D33" s="232" t="s">
        <v>92</v>
      </c>
      <c r="E33" s="63" t="s">
        <v>19</v>
      </c>
      <c r="F33" s="64" t="s">
        <v>93</v>
      </c>
      <c r="G33" s="65" t="s">
        <v>21</v>
      </c>
      <c r="H33" s="12" t="s">
        <v>28</v>
      </c>
      <c r="I33" s="13" t="s">
        <v>97</v>
      </c>
      <c r="J33" s="160">
        <v>16.61</v>
      </c>
      <c r="K33" s="15">
        <v>10</v>
      </c>
      <c r="L33" s="16">
        <f t="shared" si="0"/>
        <v>1.661</v>
      </c>
      <c r="M33" s="51"/>
      <c r="N33" s="17" t="s">
        <v>33</v>
      </c>
      <c r="O33" s="18">
        <f t="shared" si="1"/>
        <v>0</v>
      </c>
      <c r="P33" s="55"/>
      <c r="Q33" s="118" t="s">
        <v>98</v>
      </c>
    </row>
    <row r="34" spans="2:17" s="2" customFormat="1" outlineLevel="1" x14ac:dyDescent="0.3">
      <c r="B34" s="8" t="s">
        <v>99</v>
      </c>
      <c r="C34" s="9" t="s">
        <v>17</v>
      </c>
      <c r="D34" s="232" t="s">
        <v>92</v>
      </c>
      <c r="E34" s="63" t="s">
        <v>19</v>
      </c>
      <c r="F34" s="64" t="s">
        <v>93</v>
      </c>
      <c r="G34" s="65" t="s">
        <v>21</v>
      </c>
      <c r="H34" s="12" t="s">
        <v>22</v>
      </c>
      <c r="I34" s="13" t="s">
        <v>535</v>
      </c>
      <c r="J34" s="160">
        <v>17.07</v>
      </c>
      <c r="K34" s="15">
        <v>24</v>
      </c>
      <c r="L34" s="16">
        <f t="shared" si="0"/>
        <v>0.71125000000000005</v>
      </c>
      <c r="M34" s="51"/>
      <c r="N34" s="17" t="s">
        <v>33</v>
      </c>
      <c r="O34" s="18">
        <f t="shared" ref="O34:O65" si="2">M34*L34</f>
        <v>0</v>
      </c>
      <c r="P34" s="55"/>
      <c r="Q34" s="118" t="s">
        <v>102</v>
      </c>
    </row>
    <row r="35" spans="2:17" s="2" customFormat="1" outlineLevel="1" x14ac:dyDescent="0.3">
      <c r="B35" s="8" t="s">
        <v>490</v>
      </c>
      <c r="C35" s="9" t="s">
        <v>66</v>
      </c>
      <c r="D35" s="9" t="s">
        <v>35</v>
      </c>
      <c r="E35" s="63" t="s">
        <v>19</v>
      </c>
      <c r="F35" s="64" t="s">
        <v>93</v>
      </c>
      <c r="G35" s="65" t="s">
        <v>21</v>
      </c>
      <c r="H35" s="84" t="s">
        <v>28</v>
      </c>
      <c r="I35" s="87" t="s">
        <v>543</v>
      </c>
      <c r="J35" s="14">
        <v>43</v>
      </c>
      <c r="K35" s="15">
        <v>6</v>
      </c>
      <c r="L35" s="16">
        <f t="shared" si="0"/>
        <v>7.166666666666667</v>
      </c>
      <c r="M35" s="51"/>
      <c r="N35" s="17" t="s">
        <v>28</v>
      </c>
      <c r="O35" s="18">
        <f t="shared" si="2"/>
        <v>0</v>
      </c>
      <c r="P35" s="55"/>
      <c r="Q35" s="118"/>
    </row>
    <row r="36" spans="2:17" s="2" customFormat="1" outlineLevel="1" x14ac:dyDescent="0.3">
      <c r="B36" s="8" t="s">
        <v>481</v>
      </c>
      <c r="C36" s="9" t="s">
        <v>17</v>
      </c>
      <c r="D36" s="232" t="s">
        <v>35</v>
      </c>
      <c r="E36" s="63" t="s">
        <v>19</v>
      </c>
      <c r="F36" s="79" t="s">
        <v>93</v>
      </c>
      <c r="G36" s="65" t="s">
        <v>21</v>
      </c>
      <c r="H36" s="12" t="s">
        <v>28</v>
      </c>
      <c r="I36" s="13" t="s">
        <v>538</v>
      </c>
      <c r="J36" s="14">
        <v>5.4</v>
      </c>
      <c r="K36" s="15">
        <v>1</v>
      </c>
      <c r="L36" s="62">
        <f t="shared" si="0"/>
        <v>5.4</v>
      </c>
      <c r="M36" s="51"/>
      <c r="N36" s="23" t="s">
        <v>110</v>
      </c>
      <c r="O36" s="18">
        <f t="shared" si="2"/>
        <v>0</v>
      </c>
      <c r="P36" s="55"/>
      <c r="Q36" s="118" t="s">
        <v>483</v>
      </c>
    </row>
    <row r="37" spans="2:17" s="2" customFormat="1" outlineLevel="1" x14ac:dyDescent="0.3">
      <c r="B37" s="8" t="s">
        <v>484</v>
      </c>
      <c r="C37" s="9" t="s">
        <v>557</v>
      </c>
      <c r="D37" s="232" t="s">
        <v>35</v>
      </c>
      <c r="E37" s="63" t="s">
        <v>19</v>
      </c>
      <c r="F37" s="79" t="s">
        <v>93</v>
      </c>
      <c r="G37" s="65" t="s">
        <v>21</v>
      </c>
      <c r="H37" s="12" t="s">
        <v>22</v>
      </c>
      <c r="I37" s="13" t="s">
        <v>538</v>
      </c>
      <c r="J37" s="14">
        <v>45.09</v>
      </c>
      <c r="K37" s="15">
        <v>6</v>
      </c>
      <c r="L37" s="62">
        <f t="shared" si="0"/>
        <v>7.5150000000000006</v>
      </c>
      <c r="M37" s="51"/>
      <c r="N37" s="23" t="s">
        <v>110</v>
      </c>
      <c r="O37" s="18">
        <f t="shared" si="2"/>
        <v>0</v>
      </c>
      <c r="P37" s="55"/>
      <c r="Q37" s="118" t="s">
        <v>486</v>
      </c>
    </row>
    <row r="38" spans="2:17" s="2" customFormat="1" outlineLevel="1" x14ac:dyDescent="0.3">
      <c r="B38" s="8" t="s">
        <v>780</v>
      </c>
      <c r="C38" s="9" t="s">
        <v>17</v>
      </c>
      <c r="D38" s="232" t="s">
        <v>778</v>
      </c>
      <c r="E38" s="63" t="s">
        <v>618</v>
      </c>
      <c r="F38" s="64" t="s">
        <v>779</v>
      </c>
      <c r="G38" s="65" t="s">
        <v>551</v>
      </c>
      <c r="H38" s="12" t="s">
        <v>22</v>
      </c>
      <c r="I38" s="13" t="s">
        <v>781</v>
      </c>
      <c r="J38" s="14">
        <v>44.64</v>
      </c>
      <c r="K38" s="15">
        <v>48</v>
      </c>
      <c r="L38" s="16">
        <f t="shared" si="0"/>
        <v>0.93</v>
      </c>
      <c r="M38" s="51"/>
      <c r="N38" s="23" t="s">
        <v>28</v>
      </c>
      <c r="O38" s="18">
        <f t="shared" si="2"/>
        <v>0</v>
      </c>
      <c r="P38" s="55"/>
      <c r="Q38" s="118"/>
    </row>
    <row r="39" spans="2:17" s="2" customFormat="1" outlineLevel="1" x14ac:dyDescent="0.3">
      <c r="B39" s="25" t="s">
        <v>1249</v>
      </c>
      <c r="C39" s="26" t="s">
        <v>66</v>
      </c>
      <c r="D39" s="26" t="s">
        <v>35</v>
      </c>
      <c r="E39" s="27" t="s">
        <v>19</v>
      </c>
      <c r="F39" s="35" t="s">
        <v>899</v>
      </c>
      <c r="G39" s="39" t="s">
        <v>21</v>
      </c>
      <c r="H39" s="54" t="s">
        <v>22</v>
      </c>
      <c r="I39" s="29">
        <v>15</v>
      </c>
      <c r="J39" s="30">
        <v>75</v>
      </c>
      <c r="K39" s="31">
        <v>7.5</v>
      </c>
      <c r="L39" s="32">
        <f t="shared" si="0"/>
        <v>10</v>
      </c>
      <c r="M39" s="52"/>
      <c r="N39" s="33" t="s">
        <v>33</v>
      </c>
      <c r="O39" s="34">
        <f t="shared" si="2"/>
        <v>0</v>
      </c>
      <c r="P39" s="55"/>
      <c r="Q39" s="118"/>
    </row>
    <row r="40" spans="2:17" s="2" customFormat="1" outlineLevel="1" x14ac:dyDescent="0.3">
      <c r="B40" s="8" t="s">
        <v>1294</v>
      </c>
      <c r="C40" s="9" t="s">
        <v>17</v>
      </c>
      <c r="D40" s="232" t="s">
        <v>35</v>
      </c>
      <c r="E40" s="63" t="s">
        <v>19</v>
      </c>
      <c r="F40" s="64" t="s">
        <v>899</v>
      </c>
      <c r="G40" s="65" t="s">
        <v>21</v>
      </c>
      <c r="H40" s="12" t="s">
        <v>22</v>
      </c>
      <c r="I40" s="13" t="s">
        <v>1295</v>
      </c>
      <c r="J40" s="14">
        <v>28.68</v>
      </c>
      <c r="K40" s="15">
        <v>10</v>
      </c>
      <c r="L40" s="16">
        <f t="shared" si="0"/>
        <v>2.8679999999999999</v>
      </c>
      <c r="M40" s="51"/>
      <c r="N40" s="23" t="s">
        <v>33</v>
      </c>
      <c r="O40" s="18">
        <f t="shared" si="2"/>
        <v>0</v>
      </c>
      <c r="P40" s="55"/>
      <c r="Q40" s="118" t="s">
        <v>1296</v>
      </c>
    </row>
    <row r="41" spans="2:17" s="2" customFormat="1" outlineLevel="1" x14ac:dyDescent="0.3">
      <c r="B41" s="25" t="s">
        <v>996</v>
      </c>
      <c r="C41" s="26" t="s">
        <v>17</v>
      </c>
      <c r="D41" s="233" t="s">
        <v>73</v>
      </c>
      <c r="E41" s="27" t="s">
        <v>19</v>
      </c>
      <c r="F41" s="35" t="s">
        <v>899</v>
      </c>
      <c r="G41" s="39" t="s">
        <v>21</v>
      </c>
      <c r="H41" s="54" t="s">
        <v>22</v>
      </c>
      <c r="I41" s="29" t="s">
        <v>997</v>
      </c>
      <c r="J41" s="30">
        <v>26.95</v>
      </c>
      <c r="K41" s="31">
        <v>10</v>
      </c>
      <c r="L41" s="32">
        <v>3.07</v>
      </c>
      <c r="M41" s="52"/>
      <c r="N41" s="115" t="s">
        <v>33</v>
      </c>
      <c r="O41" s="34">
        <f t="shared" si="2"/>
        <v>0</v>
      </c>
      <c r="P41" s="55"/>
      <c r="Q41" s="118" t="s">
        <v>998</v>
      </c>
    </row>
    <row r="42" spans="2:17" s="2" customFormat="1" outlineLevel="1" x14ac:dyDescent="0.3">
      <c r="B42" s="8" t="s">
        <v>996</v>
      </c>
      <c r="C42" s="9" t="s">
        <v>17</v>
      </c>
      <c r="D42" s="232" t="s">
        <v>35</v>
      </c>
      <c r="E42" s="63" t="s">
        <v>19</v>
      </c>
      <c r="F42" s="64" t="s">
        <v>899</v>
      </c>
      <c r="G42" s="65" t="s">
        <v>21</v>
      </c>
      <c r="H42" s="12" t="s">
        <v>22</v>
      </c>
      <c r="I42" s="13" t="s">
        <v>997</v>
      </c>
      <c r="J42" s="14">
        <v>26.95</v>
      </c>
      <c r="K42" s="15">
        <v>10</v>
      </c>
      <c r="L42" s="16">
        <v>3.07</v>
      </c>
      <c r="M42" s="51"/>
      <c r="N42" s="23" t="s">
        <v>33</v>
      </c>
      <c r="O42" s="18">
        <f t="shared" si="2"/>
        <v>0</v>
      </c>
      <c r="P42" s="55"/>
      <c r="Q42" s="118" t="s">
        <v>1298</v>
      </c>
    </row>
    <row r="43" spans="2:17" s="2" customFormat="1" outlineLevel="1" x14ac:dyDescent="0.3">
      <c r="B43" s="8" t="s">
        <v>308</v>
      </c>
      <c r="C43" s="9" t="s">
        <v>557</v>
      </c>
      <c r="D43" s="232" t="s">
        <v>239</v>
      </c>
      <c r="E43" s="63" t="s">
        <v>19</v>
      </c>
      <c r="F43" s="64" t="s">
        <v>93</v>
      </c>
      <c r="G43" s="65" t="s">
        <v>21</v>
      </c>
      <c r="H43" s="12" t="s">
        <v>22</v>
      </c>
      <c r="I43" s="13" t="s">
        <v>884</v>
      </c>
      <c r="J43" s="14">
        <v>46.15</v>
      </c>
      <c r="K43" s="15">
        <v>6</v>
      </c>
      <c r="L43" s="16">
        <f t="shared" ref="L43:L52" si="3">J43/K43</f>
        <v>7.6916666666666664</v>
      </c>
      <c r="M43" s="51"/>
      <c r="N43" s="23" t="s">
        <v>130</v>
      </c>
      <c r="O43" s="18">
        <f t="shared" si="2"/>
        <v>0</v>
      </c>
      <c r="P43" s="55"/>
      <c r="Q43" s="118">
        <v>87</v>
      </c>
    </row>
    <row r="44" spans="2:17" s="2" customFormat="1" outlineLevel="1" x14ac:dyDescent="0.3">
      <c r="B44" s="8" t="s">
        <v>805</v>
      </c>
      <c r="C44" s="9" t="s">
        <v>557</v>
      </c>
      <c r="D44" s="232" t="s">
        <v>239</v>
      </c>
      <c r="E44" s="63" t="s">
        <v>19</v>
      </c>
      <c r="F44" s="64" t="s">
        <v>550</v>
      </c>
      <c r="G44" s="65" t="s">
        <v>551</v>
      </c>
      <c r="H44" s="12" t="s">
        <v>22</v>
      </c>
      <c r="I44" s="13" t="s">
        <v>806</v>
      </c>
      <c r="J44" s="14">
        <v>22.46</v>
      </c>
      <c r="K44" s="15">
        <v>8</v>
      </c>
      <c r="L44" s="16">
        <f t="shared" si="3"/>
        <v>2.8075000000000001</v>
      </c>
      <c r="M44" s="51"/>
      <c r="N44" s="17" t="s">
        <v>305</v>
      </c>
      <c r="O44" s="18">
        <f t="shared" si="2"/>
        <v>0</v>
      </c>
      <c r="P44" s="55"/>
      <c r="Q44" s="118">
        <v>1</v>
      </c>
    </row>
    <row r="45" spans="2:17" s="2" customFormat="1" outlineLevel="1" x14ac:dyDescent="0.3">
      <c r="B45" s="8" t="s">
        <v>1148</v>
      </c>
      <c r="C45" s="9" t="s">
        <v>493</v>
      </c>
      <c r="D45" s="9" t="s">
        <v>1143</v>
      </c>
      <c r="E45" s="63" t="s">
        <v>1144</v>
      </c>
      <c r="F45" s="64" t="s">
        <v>602</v>
      </c>
      <c r="G45" s="65" t="s">
        <v>21</v>
      </c>
      <c r="H45" s="12" t="s">
        <v>28</v>
      </c>
      <c r="I45" s="29"/>
      <c r="J45" s="14">
        <v>82.15</v>
      </c>
      <c r="K45" s="15">
        <v>1</v>
      </c>
      <c r="L45" s="16">
        <f t="shared" si="3"/>
        <v>82.15</v>
      </c>
      <c r="M45" s="51"/>
      <c r="N45" s="17" t="s">
        <v>1145</v>
      </c>
      <c r="O45" s="18">
        <f t="shared" si="2"/>
        <v>0</v>
      </c>
      <c r="P45" s="55"/>
      <c r="Q45" s="118"/>
    </row>
    <row r="46" spans="2:17" s="2" customFormat="1" outlineLevel="1" x14ac:dyDescent="0.3">
      <c r="B46" s="8" t="s">
        <v>310</v>
      </c>
      <c r="C46" s="9" t="s">
        <v>557</v>
      </c>
      <c r="D46" s="232" t="s">
        <v>239</v>
      </c>
      <c r="E46" s="63" t="s">
        <v>19</v>
      </c>
      <c r="F46" s="64" t="s">
        <v>93</v>
      </c>
      <c r="G46" s="65" t="s">
        <v>21</v>
      </c>
      <c r="H46" s="12" t="s">
        <v>22</v>
      </c>
      <c r="I46" s="13" t="s">
        <v>311</v>
      </c>
      <c r="J46" s="14">
        <v>63.66</v>
      </c>
      <c r="K46" s="15">
        <v>36</v>
      </c>
      <c r="L46" s="16">
        <f t="shared" si="3"/>
        <v>1.7683333333333333</v>
      </c>
      <c r="M46" s="51"/>
      <c r="N46" s="23" t="s">
        <v>28</v>
      </c>
      <c r="O46" s="18">
        <f t="shared" si="2"/>
        <v>0</v>
      </c>
      <c r="P46" s="55"/>
      <c r="Q46" s="118">
        <v>88</v>
      </c>
    </row>
    <row r="47" spans="2:17" s="2" customFormat="1" outlineLevel="1" x14ac:dyDescent="0.3">
      <c r="B47" s="8" t="s">
        <v>782</v>
      </c>
      <c r="C47" s="9" t="s">
        <v>17</v>
      </c>
      <c r="D47" s="232" t="s">
        <v>778</v>
      </c>
      <c r="E47" s="63" t="s">
        <v>618</v>
      </c>
      <c r="F47" s="64" t="s">
        <v>779</v>
      </c>
      <c r="G47" s="65" t="s">
        <v>551</v>
      </c>
      <c r="H47" s="12" t="s">
        <v>22</v>
      </c>
      <c r="I47" s="13" t="s">
        <v>28</v>
      </c>
      <c r="J47" s="14">
        <v>7.77</v>
      </c>
      <c r="K47" s="15">
        <v>1</v>
      </c>
      <c r="L47" s="16">
        <f t="shared" si="3"/>
        <v>7.77</v>
      </c>
      <c r="M47" s="51"/>
      <c r="N47" s="23" t="s">
        <v>28</v>
      </c>
      <c r="O47" s="18">
        <f t="shared" si="2"/>
        <v>0</v>
      </c>
      <c r="P47" s="55"/>
      <c r="Q47" s="118"/>
    </row>
    <row r="48" spans="2:17" s="2" customFormat="1" outlineLevel="1" x14ac:dyDescent="0.3">
      <c r="B48" s="8" t="s">
        <v>627</v>
      </c>
      <c r="C48" s="9" t="s">
        <v>17</v>
      </c>
      <c r="D48" s="232" t="s">
        <v>613</v>
      </c>
      <c r="E48" s="63" t="s">
        <v>19</v>
      </c>
      <c r="F48" s="64" t="s">
        <v>614</v>
      </c>
      <c r="G48" s="65" t="s">
        <v>551</v>
      </c>
      <c r="H48" s="12" t="s">
        <v>22</v>
      </c>
      <c r="I48" s="13" t="s">
        <v>628</v>
      </c>
      <c r="J48" s="14">
        <v>18.489999999999998</v>
      </c>
      <c r="K48" s="15">
        <v>6</v>
      </c>
      <c r="L48" s="16">
        <f t="shared" si="3"/>
        <v>3.0816666666666666</v>
      </c>
      <c r="M48" s="51"/>
      <c r="N48" s="23" t="s">
        <v>28</v>
      </c>
      <c r="O48" s="18">
        <f t="shared" si="2"/>
        <v>0</v>
      </c>
      <c r="P48" s="55"/>
      <c r="Q48" s="118"/>
    </row>
    <row r="49" spans="2:17" s="2" customFormat="1" outlineLevel="1" x14ac:dyDescent="0.3">
      <c r="B49" s="8" t="s">
        <v>1180</v>
      </c>
      <c r="C49" s="9" t="s">
        <v>949</v>
      </c>
      <c r="D49" s="9" t="s">
        <v>1170</v>
      </c>
      <c r="E49" s="63" t="s">
        <v>570</v>
      </c>
      <c r="F49" s="64" t="s">
        <v>562</v>
      </c>
      <c r="G49" s="65" t="s">
        <v>563</v>
      </c>
      <c r="H49" s="12" t="s">
        <v>28</v>
      </c>
      <c r="I49" s="13" t="s">
        <v>75</v>
      </c>
      <c r="J49" s="14">
        <v>32.15</v>
      </c>
      <c r="K49" s="15">
        <v>24</v>
      </c>
      <c r="L49" s="16">
        <f t="shared" si="3"/>
        <v>1.3395833333333333</v>
      </c>
      <c r="M49" s="51"/>
      <c r="N49" s="17" t="s">
        <v>564</v>
      </c>
      <c r="O49" s="18">
        <f t="shared" si="2"/>
        <v>0</v>
      </c>
      <c r="P49" s="55"/>
      <c r="Q49" s="118"/>
    </row>
    <row r="50" spans="2:17" s="2" customFormat="1" ht="21" customHeight="1" outlineLevel="1" x14ac:dyDescent="0.3">
      <c r="B50" s="25" t="s">
        <v>1255</v>
      </c>
      <c r="C50" s="26" t="s">
        <v>66</v>
      </c>
      <c r="D50" s="26" t="s">
        <v>35</v>
      </c>
      <c r="E50" s="27" t="s">
        <v>455</v>
      </c>
      <c r="F50" s="35" t="s">
        <v>734</v>
      </c>
      <c r="G50" s="39" t="s">
        <v>21</v>
      </c>
      <c r="H50" s="78" t="s">
        <v>28</v>
      </c>
      <c r="I50" s="29" t="s">
        <v>75</v>
      </c>
      <c r="J50" s="30">
        <v>37.43</v>
      </c>
      <c r="K50" s="31">
        <v>12</v>
      </c>
      <c r="L50" s="32">
        <f t="shared" si="3"/>
        <v>3.1191666666666666</v>
      </c>
      <c r="M50" s="52"/>
      <c r="N50" s="33" t="s">
        <v>28</v>
      </c>
      <c r="O50" s="34">
        <f t="shared" si="2"/>
        <v>0</v>
      </c>
      <c r="P50" s="55"/>
      <c r="Q50" s="121"/>
    </row>
    <row r="51" spans="2:17" s="2" customFormat="1" ht="21" customHeight="1" outlineLevel="1" x14ac:dyDescent="0.3">
      <c r="B51" s="8" t="s">
        <v>629</v>
      </c>
      <c r="C51" s="9" t="s">
        <v>17</v>
      </c>
      <c r="D51" s="232" t="s">
        <v>613</v>
      </c>
      <c r="E51" s="63" t="s">
        <v>19</v>
      </c>
      <c r="F51" s="64" t="s">
        <v>614</v>
      </c>
      <c r="G51" s="65" t="s">
        <v>551</v>
      </c>
      <c r="H51" s="12" t="s">
        <v>22</v>
      </c>
      <c r="I51" s="13" t="s">
        <v>630</v>
      </c>
      <c r="J51" s="14">
        <v>55.71</v>
      </c>
      <c r="K51" s="15">
        <v>24</v>
      </c>
      <c r="L51" s="16">
        <f t="shared" si="3"/>
        <v>2.32125</v>
      </c>
      <c r="M51" s="51"/>
      <c r="N51" s="17" t="s">
        <v>28</v>
      </c>
      <c r="O51" s="18">
        <f t="shared" si="2"/>
        <v>0</v>
      </c>
      <c r="P51" s="55"/>
      <c r="Q51" s="118"/>
    </row>
    <row r="52" spans="2:17" s="2" customFormat="1" outlineLevel="1" x14ac:dyDescent="0.3">
      <c r="B52" s="8" t="s">
        <v>1181</v>
      </c>
      <c r="C52" s="9" t="s">
        <v>17</v>
      </c>
      <c r="D52" s="232" t="s">
        <v>1170</v>
      </c>
      <c r="E52" s="63" t="s">
        <v>561</v>
      </c>
      <c r="F52" s="64" t="s">
        <v>562</v>
      </c>
      <c r="G52" s="65" t="s">
        <v>563</v>
      </c>
      <c r="H52" s="12" t="s">
        <v>22</v>
      </c>
      <c r="I52" s="13" t="s">
        <v>317</v>
      </c>
      <c r="J52" s="14">
        <v>28.86</v>
      </c>
      <c r="K52" s="15">
        <v>24</v>
      </c>
      <c r="L52" s="16">
        <f t="shared" si="3"/>
        <v>1.2024999999999999</v>
      </c>
      <c r="M52" s="51"/>
      <c r="N52" s="17" t="s">
        <v>564</v>
      </c>
      <c r="O52" s="18">
        <f t="shared" si="2"/>
        <v>0</v>
      </c>
      <c r="P52" s="55"/>
      <c r="Q52" s="118"/>
    </row>
    <row r="53" spans="2:17" s="2" customFormat="1" outlineLevel="1" x14ac:dyDescent="0.3">
      <c r="B53" s="8" t="s">
        <v>1256</v>
      </c>
      <c r="C53" s="9" t="s">
        <v>66</v>
      </c>
      <c r="D53" s="9" t="s">
        <v>35</v>
      </c>
      <c r="E53" s="63" t="s">
        <v>1081</v>
      </c>
      <c r="F53" s="79" t="s">
        <v>899</v>
      </c>
      <c r="G53" s="65" t="s">
        <v>902</v>
      </c>
      <c r="H53" s="84" t="s">
        <v>571</v>
      </c>
      <c r="I53" s="13" t="s">
        <v>75</v>
      </c>
      <c r="J53" s="14">
        <v>2.48</v>
      </c>
      <c r="K53" s="15">
        <v>1</v>
      </c>
      <c r="L53" s="62">
        <v>2.5</v>
      </c>
      <c r="M53" s="51"/>
      <c r="N53" s="23" t="s">
        <v>28</v>
      </c>
      <c r="O53" s="18">
        <f t="shared" si="2"/>
        <v>0</v>
      </c>
      <c r="P53" s="55"/>
      <c r="Q53" s="121"/>
    </row>
    <row r="54" spans="2:17" s="2" customFormat="1" outlineLevel="1" x14ac:dyDescent="0.3">
      <c r="B54" s="8" t="s">
        <v>783</v>
      </c>
      <c r="C54" s="9" t="s">
        <v>17</v>
      </c>
      <c r="D54" s="232" t="s">
        <v>778</v>
      </c>
      <c r="E54" s="63" t="s">
        <v>618</v>
      </c>
      <c r="F54" s="64" t="s">
        <v>779</v>
      </c>
      <c r="G54" s="65" t="s">
        <v>551</v>
      </c>
      <c r="H54" s="12" t="s">
        <v>22</v>
      </c>
      <c r="I54" s="13" t="s">
        <v>784</v>
      </c>
      <c r="J54" s="14">
        <v>92.16</v>
      </c>
      <c r="K54" s="15">
        <v>36</v>
      </c>
      <c r="L54" s="16">
        <f t="shared" ref="L54:L85" si="4">J54/K54</f>
        <v>2.56</v>
      </c>
      <c r="M54" s="51"/>
      <c r="N54" s="17" t="s">
        <v>28</v>
      </c>
      <c r="O54" s="18">
        <f t="shared" si="2"/>
        <v>0</v>
      </c>
      <c r="P54" s="55"/>
      <c r="Q54" s="118"/>
    </row>
    <row r="55" spans="2:17" s="2" customFormat="1" outlineLevel="1" x14ac:dyDescent="0.3">
      <c r="B55" s="8" t="s">
        <v>1182</v>
      </c>
      <c r="C55" s="9" t="s">
        <v>17</v>
      </c>
      <c r="D55" s="232" t="s">
        <v>1170</v>
      </c>
      <c r="E55" s="63" t="s">
        <v>568</v>
      </c>
      <c r="F55" s="64" t="s">
        <v>562</v>
      </c>
      <c r="G55" s="65" t="s">
        <v>563</v>
      </c>
      <c r="H55" s="12" t="s">
        <v>22</v>
      </c>
      <c r="I55" s="13" t="s">
        <v>317</v>
      </c>
      <c r="J55" s="14">
        <v>32.9</v>
      </c>
      <c r="K55" s="15">
        <v>24</v>
      </c>
      <c r="L55" s="62">
        <f t="shared" si="4"/>
        <v>1.3708333333333333</v>
      </c>
      <c r="M55" s="51"/>
      <c r="N55" s="17" t="s">
        <v>564</v>
      </c>
      <c r="O55" s="18">
        <f t="shared" si="2"/>
        <v>0</v>
      </c>
      <c r="P55" s="55"/>
      <c r="Q55" s="118"/>
    </row>
    <row r="56" spans="2:17" s="2" customFormat="1" outlineLevel="1" x14ac:dyDescent="0.3">
      <c r="B56" s="8" t="s">
        <v>1183</v>
      </c>
      <c r="C56" s="9" t="s">
        <v>17</v>
      </c>
      <c r="D56" s="232" t="s">
        <v>1170</v>
      </c>
      <c r="E56" s="63" t="s">
        <v>568</v>
      </c>
      <c r="F56" s="64" t="s">
        <v>562</v>
      </c>
      <c r="G56" s="65" t="s">
        <v>563</v>
      </c>
      <c r="H56" s="12" t="s">
        <v>571</v>
      </c>
      <c r="I56" s="13" t="s">
        <v>317</v>
      </c>
      <c r="J56" s="14">
        <v>45.3</v>
      </c>
      <c r="K56" s="15">
        <v>24</v>
      </c>
      <c r="L56" s="16">
        <f t="shared" si="4"/>
        <v>1.8875</v>
      </c>
      <c r="M56" s="51"/>
      <c r="N56" s="17" t="s">
        <v>564</v>
      </c>
      <c r="O56" s="18">
        <f t="shared" si="2"/>
        <v>0</v>
      </c>
      <c r="P56" s="55"/>
      <c r="Q56" s="118"/>
    </row>
    <row r="57" spans="2:17" s="2" customFormat="1" outlineLevel="1" x14ac:dyDescent="0.3">
      <c r="B57" s="25" t="s">
        <v>948</v>
      </c>
      <c r="C57" s="26" t="s">
        <v>949</v>
      </c>
      <c r="D57" s="26" t="s">
        <v>76</v>
      </c>
      <c r="E57" s="27" t="s">
        <v>19</v>
      </c>
      <c r="F57" s="35" t="s">
        <v>93</v>
      </c>
      <c r="G57" s="39" t="s">
        <v>21</v>
      </c>
      <c r="H57" s="54" t="s">
        <v>356</v>
      </c>
      <c r="I57" s="29" t="s">
        <v>950</v>
      </c>
      <c r="J57" s="30">
        <v>37.950000000000003</v>
      </c>
      <c r="K57" s="31">
        <v>20</v>
      </c>
      <c r="L57" s="32">
        <f t="shared" si="4"/>
        <v>1.8975000000000002</v>
      </c>
      <c r="M57" s="52"/>
      <c r="N57" s="33" t="s">
        <v>305</v>
      </c>
      <c r="O57" s="34">
        <f t="shared" si="2"/>
        <v>0</v>
      </c>
      <c r="P57" s="55"/>
      <c r="Q57" s="118"/>
    </row>
    <row r="58" spans="2:17" s="2" customFormat="1" outlineLevel="1" x14ac:dyDescent="0.3">
      <c r="B58" s="8" t="s">
        <v>548</v>
      </c>
      <c r="C58" s="9" t="s">
        <v>17</v>
      </c>
      <c r="D58" s="232" t="s">
        <v>92</v>
      </c>
      <c r="E58" s="63" t="s">
        <v>19</v>
      </c>
      <c r="F58" s="64" t="s">
        <v>93</v>
      </c>
      <c r="G58" s="65" t="s">
        <v>21</v>
      </c>
      <c r="H58" s="12" t="s">
        <v>22</v>
      </c>
      <c r="I58" s="13" t="s">
        <v>541</v>
      </c>
      <c r="J58" s="160">
        <v>19.96</v>
      </c>
      <c r="K58" s="15">
        <v>25</v>
      </c>
      <c r="L58" s="16">
        <f t="shared" si="4"/>
        <v>0.7984</v>
      </c>
      <c r="M58" s="51"/>
      <c r="N58" s="17" t="s">
        <v>33</v>
      </c>
      <c r="O58" s="18">
        <f t="shared" si="2"/>
        <v>0</v>
      </c>
      <c r="P58" s="55"/>
      <c r="Q58" s="118" t="s">
        <v>169</v>
      </c>
    </row>
    <row r="59" spans="2:17" s="2" customFormat="1" outlineLevel="1" x14ac:dyDescent="0.3">
      <c r="B59" s="8" t="s">
        <v>548</v>
      </c>
      <c r="C59" s="9" t="s">
        <v>17</v>
      </c>
      <c r="D59" s="232" t="s">
        <v>239</v>
      </c>
      <c r="E59" s="63" t="s">
        <v>19</v>
      </c>
      <c r="F59" s="64" t="s">
        <v>93</v>
      </c>
      <c r="G59" s="65" t="s">
        <v>21</v>
      </c>
      <c r="H59" s="12" t="s">
        <v>130</v>
      </c>
      <c r="I59" s="13" t="s">
        <v>541</v>
      </c>
      <c r="J59" s="14">
        <v>19.96</v>
      </c>
      <c r="K59" s="15">
        <v>25</v>
      </c>
      <c r="L59" s="16">
        <f t="shared" si="4"/>
        <v>0.7984</v>
      </c>
      <c r="M59" s="51"/>
      <c r="N59" s="17" t="s">
        <v>33</v>
      </c>
      <c r="O59" s="18">
        <f t="shared" si="2"/>
        <v>0</v>
      </c>
      <c r="P59" s="55"/>
      <c r="Q59" s="118">
        <v>31</v>
      </c>
    </row>
    <row r="60" spans="2:17" s="2" customFormat="1" outlineLevel="1" x14ac:dyDescent="0.3">
      <c r="B60" s="25" t="s">
        <v>175</v>
      </c>
      <c r="C60" s="26" t="s">
        <v>17</v>
      </c>
      <c r="D60" s="233" t="s">
        <v>92</v>
      </c>
      <c r="E60" s="27" t="s">
        <v>36</v>
      </c>
      <c r="F60" s="64" t="s">
        <v>93</v>
      </c>
      <c r="G60" s="65" t="s">
        <v>21</v>
      </c>
      <c r="H60" s="12" t="s">
        <v>176</v>
      </c>
      <c r="I60" s="13" t="s">
        <v>555</v>
      </c>
      <c r="J60" s="161">
        <v>2.75</v>
      </c>
      <c r="K60" s="31">
        <v>1</v>
      </c>
      <c r="L60" s="32">
        <f t="shared" si="4"/>
        <v>2.75</v>
      </c>
      <c r="M60" s="52"/>
      <c r="N60" s="33" t="s">
        <v>176</v>
      </c>
      <c r="O60" s="34">
        <f t="shared" si="2"/>
        <v>0</v>
      </c>
      <c r="P60" s="56"/>
      <c r="Q60" s="118" t="s">
        <v>177</v>
      </c>
    </row>
    <row r="61" spans="2:17" s="2" customFormat="1" outlineLevel="1" x14ac:dyDescent="0.3">
      <c r="B61" s="8" t="s">
        <v>178</v>
      </c>
      <c r="C61" s="9" t="s">
        <v>17</v>
      </c>
      <c r="D61" s="232" t="s">
        <v>92</v>
      </c>
      <c r="E61" s="63" t="s">
        <v>36</v>
      </c>
      <c r="F61" s="64" t="s">
        <v>93</v>
      </c>
      <c r="G61" s="65" t="s">
        <v>21</v>
      </c>
      <c r="H61" s="12" t="s">
        <v>176</v>
      </c>
      <c r="I61" s="13" t="s">
        <v>555</v>
      </c>
      <c r="J61" s="160">
        <v>2.5</v>
      </c>
      <c r="K61" s="15">
        <v>1</v>
      </c>
      <c r="L61" s="16">
        <f t="shared" si="4"/>
        <v>2.5</v>
      </c>
      <c r="M61" s="51"/>
      <c r="N61" s="17" t="s">
        <v>176</v>
      </c>
      <c r="O61" s="18">
        <f t="shared" si="2"/>
        <v>0</v>
      </c>
      <c r="P61" s="56"/>
      <c r="Q61" s="118" t="s">
        <v>179</v>
      </c>
    </row>
    <row r="62" spans="2:17" s="2" customFormat="1" outlineLevel="1" x14ac:dyDescent="0.3">
      <c r="B62" s="8" t="s">
        <v>180</v>
      </c>
      <c r="C62" s="9" t="s">
        <v>17</v>
      </c>
      <c r="D62" s="232" t="s">
        <v>92</v>
      </c>
      <c r="E62" s="63" t="s">
        <v>36</v>
      </c>
      <c r="F62" s="64" t="s">
        <v>93</v>
      </c>
      <c r="G62" s="65" t="s">
        <v>21</v>
      </c>
      <c r="H62" s="12" t="s">
        <v>176</v>
      </c>
      <c r="I62" s="13" t="s">
        <v>555</v>
      </c>
      <c r="J62" s="160">
        <v>1.2</v>
      </c>
      <c r="K62" s="15">
        <v>1</v>
      </c>
      <c r="L62" s="16">
        <f t="shared" si="4"/>
        <v>1.2</v>
      </c>
      <c r="M62" s="51"/>
      <c r="N62" s="17" t="s">
        <v>176</v>
      </c>
      <c r="O62" s="18">
        <f t="shared" si="2"/>
        <v>0</v>
      </c>
      <c r="P62" s="56"/>
      <c r="Q62" s="118" t="s">
        <v>181</v>
      </c>
    </row>
    <row r="63" spans="2:17" s="2" customFormat="1" outlineLevel="1" x14ac:dyDescent="0.3">
      <c r="B63" s="8" t="s">
        <v>182</v>
      </c>
      <c r="C63" s="9" t="s">
        <v>17</v>
      </c>
      <c r="D63" s="232" t="s">
        <v>92</v>
      </c>
      <c r="E63" s="63" t="s">
        <v>36</v>
      </c>
      <c r="F63" s="64" t="s">
        <v>93</v>
      </c>
      <c r="G63" s="65" t="s">
        <v>21</v>
      </c>
      <c r="H63" s="12" t="s">
        <v>176</v>
      </c>
      <c r="I63" s="13" t="s">
        <v>555</v>
      </c>
      <c r="J63" s="160">
        <v>3.22</v>
      </c>
      <c r="K63" s="15">
        <v>1</v>
      </c>
      <c r="L63" s="16">
        <f t="shared" si="4"/>
        <v>3.22</v>
      </c>
      <c r="M63" s="51"/>
      <c r="N63" s="17" t="s">
        <v>176</v>
      </c>
      <c r="O63" s="18">
        <f t="shared" si="2"/>
        <v>0</v>
      </c>
      <c r="P63" s="55"/>
      <c r="Q63" s="118" t="s">
        <v>183</v>
      </c>
    </row>
    <row r="64" spans="2:17" s="2" customFormat="1" outlineLevel="1" x14ac:dyDescent="0.3">
      <c r="B64" s="8" t="s">
        <v>1257</v>
      </c>
      <c r="C64" s="9" t="s">
        <v>66</v>
      </c>
      <c r="D64" s="9" t="s">
        <v>35</v>
      </c>
      <c r="E64" s="63" t="s">
        <v>19</v>
      </c>
      <c r="F64" s="64" t="s">
        <v>899</v>
      </c>
      <c r="G64" s="65" t="s">
        <v>21</v>
      </c>
      <c r="H64" s="12" t="s">
        <v>22</v>
      </c>
      <c r="I64" s="13" t="s">
        <v>1258</v>
      </c>
      <c r="J64" s="14">
        <v>3.78</v>
      </c>
      <c r="K64" s="15">
        <v>1</v>
      </c>
      <c r="L64" s="16">
        <f t="shared" si="4"/>
        <v>3.78</v>
      </c>
      <c r="M64" s="51"/>
      <c r="N64" s="17" t="s">
        <v>33</v>
      </c>
      <c r="O64" s="18">
        <f t="shared" si="2"/>
        <v>0</v>
      </c>
      <c r="P64" s="55"/>
      <c r="Q64" s="118" t="s">
        <v>1259</v>
      </c>
    </row>
    <row r="65" spans="1:17" s="2" customFormat="1" outlineLevel="1" x14ac:dyDescent="0.3">
      <c r="B65" s="8" t="s">
        <v>559</v>
      </c>
      <c r="C65" s="9" t="s">
        <v>17</v>
      </c>
      <c r="D65" s="232" t="s">
        <v>560</v>
      </c>
      <c r="E65" s="63" t="s">
        <v>561</v>
      </c>
      <c r="F65" s="64" t="s">
        <v>562</v>
      </c>
      <c r="G65" s="65" t="s">
        <v>563</v>
      </c>
      <c r="H65" s="12" t="s">
        <v>22</v>
      </c>
      <c r="I65" s="13" t="s">
        <v>317</v>
      </c>
      <c r="J65" s="14">
        <v>23.6</v>
      </c>
      <c r="K65" s="15">
        <v>24</v>
      </c>
      <c r="L65" s="16">
        <f t="shared" si="4"/>
        <v>0.98333333333333339</v>
      </c>
      <c r="M65" s="51"/>
      <c r="N65" s="17" t="s">
        <v>564</v>
      </c>
      <c r="O65" s="18">
        <f t="shared" si="2"/>
        <v>0</v>
      </c>
      <c r="P65" s="55"/>
      <c r="Q65" s="118"/>
    </row>
    <row r="66" spans="1:17" s="2" customFormat="1" outlineLevel="1" x14ac:dyDescent="0.3">
      <c r="B66" s="8" t="s">
        <v>565</v>
      </c>
      <c r="C66" s="9" t="s">
        <v>17</v>
      </c>
      <c r="D66" s="232" t="s">
        <v>560</v>
      </c>
      <c r="E66" s="63" t="s">
        <v>561</v>
      </c>
      <c r="F66" s="64" t="s">
        <v>562</v>
      </c>
      <c r="G66" s="65" t="s">
        <v>563</v>
      </c>
      <c r="H66" s="12" t="s">
        <v>22</v>
      </c>
      <c r="I66" s="13" t="s">
        <v>317</v>
      </c>
      <c r="J66" s="14">
        <v>28.25</v>
      </c>
      <c r="K66" s="15">
        <v>24</v>
      </c>
      <c r="L66" s="16">
        <f t="shared" si="4"/>
        <v>1.1770833333333333</v>
      </c>
      <c r="M66" s="51"/>
      <c r="N66" s="17" t="s">
        <v>564</v>
      </c>
      <c r="O66" s="18">
        <f t="shared" ref="O66:O74" si="5">M66*L66</f>
        <v>0</v>
      </c>
      <c r="P66" s="55"/>
      <c r="Q66" s="118"/>
    </row>
    <row r="67" spans="1:17" s="2" customFormat="1" outlineLevel="1" x14ac:dyDescent="0.3">
      <c r="B67" s="8" t="s">
        <v>566</v>
      </c>
      <c r="C67" s="9" t="s">
        <v>17</v>
      </c>
      <c r="D67" s="232" t="s">
        <v>560</v>
      </c>
      <c r="E67" s="63" t="s">
        <v>561</v>
      </c>
      <c r="F67" s="64" t="s">
        <v>562</v>
      </c>
      <c r="G67" s="65" t="s">
        <v>563</v>
      </c>
      <c r="H67" s="12" t="s">
        <v>22</v>
      </c>
      <c r="I67" s="13" t="s">
        <v>317</v>
      </c>
      <c r="J67" s="14">
        <v>23.6</v>
      </c>
      <c r="K67" s="15">
        <v>24</v>
      </c>
      <c r="L67" s="16">
        <f t="shared" si="4"/>
        <v>0.98333333333333339</v>
      </c>
      <c r="M67" s="51"/>
      <c r="N67" s="17" t="s">
        <v>564</v>
      </c>
      <c r="O67" s="18">
        <f t="shared" si="5"/>
        <v>0</v>
      </c>
      <c r="P67" s="55"/>
      <c r="Q67" s="118"/>
    </row>
    <row r="68" spans="1:17" s="2" customFormat="1" outlineLevel="1" x14ac:dyDescent="0.3">
      <c r="B68" s="8" t="s">
        <v>786</v>
      </c>
      <c r="C68" s="9" t="s">
        <v>17</v>
      </c>
      <c r="D68" s="232" t="s">
        <v>778</v>
      </c>
      <c r="E68" s="63" t="s">
        <v>618</v>
      </c>
      <c r="F68" s="64" t="s">
        <v>779</v>
      </c>
      <c r="G68" s="65" t="s">
        <v>551</v>
      </c>
      <c r="H68" s="84" t="s">
        <v>571</v>
      </c>
      <c r="I68" s="13" t="s">
        <v>75</v>
      </c>
      <c r="J68" s="14">
        <v>5.49</v>
      </c>
      <c r="K68" s="15">
        <v>1</v>
      </c>
      <c r="L68" s="16">
        <f t="shared" si="4"/>
        <v>5.49</v>
      </c>
      <c r="M68" s="51"/>
      <c r="N68" s="17" t="s">
        <v>28</v>
      </c>
      <c r="O68" s="18">
        <f t="shared" si="5"/>
        <v>0</v>
      </c>
      <c r="P68" s="55"/>
      <c r="Q68" s="118"/>
    </row>
    <row r="69" spans="1:17" s="2" customFormat="1" outlineLevel="1" x14ac:dyDescent="0.3">
      <c r="B69" s="8" t="s">
        <v>86</v>
      </c>
      <c r="C69" s="9" t="s">
        <v>557</v>
      </c>
      <c r="D69" s="232" t="s">
        <v>35</v>
      </c>
      <c r="E69" s="63" t="s">
        <v>36</v>
      </c>
      <c r="F69" s="64" t="s">
        <v>37</v>
      </c>
      <c r="G69" s="65" t="s">
        <v>21</v>
      </c>
      <c r="H69" s="12" t="s">
        <v>28</v>
      </c>
      <c r="I69" s="13" t="s">
        <v>75</v>
      </c>
      <c r="J69" s="14">
        <v>2.52</v>
      </c>
      <c r="K69" s="15">
        <v>1</v>
      </c>
      <c r="L69" s="16">
        <f t="shared" si="4"/>
        <v>2.52</v>
      </c>
      <c r="M69" s="51"/>
      <c r="N69" s="23" t="s">
        <v>28</v>
      </c>
      <c r="O69" s="18">
        <f t="shared" si="5"/>
        <v>0</v>
      </c>
      <c r="P69" s="55"/>
      <c r="Q69" s="118"/>
    </row>
    <row r="70" spans="1:17" s="2" customFormat="1" outlineLevel="1" x14ac:dyDescent="0.3">
      <c r="B70" s="8" t="s">
        <v>1263</v>
      </c>
      <c r="C70" s="9" t="s">
        <v>949</v>
      </c>
      <c r="D70" s="9" t="s">
        <v>35</v>
      </c>
      <c r="E70" s="63" t="s">
        <v>19</v>
      </c>
      <c r="F70" s="79" t="s">
        <v>899</v>
      </c>
      <c r="G70" s="65" t="s">
        <v>21</v>
      </c>
      <c r="H70" s="12" t="s">
        <v>32</v>
      </c>
      <c r="I70" s="13" t="s">
        <v>32</v>
      </c>
      <c r="J70" s="14">
        <v>2.87</v>
      </c>
      <c r="K70" s="15">
        <v>1</v>
      </c>
      <c r="L70" s="62">
        <f t="shared" si="4"/>
        <v>2.87</v>
      </c>
      <c r="M70" s="51"/>
      <c r="N70" s="23" t="s">
        <v>32</v>
      </c>
      <c r="O70" s="18">
        <f t="shared" si="5"/>
        <v>0</v>
      </c>
      <c r="P70" s="55"/>
      <c r="Q70" s="118"/>
    </row>
    <row r="71" spans="1:17" s="2" customFormat="1" outlineLevel="1" x14ac:dyDescent="0.3">
      <c r="B71" s="8" t="s">
        <v>1184</v>
      </c>
      <c r="C71" s="9" t="s">
        <v>17</v>
      </c>
      <c r="D71" s="232" t="s">
        <v>1170</v>
      </c>
      <c r="E71" s="63" t="s">
        <v>561</v>
      </c>
      <c r="F71" s="79" t="s">
        <v>562</v>
      </c>
      <c r="G71" s="65" t="s">
        <v>563</v>
      </c>
      <c r="H71" s="12" t="s">
        <v>22</v>
      </c>
      <c r="I71" s="13" t="s">
        <v>317</v>
      </c>
      <c r="J71" s="14">
        <v>45.4</v>
      </c>
      <c r="K71" s="15">
        <v>24</v>
      </c>
      <c r="L71" s="62">
        <f t="shared" si="4"/>
        <v>1.8916666666666666</v>
      </c>
      <c r="M71" s="51"/>
      <c r="N71" s="23" t="s">
        <v>564</v>
      </c>
      <c r="O71" s="18">
        <f t="shared" si="5"/>
        <v>0</v>
      </c>
      <c r="P71" s="55"/>
      <c r="Q71" s="118"/>
    </row>
    <row r="72" spans="1:17" s="61" customFormat="1" outlineLevel="1" x14ac:dyDescent="0.3">
      <c r="A72" s="2"/>
      <c r="B72" s="25" t="s">
        <v>855</v>
      </c>
      <c r="C72" s="26" t="s">
        <v>557</v>
      </c>
      <c r="D72" s="233" t="s">
        <v>239</v>
      </c>
      <c r="E72" s="27" t="s">
        <v>19</v>
      </c>
      <c r="F72" s="35" t="s">
        <v>93</v>
      </c>
      <c r="G72" s="39" t="s">
        <v>21</v>
      </c>
      <c r="H72" s="69" t="s">
        <v>22</v>
      </c>
      <c r="I72" s="29" t="s">
        <v>265</v>
      </c>
      <c r="J72" s="260">
        <v>28.52</v>
      </c>
      <c r="K72" s="31">
        <v>3</v>
      </c>
      <c r="L72" s="32">
        <f t="shared" si="4"/>
        <v>9.5066666666666659</v>
      </c>
      <c r="M72" s="52"/>
      <c r="N72" s="115" t="s">
        <v>71</v>
      </c>
      <c r="O72" s="34">
        <f t="shared" si="5"/>
        <v>0</v>
      </c>
      <c r="P72" s="55"/>
      <c r="Q72" s="118">
        <v>50.1</v>
      </c>
    </row>
    <row r="73" spans="1:17" s="2" customFormat="1" outlineLevel="1" x14ac:dyDescent="0.3">
      <c r="B73" s="8" t="s">
        <v>1185</v>
      </c>
      <c r="C73" s="9" t="s">
        <v>66</v>
      </c>
      <c r="D73" s="9" t="s">
        <v>1170</v>
      </c>
      <c r="E73" s="63" t="s">
        <v>561</v>
      </c>
      <c r="F73" s="64" t="s">
        <v>562</v>
      </c>
      <c r="G73" s="65" t="s">
        <v>563</v>
      </c>
      <c r="H73" s="81" t="s">
        <v>571</v>
      </c>
      <c r="I73" s="258" t="s">
        <v>793</v>
      </c>
      <c r="J73" s="259">
        <v>30</v>
      </c>
      <c r="K73" s="20">
        <v>24</v>
      </c>
      <c r="L73" s="16">
        <f t="shared" si="4"/>
        <v>1.25</v>
      </c>
      <c r="M73" s="51"/>
      <c r="N73" s="17" t="s">
        <v>564</v>
      </c>
      <c r="O73" s="18">
        <f t="shared" si="5"/>
        <v>0</v>
      </c>
      <c r="P73" s="55"/>
      <c r="Q73" s="118"/>
    </row>
    <row r="74" spans="1:17" s="61" customFormat="1" outlineLevel="1" x14ac:dyDescent="0.3">
      <c r="A74" s="2"/>
      <c r="B74" s="8" t="s">
        <v>848</v>
      </c>
      <c r="C74" s="9" t="s">
        <v>557</v>
      </c>
      <c r="D74" s="232" t="s">
        <v>239</v>
      </c>
      <c r="E74" s="63" t="s">
        <v>19</v>
      </c>
      <c r="F74" s="64" t="s">
        <v>93</v>
      </c>
      <c r="G74" s="65" t="s">
        <v>21</v>
      </c>
      <c r="H74" s="24" t="s">
        <v>22</v>
      </c>
      <c r="I74" s="90" t="s">
        <v>849</v>
      </c>
      <c r="J74" s="91">
        <v>48.65</v>
      </c>
      <c r="K74" s="15">
        <v>20</v>
      </c>
      <c r="L74" s="16">
        <f t="shared" si="4"/>
        <v>2.4325000000000001</v>
      </c>
      <c r="M74" s="51"/>
      <c r="N74" s="17" t="s">
        <v>33</v>
      </c>
      <c r="O74" s="18">
        <f t="shared" si="5"/>
        <v>0</v>
      </c>
      <c r="P74" s="55"/>
      <c r="Q74" s="118">
        <v>38</v>
      </c>
    </row>
    <row r="75" spans="1:17" s="2" customFormat="1" outlineLevel="1" x14ac:dyDescent="0.3">
      <c r="B75" s="8" t="s">
        <v>1264</v>
      </c>
      <c r="C75" s="9" t="s">
        <v>66</v>
      </c>
      <c r="D75" s="9" t="s">
        <v>35</v>
      </c>
      <c r="E75" s="63" t="s">
        <v>19</v>
      </c>
      <c r="F75" s="64" t="s">
        <v>716</v>
      </c>
      <c r="G75" s="65" t="s">
        <v>21</v>
      </c>
      <c r="H75" s="24" t="s">
        <v>22</v>
      </c>
      <c r="I75" s="90" t="s">
        <v>1265</v>
      </c>
      <c r="J75" s="91">
        <v>27.73</v>
      </c>
      <c r="K75" s="15">
        <v>6</v>
      </c>
      <c r="L75" s="16">
        <f t="shared" si="4"/>
        <v>4.621666666666667</v>
      </c>
      <c r="M75" s="51"/>
      <c r="N75" s="17" t="s">
        <v>33</v>
      </c>
      <c r="O75" s="18">
        <v>0</v>
      </c>
      <c r="P75" s="92"/>
      <c r="Q75" s="122"/>
    </row>
    <row r="76" spans="1:17" s="61" customFormat="1" outlineLevel="1" x14ac:dyDescent="0.3">
      <c r="A76" s="2"/>
      <c r="B76" s="8" t="s">
        <v>1310</v>
      </c>
      <c r="C76" s="9" t="s">
        <v>557</v>
      </c>
      <c r="D76" s="232" t="s">
        <v>35</v>
      </c>
      <c r="E76" s="63" t="s">
        <v>19</v>
      </c>
      <c r="F76" s="64" t="s">
        <v>716</v>
      </c>
      <c r="G76" s="65" t="s">
        <v>21</v>
      </c>
      <c r="H76" s="24" t="s">
        <v>22</v>
      </c>
      <c r="I76" s="74" t="s">
        <v>884</v>
      </c>
      <c r="J76" s="14">
        <v>74.569999999999993</v>
      </c>
      <c r="K76" s="15">
        <v>30</v>
      </c>
      <c r="L76" s="16">
        <f t="shared" si="4"/>
        <v>2.4856666666666665</v>
      </c>
      <c r="M76" s="51"/>
      <c r="N76" s="17" t="s">
        <v>33</v>
      </c>
      <c r="O76" s="18">
        <f t="shared" ref="O76:O139" si="6">M76*L76</f>
        <v>0</v>
      </c>
      <c r="P76" s="55"/>
      <c r="Q76" s="118" t="s">
        <v>1311</v>
      </c>
    </row>
    <row r="77" spans="1:17" s="2" customFormat="1" outlineLevel="1" x14ac:dyDescent="0.3">
      <c r="B77" s="8" t="s">
        <v>1130</v>
      </c>
      <c r="C77" s="9" t="s">
        <v>557</v>
      </c>
      <c r="D77" s="232" t="s">
        <v>73</v>
      </c>
      <c r="E77" s="63" t="s">
        <v>19</v>
      </c>
      <c r="F77" s="64" t="s">
        <v>716</v>
      </c>
      <c r="G77" s="65" t="s">
        <v>21</v>
      </c>
      <c r="H77" s="24" t="s">
        <v>22</v>
      </c>
      <c r="I77" s="74" t="s">
        <v>1131</v>
      </c>
      <c r="J77" s="14">
        <v>42.78</v>
      </c>
      <c r="K77" s="15">
        <v>20</v>
      </c>
      <c r="L77" s="16">
        <f t="shared" si="4"/>
        <v>2.1390000000000002</v>
      </c>
      <c r="M77" s="51"/>
      <c r="N77" s="17" t="s">
        <v>33</v>
      </c>
      <c r="O77" s="18">
        <f t="shared" si="6"/>
        <v>0</v>
      </c>
      <c r="P77" s="55"/>
      <c r="Q77" s="118"/>
    </row>
    <row r="78" spans="1:17" s="61" customFormat="1" outlineLevel="1" x14ac:dyDescent="0.3">
      <c r="A78" s="2"/>
      <c r="B78" s="8" t="s">
        <v>1130</v>
      </c>
      <c r="C78" s="9" t="s">
        <v>557</v>
      </c>
      <c r="D78" s="232" t="s">
        <v>35</v>
      </c>
      <c r="E78" s="63" t="s">
        <v>19</v>
      </c>
      <c r="F78" s="64" t="s">
        <v>716</v>
      </c>
      <c r="G78" s="65" t="s">
        <v>21</v>
      </c>
      <c r="H78" s="12" t="s">
        <v>22</v>
      </c>
      <c r="I78" s="13" t="s">
        <v>1131</v>
      </c>
      <c r="J78" s="14">
        <v>42.78</v>
      </c>
      <c r="K78" s="15">
        <v>20</v>
      </c>
      <c r="L78" s="16">
        <f t="shared" si="4"/>
        <v>2.1390000000000002</v>
      </c>
      <c r="M78" s="51"/>
      <c r="N78" s="17" t="s">
        <v>33</v>
      </c>
      <c r="O78" s="18">
        <f t="shared" si="6"/>
        <v>0</v>
      </c>
      <c r="P78" s="60"/>
      <c r="Q78" s="118" t="s">
        <v>1299</v>
      </c>
    </row>
    <row r="79" spans="1:17" s="61" customFormat="1" outlineLevel="1" x14ac:dyDescent="0.3">
      <c r="A79" s="2"/>
      <c r="B79" s="25" t="s">
        <v>1060</v>
      </c>
      <c r="C79" s="26" t="s">
        <v>557</v>
      </c>
      <c r="D79" s="233" t="s">
        <v>73</v>
      </c>
      <c r="E79" s="27" t="s">
        <v>19</v>
      </c>
      <c r="F79" s="35" t="s">
        <v>716</v>
      </c>
      <c r="G79" s="39" t="s">
        <v>21</v>
      </c>
      <c r="H79" s="54" t="s">
        <v>22</v>
      </c>
      <c r="I79" s="29" t="s">
        <v>929</v>
      </c>
      <c r="J79" s="30">
        <v>60.61</v>
      </c>
      <c r="K79" s="31">
        <v>20</v>
      </c>
      <c r="L79" s="32">
        <f t="shared" si="4"/>
        <v>3.0305</v>
      </c>
      <c r="M79" s="52"/>
      <c r="N79" s="33" t="s">
        <v>33</v>
      </c>
      <c r="O79" s="34">
        <f t="shared" si="6"/>
        <v>0</v>
      </c>
      <c r="P79" s="55"/>
      <c r="Q79" s="118" t="s">
        <v>1061</v>
      </c>
    </row>
    <row r="80" spans="1:17" s="2" customFormat="1" outlineLevel="1" x14ac:dyDescent="0.3">
      <c r="B80" s="8" t="s">
        <v>1060</v>
      </c>
      <c r="C80" s="9" t="s">
        <v>557</v>
      </c>
      <c r="D80" s="232" t="s">
        <v>73</v>
      </c>
      <c r="E80" s="63" t="s">
        <v>19</v>
      </c>
      <c r="F80" s="64" t="s">
        <v>716</v>
      </c>
      <c r="G80" s="65" t="s">
        <v>21</v>
      </c>
      <c r="H80" s="12" t="s">
        <v>22</v>
      </c>
      <c r="I80" s="13" t="s">
        <v>929</v>
      </c>
      <c r="J80" s="14">
        <v>60.61</v>
      </c>
      <c r="K80" s="15">
        <v>20</v>
      </c>
      <c r="L80" s="16">
        <f t="shared" si="4"/>
        <v>3.0305</v>
      </c>
      <c r="M80" s="51"/>
      <c r="N80" s="17" t="s">
        <v>33</v>
      </c>
      <c r="O80" s="18">
        <f t="shared" si="6"/>
        <v>0</v>
      </c>
      <c r="P80" s="55"/>
      <c r="Q80" s="118"/>
    </row>
    <row r="81" spans="1:17" s="61" customFormat="1" outlineLevel="1" x14ac:dyDescent="0.3">
      <c r="A81" s="2"/>
      <c r="B81" s="8" t="s">
        <v>1060</v>
      </c>
      <c r="C81" s="9" t="s">
        <v>557</v>
      </c>
      <c r="D81" s="232" t="s">
        <v>35</v>
      </c>
      <c r="E81" s="63" t="s">
        <v>19</v>
      </c>
      <c r="F81" s="64" t="s">
        <v>716</v>
      </c>
      <c r="G81" s="65" t="s">
        <v>21</v>
      </c>
      <c r="H81" s="24" t="s">
        <v>22</v>
      </c>
      <c r="I81" s="74" t="s">
        <v>929</v>
      </c>
      <c r="J81" s="14">
        <v>60.61</v>
      </c>
      <c r="K81" s="15">
        <v>20</v>
      </c>
      <c r="L81" s="16">
        <f t="shared" si="4"/>
        <v>3.0305</v>
      </c>
      <c r="M81" s="51"/>
      <c r="N81" s="17" t="s">
        <v>33</v>
      </c>
      <c r="O81" s="18">
        <f t="shared" si="6"/>
        <v>0</v>
      </c>
      <c r="P81" s="60"/>
      <c r="Q81" s="118" t="s">
        <v>1345</v>
      </c>
    </row>
    <row r="82" spans="1:17" s="2" customFormat="1" outlineLevel="1" x14ac:dyDescent="0.3">
      <c r="B82" s="8" t="s">
        <v>1250</v>
      </c>
      <c r="C82" s="9" t="s">
        <v>557</v>
      </c>
      <c r="D82" s="232" t="s">
        <v>35</v>
      </c>
      <c r="E82" s="63" t="s">
        <v>19</v>
      </c>
      <c r="F82" s="64" t="s">
        <v>716</v>
      </c>
      <c r="G82" s="65" t="s">
        <v>21</v>
      </c>
      <c r="H82" s="12" t="s">
        <v>22</v>
      </c>
      <c r="I82" s="13" t="s">
        <v>1068</v>
      </c>
      <c r="J82" s="14">
        <v>2.2000000000000002</v>
      </c>
      <c r="K82" s="15">
        <v>1</v>
      </c>
      <c r="L82" s="16">
        <f t="shared" si="4"/>
        <v>2.2000000000000002</v>
      </c>
      <c r="M82" s="51"/>
      <c r="N82" s="17" t="s">
        <v>33</v>
      </c>
      <c r="O82" s="18">
        <f t="shared" si="6"/>
        <v>0</v>
      </c>
      <c r="P82" s="55"/>
      <c r="Q82" s="118" t="s">
        <v>1251</v>
      </c>
    </row>
    <row r="83" spans="1:17" s="2" customFormat="1" outlineLevel="1" x14ac:dyDescent="0.3">
      <c r="B83" s="8" t="s">
        <v>1067</v>
      </c>
      <c r="C83" s="9" t="s">
        <v>557</v>
      </c>
      <c r="D83" s="232" t="s">
        <v>73</v>
      </c>
      <c r="E83" s="63" t="s">
        <v>19</v>
      </c>
      <c r="F83" s="64" t="s">
        <v>716</v>
      </c>
      <c r="G83" s="65" t="s">
        <v>21</v>
      </c>
      <c r="H83" s="12" t="s">
        <v>22</v>
      </c>
      <c r="I83" s="13" t="s">
        <v>1068</v>
      </c>
      <c r="J83" s="14">
        <v>2.2000000000000002</v>
      </c>
      <c r="K83" s="15">
        <v>1</v>
      </c>
      <c r="L83" s="16">
        <f t="shared" si="4"/>
        <v>2.2000000000000002</v>
      </c>
      <c r="M83" s="51"/>
      <c r="N83" s="17" t="s">
        <v>33</v>
      </c>
      <c r="O83" s="18">
        <f t="shared" si="6"/>
        <v>0</v>
      </c>
      <c r="P83" s="60"/>
      <c r="Q83" s="118" t="s">
        <v>1069</v>
      </c>
    </row>
    <row r="84" spans="1:17" s="2" customFormat="1" outlineLevel="1" x14ac:dyDescent="0.3">
      <c r="B84" s="8" t="s">
        <v>1132</v>
      </c>
      <c r="C84" s="9" t="s">
        <v>17</v>
      </c>
      <c r="D84" s="232" t="s">
        <v>73</v>
      </c>
      <c r="E84" s="63" t="s">
        <v>19</v>
      </c>
      <c r="F84" s="64" t="s">
        <v>716</v>
      </c>
      <c r="G84" s="65" t="s">
        <v>21</v>
      </c>
      <c r="H84" s="48" t="s">
        <v>22</v>
      </c>
      <c r="I84" s="41" t="s">
        <v>1129</v>
      </c>
      <c r="J84" s="14">
        <v>7.24</v>
      </c>
      <c r="K84" s="15">
        <v>10</v>
      </c>
      <c r="L84" s="16">
        <f t="shared" si="4"/>
        <v>0.72399999999999998</v>
      </c>
      <c r="M84" s="51"/>
      <c r="N84" s="17" t="s">
        <v>33</v>
      </c>
      <c r="O84" s="18">
        <f t="shared" si="6"/>
        <v>0</v>
      </c>
      <c r="P84" s="55"/>
      <c r="Q84" s="118"/>
    </row>
    <row r="85" spans="1:17" s="61" customFormat="1" outlineLevel="1" x14ac:dyDescent="0.3">
      <c r="A85" s="2"/>
      <c r="B85" s="8" t="s">
        <v>1132</v>
      </c>
      <c r="C85" s="9" t="s">
        <v>17</v>
      </c>
      <c r="D85" s="232" t="s">
        <v>35</v>
      </c>
      <c r="E85" s="63" t="s">
        <v>19</v>
      </c>
      <c r="F85" s="64" t="s">
        <v>716</v>
      </c>
      <c r="G85" s="65" t="s">
        <v>21</v>
      </c>
      <c r="H85" s="48" t="s">
        <v>22</v>
      </c>
      <c r="I85" s="41" t="s">
        <v>1129</v>
      </c>
      <c r="J85" s="14">
        <v>7.24</v>
      </c>
      <c r="K85" s="15">
        <v>10</v>
      </c>
      <c r="L85" s="16">
        <f t="shared" si="4"/>
        <v>0.72399999999999998</v>
      </c>
      <c r="M85" s="51"/>
      <c r="N85" s="17" t="s">
        <v>33</v>
      </c>
      <c r="O85" s="18">
        <f t="shared" si="6"/>
        <v>0</v>
      </c>
      <c r="P85" s="60"/>
      <c r="Q85" s="118" t="s">
        <v>1300</v>
      </c>
    </row>
    <row r="86" spans="1:17" s="2" customFormat="1" outlineLevel="1" x14ac:dyDescent="0.3">
      <c r="B86" s="8" t="s">
        <v>1133</v>
      </c>
      <c r="C86" s="9" t="s">
        <v>557</v>
      </c>
      <c r="D86" s="232" t="s">
        <v>73</v>
      </c>
      <c r="E86" s="63" t="s">
        <v>19</v>
      </c>
      <c r="F86" s="64" t="s">
        <v>716</v>
      </c>
      <c r="G86" s="65" t="s">
        <v>21</v>
      </c>
      <c r="H86" s="12" t="s">
        <v>22</v>
      </c>
      <c r="I86" s="13" t="s">
        <v>1134</v>
      </c>
      <c r="J86" s="14">
        <v>40.14</v>
      </c>
      <c r="K86" s="15">
        <v>12</v>
      </c>
      <c r="L86" s="16">
        <f t="shared" ref="L86:L117" si="7">J86/K86</f>
        <v>3.3450000000000002</v>
      </c>
      <c r="M86" s="51"/>
      <c r="N86" s="17" t="s">
        <v>33</v>
      </c>
      <c r="O86" s="18">
        <f t="shared" si="6"/>
        <v>0</v>
      </c>
      <c r="P86" s="55"/>
      <c r="Q86" s="118"/>
    </row>
    <row r="87" spans="1:17" s="2" customFormat="1" outlineLevel="1" x14ac:dyDescent="0.3">
      <c r="B87" s="8" t="s">
        <v>1133</v>
      </c>
      <c r="C87" s="9" t="s">
        <v>557</v>
      </c>
      <c r="D87" s="232" t="s">
        <v>35</v>
      </c>
      <c r="E87" s="63" t="s">
        <v>19</v>
      </c>
      <c r="F87" s="64" t="s">
        <v>716</v>
      </c>
      <c r="G87" s="65" t="s">
        <v>21</v>
      </c>
      <c r="H87" s="12" t="s">
        <v>22</v>
      </c>
      <c r="I87" s="13" t="s">
        <v>1134</v>
      </c>
      <c r="J87" s="14">
        <v>37.83</v>
      </c>
      <c r="K87" s="15">
        <v>12</v>
      </c>
      <c r="L87" s="16">
        <f t="shared" si="7"/>
        <v>3.1524999999999999</v>
      </c>
      <c r="M87" s="51"/>
      <c r="N87" s="17" t="s">
        <v>33</v>
      </c>
      <c r="O87" s="18">
        <f t="shared" si="6"/>
        <v>0</v>
      </c>
      <c r="P87" s="60"/>
      <c r="Q87" s="118" t="s">
        <v>1301</v>
      </c>
    </row>
    <row r="88" spans="1:17" s="2" customFormat="1" outlineLevel="1" x14ac:dyDescent="0.3">
      <c r="B88" s="8" t="s">
        <v>1271</v>
      </c>
      <c r="C88" s="9" t="s">
        <v>949</v>
      </c>
      <c r="D88" s="9" t="s">
        <v>35</v>
      </c>
      <c r="E88" s="63" t="s">
        <v>19</v>
      </c>
      <c r="F88" s="64" t="s">
        <v>716</v>
      </c>
      <c r="G88" s="65" t="s">
        <v>21</v>
      </c>
      <c r="H88" s="12" t="s">
        <v>32</v>
      </c>
      <c r="I88" s="13" t="s">
        <v>32</v>
      </c>
      <c r="J88" s="14">
        <v>6.92</v>
      </c>
      <c r="K88" s="15">
        <v>1</v>
      </c>
      <c r="L88" s="16">
        <f t="shared" si="7"/>
        <v>6.92</v>
      </c>
      <c r="M88" s="51"/>
      <c r="N88" s="17" t="s">
        <v>32</v>
      </c>
      <c r="O88" s="18">
        <f t="shared" si="6"/>
        <v>0</v>
      </c>
      <c r="P88" s="55"/>
      <c r="Q88" s="118"/>
    </row>
    <row r="89" spans="1:17" s="2" customFormat="1" outlineLevel="1" x14ac:dyDescent="0.3">
      <c r="B89" s="8" t="s">
        <v>1267</v>
      </c>
      <c r="C89" s="9" t="s">
        <v>557</v>
      </c>
      <c r="D89" s="232" t="s">
        <v>35</v>
      </c>
      <c r="E89" s="63" t="s">
        <v>19</v>
      </c>
      <c r="F89" s="64" t="s">
        <v>716</v>
      </c>
      <c r="G89" s="65" t="s">
        <v>21</v>
      </c>
      <c r="H89" s="12" t="s">
        <v>22</v>
      </c>
      <c r="I89" s="13" t="s">
        <v>1268</v>
      </c>
      <c r="J89" s="14">
        <v>47.49</v>
      </c>
      <c r="K89" s="15">
        <v>6</v>
      </c>
      <c r="L89" s="16">
        <f t="shared" si="7"/>
        <v>7.915</v>
      </c>
      <c r="M89" s="51"/>
      <c r="N89" s="17" t="s">
        <v>28</v>
      </c>
      <c r="O89" s="18">
        <f t="shared" si="6"/>
        <v>0</v>
      </c>
      <c r="P89" s="55"/>
      <c r="Q89" s="118" t="s">
        <v>1269</v>
      </c>
    </row>
    <row r="90" spans="1:17" s="61" customFormat="1" outlineLevel="1" x14ac:dyDescent="0.3">
      <c r="A90" s="2"/>
      <c r="B90" s="8" t="s">
        <v>1041</v>
      </c>
      <c r="C90" s="9" t="s">
        <v>557</v>
      </c>
      <c r="D90" s="232" t="s">
        <v>73</v>
      </c>
      <c r="E90" s="63" t="s">
        <v>19</v>
      </c>
      <c r="F90" s="64" t="s">
        <v>716</v>
      </c>
      <c r="G90" s="65" t="s">
        <v>21</v>
      </c>
      <c r="H90" s="12" t="s">
        <v>22</v>
      </c>
      <c r="I90" s="13" t="s">
        <v>1042</v>
      </c>
      <c r="J90" s="14">
        <v>81.069999999999993</v>
      </c>
      <c r="K90" s="15">
        <v>27</v>
      </c>
      <c r="L90" s="16">
        <f t="shared" si="7"/>
        <v>3.0025925925925923</v>
      </c>
      <c r="M90" s="51"/>
      <c r="N90" s="17" t="s">
        <v>33</v>
      </c>
      <c r="O90" s="18">
        <f t="shared" si="6"/>
        <v>0</v>
      </c>
      <c r="P90" s="55"/>
      <c r="Q90" s="118" t="s">
        <v>1043</v>
      </c>
    </row>
    <row r="91" spans="1:17" s="2" customFormat="1" outlineLevel="1" x14ac:dyDescent="0.3">
      <c r="B91" s="8" t="s">
        <v>1041</v>
      </c>
      <c r="C91" s="9" t="s">
        <v>557</v>
      </c>
      <c r="D91" s="232" t="s">
        <v>35</v>
      </c>
      <c r="E91" s="63" t="s">
        <v>19</v>
      </c>
      <c r="F91" s="64" t="s">
        <v>716</v>
      </c>
      <c r="G91" s="65" t="s">
        <v>21</v>
      </c>
      <c r="H91" s="12" t="s">
        <v>22</v>
      </c>
      <c r="I91" s="13" t="s">
        <v>1048</v>
      </c>
      <c r="J91" s="14">
        <v>81.069999999999993</v>
      </c>
      <c r="K91" s="15">
        <v>40</v>
      </c>
      <c r="L91" s="16">
        <f t="shared" si="7"/>
        <v>2.0267499999999998</v>
      </c>
      <c r="M91" s="51"/>
      <c r="N91" s="17" t="s">
        <v>33</v>
      </c>
      <c r="O91" s="18">
        <f t="shared" si="6"/>
        <v>0</v>
      </c>
      <c r="P91" s="60"/>
      <c r="Q91" s="118" t="s">
        <v>1297</v>
      </c>
    </row>
    <row r="92" spans="1:17" s="2" customFormat="1" outlineLevel="1" x14ac:dyDescent="0.3">
      <c r="B92" s="8" t="s">
        <v>1272</v>
      </c>
      <c r="C92" s="9" t="s">
        <v>66</v>
      </c>
      <c r="D92" s="9" t="s">
        <v>35</v>
      </c>
      <c r="E92" s="63" t="s">
        <v>19</v>
      </c>
      <c r="F92" s="64" t="s">
        <v>716</v>
      </c>
      <c r="G92" s="65" t="s">
        <v>21</v>
      </c>
      <c r="H92" s="12" t="s">
        <v>32</v>
      </c>
      <c r="I92" s="13" t="s">
        <v>32</v>
      </c>
      <c r="J92" s="14">
        <v>3.3969999999999998</v>
      </c>
      <c r="K92" s="15">
        <v>1</v>
      </c>
      <c r="L92" s="16">
        <f t="shared" si="7"/>
        <v>3.3969999999999998</v>
      </c>
      <c r="M92" s="51"/>
      <c r="N92" s="17" t="s">
        <v>32</v>
      </c>
      <c r="O92" s="18">
        <f t="shared" si="6"/>
        <v>0</v>
      </c>
      <c r="P92" s="55"/>
      <c r="Q92" s="118"/>
    </row>
    <row r="93" spans="1:17" s="61" customFormat="1" outlineLevel="1" x14ac:dyDescent="0.3">
      <c r="A93" s="2"/>
      <c r="B93" s="8" t="s">
        <v>1273</v>
      </c>
      <c r="C93" s="9" t="s">
        <v>66</v>
      </c>
      <c r="D93" s="9" t="s">
        <v>35</v>
      </c>
      <c r="E93" s="63" t="s">
        <v>19</v>
      </c>
      <c r="F93" s="64" t="s">
        <v>716</v>
      </c>
      <c r="G93" s="65" t="s">
        <v>21</v>
      </c>
      <c r="H93" s="12" t="s">
        <v>546</v>
      </c>
      <c r="I93" s="13" t="s">
        <v>900</v>
      </c>
      <c r="J93" s="14">
        <v>79.92</v>
      </c>
      <c r="K93" s="15">
        <v>36</v>
      </c>
      <c r="L93" s="16">
        <f t="shared" si="7"/>
        <v>2.2200000000000002</v>
      </c>
      <c r="M93" s="51"/>
      <c r="N93" s="17" t="s">
        <v>546</v>
      </c>
      <c r="O93" s="18">
        <f t="shared" si="6"/>
        <v>0</v>
      </c>
      <c r="P93" s="55"/>
      <c r="Q93" s="118"/>
    </row>
    <row r="94" spans="1:17" s="2" customFormat="1" outlineLevel="1" x14ac:dyDescent="0.3">
      <c r="B94" s="8" t="s">
        <v>1305</v>
      </c>
      <c r="C94" s="9" t="s">
        <v>557</v>
      </c>
      <c r="D94" s="232" t="s">
        <v>35</v>
      </c>
      <c r="E94" s="63" t="s">
        <v>19</v>
      </c>
      <c r="F94" s="64" t="s">
        <v>716</v>
      </c>
      <c r="G94" s="65" t="s">
        <v>21</v>
      </c>
      <c r="H94" s="12" t="s">
        <v>22</v>
      </c>
      <c r="I94" s="13" t="s">
        <v>1306</v>
      </c>
      <c r="J94" s="14">
        <v>2.37</v>
      </c>
      <c r="K94" s="15">
        <v>1</v>
      </c>
      <c r="L94" s="16">
        <f t="shared" si="7"/>
        <v>2.37</v>
      </c>
      <c r="M94" s="51"/>
      <c r="N94" s="17" t="s">
        <v>33</v>
      </c>
      <c r="O94" s="18">
        <f t="shared" si="6"/>
        <v>0</v>
      </c>
      <c r="P94" s="92"/>
      <c r="Q94" s="122" t="s">
        <v>1307</v>
      </c>
    </row>
    <row r="95" spans="1:17" s="2" customFormat="1" outlineLevel="1" x14ac:dyDescent="0.3">
      <c r="B95" s="8" t="s">
        <v>1247</v>
      </c>
      <c r="C95" s="9" t="s">
        <v>557</v>
      </c>
      <c r="D95" s="232" t="s">
        <v>35</v>
      </c>
      <c r="E95" s="63" t="s">
        <v>19</v>
      </c>
      <c r="F95" s="64" t="s">
        <v>716</v>
      </c>
      <c r="G95" s="65" t="s">
        <v>21</v>
      </c>
      <c r="H95" s="12" t="s">
        <v>28</v>
      </c>
      <c r="I95" s="139" t="s">
        <v>849</v>
      </c>
      <c r="J95" s="14">
        <v>3.6480000000000001</v>
      </c>
      <c r="K95" s="15">
        <v>1</v>
      </c>
      <c r="L95" s="16">
        <f t="shared" si="7"/>
        <v>3.6480000000000001</v>
      </c>
      <c r="M95" s="51"/>
      <c r="N95" s="17" t="s">
        <v>33</v>
      </c>
      <c r="O95" s="18">
        <f t="shared" si="6"/>
        <v>0</v>
      </c>
      <c r="P95" s="55"/>
      <c r="Q95" s="118" t="s">
        <v>1248</v>
      </c>
    </row>
    <row r="96" spans="1:17" s="61" customFormat="1" outlineLevel="1" x14ac:dyDescent="0.3">
      <c r="A96" s="2"/>
      <c r="B96" s="8" t="s">
        <v>1062</v>
      </c>
      <c r="C96" s="9" t="s">
        <v>557</v>
      </c>
      <c r="D96" s="232" t="s">
        <v>73</v>
      </c>
      <c r="E96" s="63" t="s">
        <v>19</v>
      </c>
      <c r="F96" s="64" t="s">
        <v>716</v>
      </c>
      <c r="G96" s="65" t="s">
        <v>21</v>
      </c>
      <c r="H96" s="12" t="s">
        <v>28</v>
      </c>
      <c r="I96" s="13" t="s">
        <v>849</v>
      </c>
      <c r="J96" s="14">
        <v>3.6480000000000001</v>
      </c>
      <c r="K96" s="15">
        <v>1</v>
      </c>
      <c r="L96" s="16">
        <f t="shared" si="7"/>
        <v>3.6480000000000001</v>
      </c>
      <c r="M96" s="51"/>
      <c r="N96" s="17" t="s">
        <v>33</v>
      </c>
      <c r="O96" s="18">
        <f t="shared" si="6"/>
        <v>0</v>
      </c>
      <c r="P96" s="60"/>
      <c r="Q96" s="118" t="s">
        <v>1063</v>
      </c>
    </row>
    <row r="97" spans="1:17" s="61" customFormat="1" outlineLevel="1" x14ac:dyDescent="0.3">
      <c r="A97" s="2"/>
      <c r="B97" s="8" t="s">
        <v>1289</v>
      </c>
      <c r="C97" s="9" t="s">
        <v>17</v>
      </c>
      <c r="D97" s="232" t="s">
        <v>35</v>
      </c>
      <c r="E97" s="63" t="s">
        <v>19</v>
      </c>
      <c r="F97" s="64" t="s">
        <v>716</v>
      </c>
      <c r="G97" s="65" t="s">
        <v>21</v>
      </c>
      <c r="H97" s="12" t="s">
        <v>22</v>
      </c>
      <c r="I97" s="13" t="s">
        <v>1129</v>
      </c>
      <c r="J97" s="14">
        <v>28.55</v>
      </c>
      <c r="K97" s="15">
        <v>10</v>
      </c>
      <c r="L97" s="16">
        <f t="shared" si="7"/>
        <v>2.855</v>
      </c>
      <c r="M97" s="51"/>
      <c r="N97" s="17" t="s">
        <v>33</v>
      </c>
      <c r="O97" s="18">
        <f t="shared" si="6"/>
        <v>0</v>
      </c>
      <c r="P97" s="55"/>
      <c r="Q97" s="118" t="s">
        <v>1290</v>
      </c>
    </row>
    <row r="98" spans="1:17" s="2" customFormat="1" outlineLevel="1" x14ac:dyDescent="0.3">
      <c r="B98" s="8" t="s">
        <v>1135</v>
      </c>
      <c r="C98" s="9" t="s">
        <v>557</v>
      </c>
      <c r="D98" s="232" t="s">
        <v>73</v>
      </c>
      <c r="E98" s="63" t="s">
        <v>19</v>
      </c>
      <c r="F98" s="64" t="s">
        <v>716</v>
      </c>
      <c r="G98" s="65" t="s">
        <v>21</v>
      </c>
      <c r="H98" s="12" t="s">
        <v>22</v>
      </c>
      <c r="I98" s="13" t="s">
        <v>1136</v>
      </c>
      <c r="J98" s="14">
        <v>39.21</v>
      </c>
      <c r="K98" s="15">
        <v>12</v>
      </c>
      <c r="L98" s="16">
        <f t="shared" si="7"/>
        <v>3.2675000000000001</v>
      </c>
      <c r="M98" s="51"/>
      <c r="N98" s="17" t="s">
        <v>33</v>
      </c>
      <c r="O98" s="18">
        <f t="shared" si="6"/>
        <v>0</v>
      </c>
      <c r="P98" s="55"/>
      <c r="Q98" s="118"/>
    </row>
    <row r="99" spans="1:17" s="2" customFormat="1" outlineLevel="1" x14ac:dyDescent="0.3">
      <c r="B99" s="8" t="s">
        <v>1135</v>
      </c>
      <c r="C99" s="9" t="s">
        <v>557</v>
      </c>
      <c r="D99" s="232" t="s">
        <v>35</v>
      </c>
      <c r="E99" s="63" t="s">
        <v>19</v>
      </c>
      <c r="F99" s="64" t="s">
        <v>716</v>
      </c>
      <c r="G99" s="65" t="s">
        <v>21</v>
      </c>
      <c r="H99" s="12" t="s">
        <v>22</v>
      </c>
      <c r="I99" s="13" t="s">
        <v>1136</v>
      </c>
      <c r="J99" s="14">
        <v>39.21</v>
      </c>
      <c r="K99" s="15">
        <v>12</v>
      </c>
      <c r="L99" s="16">
        <f t="shared" si="7"/>
        <v>3.2675000000000001</v>
      </c>
      <c r="M99" s="51"/>
      <c r="N99" s="17" t="s">
        <v>33</v>
      </c>
      <c r="O99" s="18">
        <f t="shared" si="6"/>
        <v>0</v>
      </c>
      <c r="P99" s="60"/>
      <c r="Q99" s="118" t="s">
        <v>1302</v>
      </c>
    </row>
    <row r="100" spans="1:17" s="2" customFormat="1" outlineLevel="1" x14ac:dyDescent="0.3">
      <c r="B100" s="8" t="s">
        <v>1275</v>
      </c>
      <c r="C100" s="9" t="s">
        <v>949</v>
      </c>
      <c r="D100" s="9" t="s">
        <v>35</v>
      </c>
      <c r="E100" s="63" t="s">
        <v>19</v>
      </c>
      <c r="F100" s="64" t="s">
        <v>716</v>
      </c>
      <c r="G100" s="65" t="s">
        <v>21</v>
      </c>
      <c r="H100" s="12" t="s">
        <v>32</v>
      </c>
      <c r="I100" s="13" t="s">
        <v>32</v>
      </c>
      <c r="J100" s="14">
        <v>2.9249999999999998</v>
      </c>
      <c r="K100" s="15">
        <v>1</v>
      </c>
      <c r="L100" s="16">
        <f t="shared" si="7"/>
        <v>2.9249999999999998</v>
      </c>
      <c r="M100" s="51"/>
      <c r="N100" s="17" t="s">
        <v>32</v>
      </c>
      <c r="O100" s="18">
        <f t="shared" si="6"/>
        <v>0</v>
      </c>
      <c r="P100" s="55"/>
      <c r="Q100" s="118"/>
    </row>
    <row r="101" spans="1:17" s="2" customFormat="1" outlineLevel="1" x14ac:dyDescent="0.3">
      <c r="B101" s="8" t="s">
        <v>1137</v>
      </c>
      <c r="C101" s="9" t="s">
        <v>557</v>
      </c>
      <c r="D101" s="232" t="s">
        <v>73</v>
      </c>
      <c r="E101" s="63" t="s">
        <v>19</v>
      </c>
      <c r="F101" s="64" t="s">
        <v>716</v>
      </c>
      <c r="G101" s="65" t="s">
        <v>21</v>
      </c>
      <c r="H101" s="12" t="s">
        <v>22</v>
      </c>
      <c r="I101" s="13" t="s">
        <v>1136</v>
      </c>
      <c r="J101" s="14">
        <v>53.25</v>
      </c>
      <c r="K101" s="15">
        <v>12</v>
      </c>
      <c r="L101" s="16">
        <f t="shared" si="7"/>
        <v>4.4375</v>
      </c>
      <c r="M101" s="51"/>
      <c r="N101" s="17" t="s">
        <v>33</v>
      </c>
      <c r="O101" s="18">
        <f t="shared" si="6"/>
        <v>0</v>
      </c>
      <c r="P101" s="55"/>
      <c r="Q101" s="118"/>
    </row>
    <row r="102" spans="1:17" s="2" customFormat="1" outlineLevel="1" x14ac:dyDescent="0.3">
      <c r="B102" s="8" t="s">
        <v>1137</v>
      </c>
      <c r="C102" s="9" t="s">
        <v>557</v>
      </c>
      <c r="D102" s="232" t="s">
        <v>35</v>
      </c>
      <c r="E102" s="63" t="s">
        <v>19</v>
      </c>
      <c r="F102" s="64" t="s">
        <v>716</v>
      </c>
      <c r="G102" s="65" t="s">
        <v>21</v>
      </c>
      <c r="H102" s="12" t="s">
        <v>22</v>
      </c>
      <c r="I102" s="13" t="s">
        <v>1136</v>
      </c>
      <c r="J102" s="14">
        <v>53.25</v>
      </c>
      <c r="K102" s="15">
        <v>12</v>
      </c>
      <c r="L102" s="16">
        <f t="shared" si="7"/>
        <v>4.4375</v>
      </c>
      <c r="M102" s="51"/>
      <c r="N102" s="17" t="s">
        <v>33</v>
      </c>
      <c r="O102" s="18">
        <f t="shared" si="6"/>
        <v>0</v>
      </c>
      <c r="P102" s="60"/>
      <c r="Q102" s="118" t="s">
        <v>1303</v>
      </c>
    </row>
    <row r="103" spans="1:17" s="2" customFormat="1" outlineLevel="1" x14ac:dyDescent="0.3">
      <c r="B103" s="25" t="s">
        <v>1278</v>
      </c>
      <c r="C103" s="26" t="s">
        <v>66</v>
      </c>
      <c r="D103" s="26" t="s">
        <v>35</v>
      </c>
      <c r="E103" s="27" t="s">
        <v>19</v>
      </c>
      <c r="F103" s="64" t="s">
        <v>716</v>
      </c>
      <c r="G103" s="65" t="s">
        <v>21</v>
      </c>
      <c r="H103" s="54" t="s">
        <v>546</v>
      </c>
      <c r="I103" s="29" t="s">
        <v>1279</v>
      </c>
      <c r="J103" s="30">
        <v>43.36</v>
      </c>
      <c r="K103" s="31">
        <v>20</v>
      </c>
      <c r="L103" s="32">
        <f t="shared" si="7"/>
        <v>2.1680000000000001</v>
      </c>
      <c r="M103" s="52"/>
      <c r="N103" s="33" t="s">
        <v>32</v>
      </c>
      <c r="O103" s="34">
        <f t="shared" si="6"/>
        <v>0</v>
      </c>
      <c r="P103" s="55"/>
      <c r="Q103" s="118"/>
    </row>
    <row r="104" spans="1:17" s="2" customFormat="1" outlineLevel="1" x14ac:dyDescent="0.3">
      <c r="B104" s="8" t="s">
        <v>1308</v>
      </c>
      <c r="C104" s="9" t="s">
        <v>557</v>
      </c>
      <c r="D104" s="232" t="s">
        <v>35</v>
      </c>
      <c r="E104" s="63" t="s">
        <v>19</v>
      </c>
      <c r="F104" s="64" t="s">
        <v>716</v>
      </c>
      <c r="G104" s="65" t="s">
        <v>21</v>
      </c>
      <c r="H104" s="12" t="s">
        <v>22</v>
      </c>
      <c r="I104" s="13" t="s">
        <v>884</v>
      </c>
      <c r="J104" s="14">
        <v>81.08</v>
      </c>
      <c r="K104" s="15">
        <v>30</v>
      </c>
      <c r="L104" s="16">
        <f t="shared" si="7"/>
        <v>2.7026666666666666</v>
      </c>
      <c r="M104" s="51"/>
      <c r="N104" s="17" t="s">
        <v>33</v>
      </c>
      <c r="O104" s="18">
        <f t="shared" si="6"/>
        <v>0</v>
      </c>
      <c r="P104" s="93"/>
      <c r="Q104" s="122" t="s">
        <v>1309</v>
      </c>
    </row>
    <row r="105" spans="1:17" s="2" customFormat="1" outlineLevel="1" x14ac:dyDescent="0.3">
      <c r="B105" s="8" t="s">
        <v>1351</v>
      </c>
      <c r="C105" s="9" t="s">
        <v>557</v>
      </c>
      <c r="D105" s="232" t="s">
        <v>35</v>
      </c>
      <c r="E105" s="63" t="s">
        <v>1285</v>
      </c>
      <c r="F105" s="64" t="s">
        <v>932</v>
      </c>
      <c r="G105" s="65" t="s">
        <v>21</v>
      </c>
      <c r="H105" s="12" t="s">
        <v>22</v>
      </c>
      <c r="I105" s="13" t="s">
        <v>151</v>
      </c>
      <c r="J105" s="14">
        <f>3.22*50</f>
        <v>161</v>
      </c>
      <c r="K105" s="15">
        <v>50</v>
      </c>
      <c r="L105" s="16">
        <f t="shared" si="7"/>
        <v>3.22</v>
      </c>
      <c r="M105" s="51"/>
      <c r="N105" s="17" t="s">
        <v>33</v>
      </c>
      <c r="O105" s="18">
        <f t="shared" si="6"/>
        <v>0</v>
      </c>
      <c r="P105" s="55"/>
      <c r="Q105" s="118" t="s">
        <v>1352</v>
      </c>
    </row>
    <row r="106" spans="1:17" s="2" customFormat="1" outlineLevel="1" x14ac:dyDescent="0.3">
      <c r="B106" s="8" t="s">
        <v>1276</v>
      </c>
      <c r="C106" s="9" t="s">
        <v>557</v>
      </c>
      <c r="D106" s="232" t="s">
        <v>35</v>
      </c>
      <c r="E106" s="63" t="s">
        <v>384</v>
      </c>
      <c r="F106" s="64" t="s">
        <v>932</v>
      </c>
      <c r="G106" s="65" t="s">
        <v>21</v>
      </c>
      <c r="H106" s="48" t="s">
        <v>33</v>
      </c>
      <c r="I106" s="41" t="s">
        <v>1124</v>
      </c>
      <c r="J106" s="14">
        <f>1.94*J107</f>
        <v>41.128000000000007</v>
      </c>
      <c r="K106" s="15">
        <v>20</v>
      </c>
      <c r="L106" s="16">
        <f t="shared" si="7"/>
        <v>2.0564000000000004</v>
      </c>
      <c r="M106" s="51"/>
      <c r="N106" s="17" t="s">
        <v>33</v>
      </c>
      <c r="O106" s="18">
        <f t="shared" si="6"/>
        <v>0</v>
      </c>
      <c r="P106" s="93"/>
      <c r="Q106" s="122" t="s">
        <v>1277</v>
      </c>
    </row>
    <row r="107" spans="1:17" s="2" customFormat="1" outlineLevel="1" x14ac:dyDescent="0.3">
      <c r="B107" s="8" t="s">
        <v>1284</v>
      </c>
      <c r="C107" s="9" t="s">
        <v>949</v>
      </c>
      <c r="D107" s="9" t="s">
        <v>35</v>
      </c>
      <c r="E107" s="63" t="s">
        <v>1285</v>
      </c>
      <c r="F107" s="64" t="s">
        <v>932</v>
      </c>
      <c r="G107" s="65" t="s">
        <v>21</v>
      </c>
      <c r="H107" s="12" t="s">
        <v>22</v>
      </c>
      <c r="I107" s="13" t="s">
        <v>1286</v>
      </c>
      <c r="J107" s="14">
        <f>0.53*40</f>
        <v>21.200000000000003</v>
      </c>
      <c r="K107" s="15">
        <v>40</v>
      </c>
      <c r="L107" s="16">
        <f t="shared" si="7"/>
        <v>0.53</v>
      </c>
      <c r="M107" s="51"/>
      <c r="N107" s="17" t="s">
        <v>546</v>
      </c>
      <c r="O107" s="18">
        <f t="shared" si="6"/>
        <v>0</v>
      </c>
      <c r="P107" s="93"/>
      <c r="Q107" s="122"/>
    </row>
    <row r="108" spans="1:17" s="2" customFormat="1" outlineLevel="1" x14ac:dyDescent="0.3">
      <c r="B108" s="8" t="s">
        <v>1353</v>
      </c>
      <c r="C108" s="9" t="s">
        <v>557</v>
      </c>
      <c r="D108" s="232" t="s">
        <v>35</v>
      </c>
      <c r="E108" s="63" t="s">
        <v>1285</v>
      </c>
      <c r="F108" s="64" t="s">
        <v>932</v>
      </c>
      <c r="G108" s="65" t="s">
        <v>21</v>
      </c>
      <c r="H108" s="12" t="s">
        <v>22</v>
      </c>
      <c r="I108" s="13" t="s">
        <v>1354</v>
      </c>
      <c r="J108" s="14">
        <f>20*1.55</f>
        <v>31</v>
      </c>
      <c r="K108" s="15">
        <v>20</v>
      </c>
      <c r="L108" s="16">
        <f t="shared" si="7"/>
        <v>1.55</v>
      </c>
      <c r="M108" s="51"/>
      <c r="N108" s="17" t="s">
        <v>33</v>
      </c>
      <c r="O108" s="18">
        <f t="shared" si="6"/>
        <v>0</v>
      </c>
      <c r="P108" s="55"/>
      <c r="Q108" s="118" t="s">
        <v>1355</v>
      </c>
    </row>
    <row r="109" spans="1:17" s="2" customFormat="1" outlineLevel="1" x14ac:dyDescent="0.3">
      <c r="B109" s="8" t="s">
        <v>1123</v>
      </c>
      <c r="C109" s="9" t="s">
        <v>557</v>
      </c>
      <c r="D109" s="232" t="s">
        <v>73</v>
      </c>
      <c r="E109" s="63" t="s">
        <v>36</v>
      </c>
      <c r="F109" s="64" t="s">
        <v>932</v>
      </c>
      <c r="G109" s="65" t="s">
        <v>21</v>
      </c>
      <c r="H109" s="12" t="s">
        <v>67</v>
      </c>
      <c r="I109" s="13" t="s">
        <v>1124</v>
      </c>
      <c r="J109" s="14">
        <v>16.75</v>
      </c>
      <c r="K109" s="15">
        <v>10</v>
      </c>
      <c r="L109" s="16">
        <f t="shared" si="7"/>
        <v>1.675</v>
      </c>
      <c r="M109" s="51"/>
      <c r="N109" s="17" t="s">
        <v>33</v>
      </c>
      <c r="O109" s="18">
        <f t="shared" si="6"/>
        <v>0</v>
      </c>
      <c r="P109" s="55"/>
      <c r="Q109" s="118" t="s">
        <v>1125</v>
      </c>
    </row>
    <row r="110" spans="1:17" s="2" customFormat="1" outlineLevel="1" x14ac:dyDescent="0.3">
      <c r="B110" s="8" t="s">
        <v>1123</v>
      </c>
      <c r="C110" s="9" t="s">
        <v>557</v>
      </c>
      <c r="D110" s="232" t="s">
        <v>35</v>
      </c>
      <c r="E110" s="63" t="s">
        <v>36</v>
      </c>
      <c r="F110" s="64" t="s">
        <v>932</v>
      </c>
      <c r="G110" s="65" t="s">
        <v>21</v>
      </c>
      <c r="H110" s="12" t="s">
        <v>67</v>
      </c>
      <c r="I110" s="13" t="s">
        <v>1124</v>
      </c>
      <c r="J110" s="14">
        <v>16.75</v>
      </c>
      <c r="K110" s="15">
        <v>10</v>
      </c>
      <c r="L110" s="16">
        <f t="shared" si="7"/>
        <v>1.675</v>
      </c>
      <c r="M110" s="51"/>
      <c r="N110" s="17" t="s">
        <v>33</v>
      </c>
      <c r="O110" s="18">
        <f t="shared" si="6"/>
        <v>0</v>
      </c>
      <c r="P110" s="93"/>
      <c r="Q110" s="122" t="s">
        <v>1274</v>
      </c>
    </row>
    <row r="111" spans="1:17" s="2" customFormat="1" outlineLevel="1" x14ac:dyDescent="0.3">
      <c r="B111" s="25" t="s">
        <v>999</v>
      </c>
      <c r="C111" s="26" t="s">
        <v>557</v>
      </c>
      <c r="D111" s="233" t="s">
        <v>73</v>
      </c>
      <c r="E111" s="27" t="s">
        <v>19</v>
      </c>
      <c r="F111" s="35" t="s">
        <v>932</v>
      </c>
      <c r="G111" s="39" t="s">
        <v>21</v>
      </c>
      <c r="H111" s="54" t="s">
        <v>22</v>
      </c>
      <c r="I111" s="29" t="s">
        <v>1000</v>
      </c>
      <c r="J111" s="30">
        <v>87.79</v>
      </c>
      <c r="K111" s="31">
        <v>40</v>
      </c>
      <c r="L111" s="32">
        <f t="shared" si="7"/>
        <v>2.19475</v>
      </c>
      <c r="M111" s="52"/>
      <c r="N111" s="33" t="s">
        <v>33</v>
      </c>
      <c r="O111" s="34">
        <f t="shared" si="6"/>
        <v>0</v>
      </c>
      <c r="P111" s="101"/>
      <c r="Q111" s="118" t="s">
        <v>1001</v>
      </c>
    </row>
    <row r="112" spans="1:17" s="2" customFormat="1" outlineLevel="1" x14ac:dyDescent="0.3">
      <c r="B112" s="8" t="s">
        <v>999</v>
      </c>
      <c r="C112" s="9" t="s">
        <v>557</v>
      </c>
      <c r="D112" s="232" t="s">
        <v>35</v>
      </c>
      <c r="E112" s="63" t="s">
        <v>19</v>
      </c>
      <c r="F112" s="64" t="s">
        <v>932</v>
      </c>
      <c r="G112" s="65" t="s">
        <v>21</v>
      </c>
      <c r="H112" s="12" t="s">
        <v>22</v>
      </c>
      <c r="I112" s="13" t="s">
        <v>1000</v>
      </c>
      <c r="J112" s="14">
        <v>87.79</v>
      </c>
      <c r="K112" s="15">
        <v>40</v>
      </c>
      <c r="L112" s="16">
        <f t="shared" si="7"/>
        <v>2.19475</v>
      </c>
      <c r="M112" s="51"/>
      <c r="N112" s="17" t="s">
        <v>33</v>
      </c>
      <c r="O112" s="18">
        <f t="shared" si="6"/>
        <v>0</v>
      </c>
      <c r="P112" s="100"/>
      <c r="Q112" s="118" t="s">
        <v>1330</v>
      </c>
    </row>
    <row r="113" spans="1:17" s="2" customFormat="1" outlineLevel="1" x14ac:dyDescent="0.3">
      <c r="B113" s="8" t="s">
        <v>314</v>
      </c>
      <c r="C113" s="9" t="s">
        <v>557</v>
      </c>
      <c r="D113" s="232" t="s">
        <v>239</v>
      </c>
      <c r="E113" s="63" t="s">
        <v>19</v>
      </c>
      <c r="F113" s="64" t="s">
        <v>93</v>
      </c>
      <c r="G113" s="65" t="s">
        <v>21</v>
      </c>
      <c r="H113" s="12" t="s">
        <v>22</v>
      </c>
      <c r="I113" s="13" t="s">
        <v>315</v>
      </c>
      <c r="J113" s="14">
        <v>19</v>
      </c>
      <c r="K113" s="15">
        <v>12</v>
      </c>
      <c r="L113" s="16">
        <f t="shared" si="7"/>
        <v>1.5833333333333333</v>
      </c>
      <c r="M113" s="51"/>
      <c r="N113" s="17" t="s">
        <v>110</v>
      </c>
      <c r="O113" s="18">
        <f t="shared" si="6"/>
        <v>0</v>
      </c>
      <c r="P113" s="55"/>
      <c r="Q113" s="118">
        <v>90</v>
      </c>
    </row>
    <row r="114" spans="1:17" s="2" customFormat="1" outlineLevel="1" x14ac:dyDescent="0.3">
      <c r="B114" s="8" t="s">
        <v>461</v>
      </c>
      <c r="C114" s="9" t="s">
        <v>17</v>
      </c>
      <c r="D114" s="232" t="s">
        <v>1266</v>
      </c>
      <c r="E114" s="63" t="s">
        <v>36</v>
      </c>
      <c r="F114" s="64" t="s">
        <v>93</v>
      </c>
      <c r="G114" s="65" t="s">
        <v>21</v>
      </c>
      <c r="H114" s="12" t="s">
        <v>67</v>
      </c>
      <c r="I114" s="13" t="s">
        <v>462</v>
      </c>
      <c r="J114" s="14">
        <v>2</v>
      </c>
      <c r="K114" s="15">
        <v>1</v>
      </c>
      <c r="L114" s="16">
        <f t="shared" si="7"/>
        <v>2</v>
      </c>
      <c r="M114" s="51"/>
      <c r="N114" s="17" t="s">
        <v>33</v>
      </c>
      <c r="O114" s="18">
        <f t="shared" si="6"/>
        <v>0</v>
      </c>
      <c r="P114" s="55"/>
      <c r="Q114" s="118" t="s">
        <v>463</v>
      </c>
    </row>
    <row r="115" spans="1:17" s="2" customFormat="1" outlineLevel="1" x14ac:dyDescent="0.3">
      <c r="B115" s="8" t="s">
        <v>148</v>
      </c>
      <c r="C115" s="9" t="s">
        <v>17</v>
      </c>
      <c r="D115" s="232" t="s">
        <v>92</v>
      </c>
      <c r="E115" s="63" t="s">
        <v>19</v>
      </c>
      <c r="F115" s="64" t="s">
        <v>93</v>
      </c>
      <c r="G115" s="65" t="s">
        <v>21</v>
      </c>
      <c r="H115" s="12" t="s">
        <v>22</v>
      </c>
      <c r="I115" s="13" t="s">
        <v>541</v>
      </c>
      <c r="J115" s="160">
        <v>59.79</v>
      </c>
      <c r="K115" s="15">
        <v>25</v>
      </c>
      <c r="L115" s="16">
        <f t="shared" si="7"/>
        <v>2.3915999999999999</v>
      </c>
      <c r="M115" s="51"/>
      <c r="N115" s="17" t="s">
        <v>546</v>
      </c>
      <c r="O115" s="18">
        <f t="shared" si="6"/>
        <v>0</v>
      </c>
      <c r="P115" s="55"/>
      <c r="Q115" s="118" t="s">
        <v>149</v>
      </c>
    </row>
    <row r="116" spans="1:17" s="2" customFormat="1" outlineLevel="1" x14ac:dyDescent="0.3">
      <c r="B116" s="8" t="s">
        <v>133</v>
      </c>
      <c r="C116" s="9" t="s">
        <v>17</v>
      </c>
      <c r="D116" s="232" t="s">
        <v>92</v>
      </c>
      <c r="E116" s="63" t="s">
        <v>19</v>
      </c>
      <c r="F116" s="64" t="s">
        <v>93</v>
      </c>
      <c r="G116" s="65" t="s">
        <v>21</v>
      </c>
      <c r="H116" s="12" t="s">
        <v>22</v>
      </c>
      <c r="I116" s="13" t="s">
        <v>542</v>
      </c>
      <c r="J116" s="160">
        <v>39.69</v>
      </c>
      <c r="K116" s="15">
        <v>11</v>
      </c>
      <c r="L116" s="16">
        <f t="shared" si="7"/>
        <v>3.6081818181818179</v>
      </c>
      <c r="M116" s="51"/>
      <c r="N116" s="17" t="s">
        <v>33</v>
      </c>
      <c r="O116" s="18">
        <f t="shared" si="6"/>
        <v>0</v>
      </c>
      <c r="P116" s="55"/>
      <c r="Q116" s="118" t="s">
        <v>135</v>
      </c>
    </row>
    <row r="117" spans="1:17" s="2" customFormat="1" outlineLevel="1" x14ac:dyDescent="0.3">
      <c r="B117" s="8" t="s">
        <v>1186</v>
      </c>
      <c r="C117" s="9" t="s">
        <v>66</v>
      </c>
      <c r="D117" s="9" t="s">
        <v>1170</v>
      </c>
      <c r="E117" s="63" t="s">
        <v>568</v>
      </c>
      <c r="F117" s="64" t="s">
        <v>562</v>
      </c>
      <c r="G117" s="65" t="s">
        <v>563</v>
      </c>
      <c r="H117" s="12" t="s">
        <v>22</v>
      </c>
      <c r="I117" s="13" t="s">
        <v>317</v>
      </c>
      <c r="J117" s="14">
        <v>28.75</v>
      </c>
      <c r="K117" s="15">
        <v>24</v>
      </c>
      <c r="L117" s="16">
        <f t="shared" si="7"/>
        <v>1.1979166666666667</v>
      </c>
      <c r="M117" s="51"/>
      <c r="N117" s="17" t="s">
        <v>564</v>
      </c>
      <c r="O117" s="18">
        <f t="shared" si="6"/>
        <v>0</v>
      </c>
      <c r="P117" s="55"/>
      <c r="Q117" s="118"/>
    </row>
    <row r="118" spans="1:17" s="61" customFormat="1" outlineLevel="1" x14ac:dyDescent="0.3">
      <c r="A118" s="2"/>
      <c r="B118" s="25" t="s">
        <v>170</v>
      </c>
      <c r="C118" s="26" t="s">
        <v>17</v>
      </c>
      <c r="D118" s="233" t="s">
        <v>92</v>
      </c>
      <c r="E118" s="27" t="s">
        <v>19</v>
      </c>
      <c r="F118" s="35" t="s">
        <v>93</v>
      </c>
      <c r="G118" s="39" t="s">
        <v>21</v>
      </c>
      <c r="H118" s="54" t="s">
        <v>22</v>
      </c>
      <c r="I118" s="29" t="s">
        <v>171</v>
      </c>
      <c r="J118" s="161">
        <v>45.53</v>
      </c>
      <c r="K118" s="31">
        <v>11.25</v>
      </c>
      <c r="L118" s="32">
        <f t="shared" ref="L118:L149" si="8">J118/K118</f>
        <v>4.0471111111111115</v>
      </c>
      <c r="M118" s="52"/>
      <c r="N118" s="33" t="s">
        <v>33</v>
      </c>
      <c r="O118" s="34">
        <f t="shared" si="6"/>
        <v>0</v>
      </c>
      <c r="P118" s="56"/>
      <c r="Q118" s="118" t="s">
        <v>172</v>
      </c>
    </row>
    <row r="119" spans="1:17" s="2" customFormat="1" outlineLevel="1" x14ac:dyDescent="0.3">
      <c r="B119" s="8" t="s">
        <v>355</v>
      </c>
      <c r="C119" s="9" t="s">
        <v>66</v>
      </c>
      <c r="D119" s="9" t="s">
        <v>76</v>
      </c>
      <c r="E119" s="63" t="s">
        <v>19</v>
      </c>
      <c r="F119" s="64" t="s">
        <v>93</v>
      </c>
      <c r="G119" s="65" t="s">
        <v>902</v>
      </c>
      <c r="H119" s="86" t="s">
        <v>185</v>
      </c>
      <c r="I119" s="13" t="s">
        <v>185</v>
      </c>
      <c r="J119" s="14">
        <v>54.61</v>
      </c>
      <c r="K119" s="15">
        <v>1</v>
      </c>
      <c r="L119" s="16">
        <f t="shared" si="8"/>
        <v>54.61</v>
      </c>
      <c r="M119" s="51"/>
      <c r="N119" s="17" t="s">
        <v>185</v>
      </c>
      <c r="O119" s="18">
        <f t="shared" si="6"/>
        <v>0</v>
      </c>
      <c r="P119" s="55"/>
      <c r="Q119" s="118"/>
    </row>
    <row r="120" spans="1:17" s="2" customFormat="1" outlineLevel="1" x14ac:dyDescent="0.3">
      <c r="B120" s="37" t="s">
        <v>1187</v>
      </c>
      <c r="C120" s="8" t="s">
        <v>66</v>
      </c>
      <c r="D120" s="9" t="s">
        <v>1170</v>
      </c>
      <c r="E120" s="63" t="s">
        <v>582</v>
      </c>
      <c r="F120" s="64" t="s">
        <v>562</v>
      </c>
      <c r="G120" s="65" t="s">
        <v>563</v>
      </c>
      <c r="H120" s="12" t="s">
        <v>22</v>
      </c>
      <c r="I120" s="13" t="s">
        <v>317</v>
      </c>
      <c r="J120" s="14">
        <v>30</v>
      </c>
      <c r="K120" s="15">
        <v>24</v>
      </c>
      <c r="L120" s="16">
        <f t="shared" si="8"/>
        <v>1.25</v>
      </c>
      <c r="M120" s="51"/>
      <c r="N120" s="17" t="s">
        <v>564</v>
      </c>
      <c r="O120" s="18">
        <f t="shared" si="6"/>
        <v>0</v>
      </c>
      <c r="P120" s="55"/>
      <c r="Q120" s="118"/>
    </row>
    <row r="121" spans="1:17" s="2" customFormat="1" outlineLevel="1" x14ac:dyDescent="0.3">
      <c r="B121" s="37" t="s">
        <v>631</v>
      </c>
      <c r="C121" s="9" t="s">
        <v>17</v>
      </c>
      <c r="D121" s="232" t="s">
        <v>613</v>
      </c>
      <c r="E121" s="63" t="s">
        <v>19</v>
      </c>
      <c r="F121" s="64" t="s">
        <v>614</v>
      </c>
      <c r="G121" s="65" t="s">
        <v>551</v>
      </c>
      <c r="H121" s="12" t="s">
        <v>22</v>
      </c>
      <c r="I121" s="13" t="s">
        <v>632</v>
      </c>
      <c r="J121" s="14">
        <v>71.28</v>
      </c>
      <c r="K121" s="15">
        <v>1</v>
      </c>
      <c r="L121" s="16">
        <f t="shared" si="8"/>
        <v>71.28</v>
      </c>
      <c r="M121" s="51"/>
      <c r="N121" s="17" t="s">
        <v>22</v>
      </c>
      <c r="O121" s="18">
        <f t="shared" si="6"/>
        <v>0</v>
      </c>
      <c r="P121" s="55"/>
      <c r="Q121" s="118"/>
    </row>
    <row r="122" spans="1:17" s="61" customFormat="1" outlineLevel="1" x14ac:dyDescent="0.3">
      <c r="A122" s="2"/>
      <c r="B122" s="8" t="s">
        <v>633</v>
      </c>
      <c r="C122" s="9" t="s">
        <v>17</v>
      </c>
      <c r="D122" s="232" t="s">
        <v>613</v>
      </c>
      <c r="E122" s="63" t="s">
        <v>19</v>
      </c>
      <c r="F122" s="64" t="s">
        <v>614</v>
      </c>
      <c r="G122" s="65" t="s">
        <v>551</v>
      </c>
      <c r="H122" s="12" t="s">
        <v>22</v>
      </c>
      <c r="I122" s="13" t="s">
        <v>632</v>
      </c>
      <c r="J122" s="14">
        <v>89.14</v>
      </c>
      <c r="K122" s="15">
        <v>1</v>
      </c>
      <c r="L122" s="16">
        <f t="shared" si="8"/>
        <v>89.14</v>
      </c>
      <c r="M122" s="51"/>
      <c r="N122" s="17" t="s">
        <v>22</v>
      </c>
      <c r="O122" s="18">
        <f t="shared" si="6"/>
        <v>0</v>
      </c>
      <c r="P122" s="55"/>
      <c r="Q122" s="118"/>
    </row>
    <row r="123" spans="1:17" s="2" customFormat="1" outlineLevel="1" x14ac:dyDescent="0.3">
      <c r="B123" s="8" t="s">
        <v>634</v>
      </c>
      <c r="C123" s="9" t="s">
        <v>557</v>
      </c>
      <c r="D123" s="232" t="s">
        <v>613</v>
      </c>
      <c r="E123" s="63" t="s">
        <v>635</v>
      </c>
      <c r="F123" s="64" t="s">
        <v>550</v>
      </c>
      <c r="G123" s="65" t="s">
        <v>551</v>
      </c>
      <c r="H123" s="12" t="s">
        <v>22</v>
      </c>
      <c r="I123" s="13" t="s">
        <v>636</v>
      </c>
      <c r="J123" s="14">
        <v>195</v>
      </c>
      <c r="K123" s="15">
        <v>20</v>
      </c>
      <c r="L123" s="16">
        <f t="shared" si="8"/>
        <v>9.75</v>
      </c>
      <c r="M123" s="51"/>
      <c r="N123" s="17" t="s">
        <v>305</v>
      </c>
      <c r="O123" s="18">
        <f t="shared" si="6"/>
        <v>0</v>
      </c>
      <c r="P123" s="55"/>
      <c r="Q123" s="118"/>
    </row>
    <row r="124" spans="1:17" s="61" customFormat="1" outlineLevel="1" x14ac:dyDescent="0.3">
      <c r="A124" s="2"/>
      <c r="B124" s="8" t="s">
        <v>787</v>
      </c>
      <c r="C124" s="9" t="s">
        <v>17</v>
      </c>
      <c r="D124" s="232" t="s">
        <v>778</v>
      </c>
      <c r="E124" s="63" t="s">
        <v>618</v>
      </c>
      <c r="F124" s="64" t="s">
        <v>779</v>
      </c>
      <c r="G124" s="65" t="s">
        <v>551</v>
      </c>
      <c r="H124" s="12" t="s">
        <v>22</v>
      </c>
      <c r="I124" s="13" t="s">
        <v>788</v>
      </c>
      <c r="J124" s="14">
        <v>5.63</v>
      </c>
      <c r="K124" s="15">
        <v>36</v>
      </c>
      <c r="L124" s="16">
        <f t="shared" si="8"/>
        <v>0.15638888888888888</v>
      </c>
      <c r="M124" s="51"/>
      <c r="N124" s="17" t="s">
        <v>28</v>
      </c>
      <c r="O124" s="18">
        <f t="shared" si="6"/>
        <v>0</v>
      </c>
      <c r="P124" s="55"/>
      <c r="Q124" s="118"/>
    </row>
    <row r="125" spans="1:17" s="2" customFormat="1" outlineLevel="1" x14ac:dyDescent="0.3">
      <c r="B125" s="8" t="s">
        <v>468</v>
      </c>
      <c r="C125" s="9" t="s">
        <v>557</v>
      </c>
      <c r="D125" s="232" t="s">
        <v>35</v>
      </c>
      <c r="E125" s="63" t="s">
        <v>19</v>
      </c>
      <c r="F125" s="64" t="s">
        <v>93</v>
      </c>
      <c r="G125" s="65" t="s">
        <v>21</v>
      </c>
      <c r="H125" s="12" t="s">
        <v>22</v>
      </c>
      <c r="I125" s="13" t="s">
        <v>1270</v>
      </c>
      <c r="J125" s="14">
        <v>22.95</v>
      </c>
      <c r="K125" s="15">
        <v>10</v>
      </c>
      <c r="L125" s="16">
        <f t="shared" si="8"/>
        <v>2.2949999999999999</v>
      </c>
      <c r="M125" s="51"/>
      <c r="N125" s="17" t="s">
        <v>33</v>
      </c>
      <c r="O125" s="18">
        <f t="shared" si="6"/>
        <v>0</v>
      </c>
      <c r="P125" s="55"/>
      <c r="Q125" s="118" t="s">
        <v>470</v>
      </c>
    </row>
    <row r="126" spans="1:17" s="61" customFormat="1" outlineLevel="1" x14ac:dyDescent="0.3">
      <c r="A126" s="2"/>
      <c r="B126" s="8" t="s">
        <v>709</v>
      </c>
      <c r="C126" s="9" t="s">
        <v>17</v>
      </c>
      <c r="D126" s="232" t="s">
        <v>189</v>
      </c>
      <c r="E126" s="63" t="s">
        <v>19</v>
      </c>
      <c r="F126" s="64" t="s">
        <v>602</v>
      </c>
      <c r="G126" s="65" t="s">
        <v>21</v>
      </c>
      <c r="H126" s="12" t="s">
        <v>22</v>
      </c>
      <c r="I126" s="13" t="s">
        <v>710</v>
      </c>
      <c r="J126" s="14">
        <v>62.99</v>
      </c>
      <c r="K126" s="15">
        <v>80</v>
      </c>
      <c r="L126" s="16">
        <f t="shared" si="8"/>
        <v>0.78737500000000005</v>
      </c>
      <c r="M126" s="51"/>
      <c r="N126" s="17" t="s">
        <v>28</v>
      </c>
      <c r="O126" s="18">
        <f t="shared" si="6"/>
        <v>0</v>
      </c>
      <c r="P126" s="55"/>
      <c r="Q126" s="118" t="s">
        <v>711</v>
      </c>
    </row>
    <row r="127" spans="1:17" s="2" customFormat="1" outlineLevel="1" x14ac:dyDescent="0.3">
      <c r="B127" s="8" t="s">
        <v>712</v>
      </c>
      <c r="C127" s="9" t="s">
        <v>17</v>
      </c>
      <c r="D127" s="232" t="s">
        <v>189</v>
      </c>
      <c r="E127" s="63" t="s">
        <v>19</v>
      </c>
      <c r="F127" s="64" t="s">
        <v>602</v>
      </c>
      <c r="G127" s="65" t="s">
        <v>21</v>
      </c>
      <c r="H127" s="12" t="s">
        <v>22</v>
      </c>
      <c r="I127" s="13" t="s">
        <v>713</v>
      </c>
      <c r="J127" s="14">
        <v>144.31</v>
      </c>
      <c r="K127" s="15">
        <v>160</v>
      </c>
      <c r="L127" s="16">
        <f t="shared" si="8"/>
        <v>0.90193750000000006</v>
      </c>
      <c r="M127" s="51"/>
      <c r="N127" s="17" t="s">
        <v>28</v>
      </c>
      <c r="O127" s="18">
        <f t="shared" si="6"/>
        <v>0</v>
      </c>
      <c r="P127" s="55"/>
      <c r="Q127" s="120" t="s">
        <v>714</v>
      </c>
    </row>
    <row r="128" spans="1:17" s="61" customFormat="1" outlineLevel="1" x14ac:dyDescent="0.3">
      <c r="A128" s="2"/>
      <c r="B128" s="25" t="s">
        <v>712</v>
      </c>
      <c r="C128" s="26" t="s">
        <v>17</v>
      </c>
      <c r="D128" s="233" t="s">
        <v>239</v>
      </c>
      <c r="E128" s="27" t="s">
        <v>19</v>
      </c>
      <c r="F128" s="35" t="s">
        <v>602</v>
      </c>
      <c r="G128" s="39" t="s">
        <v>21</v>
      </c>
      <c r="H128" s="54" t="s">
        <v>22</v>
      </c>
      <c r="I128" s="29" t="s">
        <v>713</v>
      </c>
      <c r="J128" s="30">
        <v>144.31</v>
      </c>
      <c r="K128" s="31">
        <v>160</v>
      </c>
      <c r="L128" s="32">
        <f t="shared" si="8"/>
        <v>0.90193750000000006</v>
      </c>
      <c r="M128" s="52"/>
      <c r="N128" s="33" t="s">
        <v>28</v>
      </c>
      <c r="O128" s="34">
        <f t="shared" si="6"/>
        <v>0</v>
      </c>
      <c r="P128" s="55"/>
      <c r="Q128" s="118">
        <v>36</v>
      </c>
    </row>
    <row r="129" spans="1:17" s="61" customFormat="1" outlineLevel="1" x14ac:dyDescent="0.3">
      <c r="A129" s="2"/>
      <c r="B129" s="8" t="s">
        <v>1098</v>
      </c>
      <c r="C129" s="9" t="s">
        <v>557</v>
      </c>
      <c r="D129" s="232" t="s">
        <v>73</v>
      </c>
      <c r="E129" s="63" t="s">
        <v>36</v>
      </c>
      <c r="F129" s="64" t="s">
        <v>734</v>
      </c>
      <c r="G129" s="65" t="s">
        <v>21</v>
      </c>
      <c r="H129" s="12" t="s">
        <v>67</v>
      </c>
      <c r="I129" s="13" t="s">
        <v>1099</v>
      </c>
      <c r="J129" s="14">
        <v>18.88</v>
      </c>
      <c r="K129" s="15">
        <v>5</v>
      </c>
      <c r="L129" s="16">
        <f t="shared" si="8"/>
        <v>3.7759999999999998</v>
      </c>
      <c r="M129" s="51"/>
      <c r="N129" s="17" t="s">
        <v>33</v>
      </c>
      <c r="O129" s="18">
        <f t="shared" si="6"/>
        <v>0</v>
      </c>
      <c r="P129" s="55"/>
      <c r="Q129" s="118" t="s">
        <v>1100</v>
      </c>
    </row>
    <row r="130" spans="1:17" s="61" customFormat="1" outlineLevel="1" x14ac:dyDescent="0.3">
      <c r="A130" s="2"/>
      <c r="B130" s="8" t="s">
        <v>1098</v>
      </c>
      <c r="C130" s="9" t="s">
        <v>557</v>
      </c>
      <c r="D130" s="232" t="s">
        <v>35</v>
      </c>
      <c r="E130" s="63" t="s">
        <v>36</v>
      </c>
      <c r="F130" s="64" t="s">
        <v>734</v>
      </c>
      <c r="G130" s="65" t="s">
        <v>21</v>
      </c>
      <c r="H130" s="12" t="s">
        <v>67</v>
      </c>
      <c r="I130" s="13" t="s">
        <v>1099</v>
      </c>
      <c r="J130" s="14">
        <v>18.88</v>
      </c>
      <c r="K130" s="15">
        <v>5</v>
      </c>
      <c r="L130" s="16">
        <f t="shared" si="8"/>
        <v>3.7759999999999998</v>
      </c>
      <c r="M130" s="51"/>
      <c r="N130" s="17" t="s">
        <v>33</v>
      </c>
      <c r="O130" s="18">
        <f t="shared" si="6"/>
        <v>0</v>
      </c>
      <c r="P130" s="93"/>
      <c r="Q130" s="122" t="s">
        <v>1304</v>
      </c>
    </row>
    <row r="131" spans="1:17" s="61" customFormat="1" outlineLevel="1" x14ac:dyDescent="0.3">
      <c r="A131" s="2"/>
      <c r="B131" s="8" t="s">
        <v>188</v>
      </c>
      <c r="C131" s="9" t="s">
        <v>557</v>
      </c>
      <c r="D131" s="232" t="s">
        <v>189</v>
      </c>
      <c r="E131" s="63" t="s">
        <v>19</v>
      </c>
      <c r="F131" s="64" t="s">
        <v>93</v>
      </c>
      <c r="G131" s="65" t="s">
        <v>21</v>
      </c>
      <c r="H131" s="12" t="s">
        <v>22</v>
      </c>
      <c r="I131" s="13" t="s">
        <v>190</v>
      </c>
      <c r="J131" s="14">
        <v>50.49</v>
      </c>
      <c r="K131" s="15">
        <v>24</v>
      </c>
      <c r="L131" s="16">
        <f t="shared" si="8"/>
        <v>2.1037500000000002</v>
      </c>
      <c r="M131" s="51"/>
      <c r="N131" s="17" t="s">
        <v>28</v>
      </c>
      <c r="O131" s="18">
        <f t="shared" si="6"/>
        <v>0</v>
      </c>
      <c r="P131" s="55"/>
      <c r="Q131" s="120" t="s">
        <v>764</v>
      </c>
    </row>
    <row r="132" spans="1:17" s="61" customFormat="1" outlineLevel="1" x14ac:dyDescent="0.3">
      <c r="A132" s="2"/>
      <c r="B132" s="8" t="s">
        <v>188</v>
      </c>
      <c r="C132" s="9" t="s">
        <v>557</v>
      </c>
      <c r="D132" s="232" t="s">
        <v>239</v>
      </c>
      <c r="E132" s="63" t="s">
        <v>19</v>
      </c>
      <c r="F132" s="64" t="s">
        <v>93</v>
      </c>
      <c r="G132" s="65" t="s">
        <v>21</v>
      </c>
      <c r="H132" s="12" t="s">
        <v>22</v>
      </c>
      <c r="I132" s="13" t="s">
        <v>869</v>
      </c>
      <c r="J132" s="14">
        <v>50.49</v>
      </c>
      <c r="K132" s="15">
        <v>24</v>
      </c>
      <c r="L132" s="16">
        <f t="shared" si="8"/>
        <v>2.1037500000000002</v>
      </c>
      <c r="M132" s="51"/>
      <c r="N132" s="17" t="s">
        <v>28</v>
      </c>
      <c r="O132" s="18">
        <f t="shared" si="6"/>
        <v>0</v>
      </c>
      <c r="P132" s="60"/>
      <c r="Q132" s="118">
        <v>70</v>
      </c>
    </row>
    <row r="133" spans="1:17" s="2" customFormat="1" outlineLevel="1" x14ac:dyDescent="0.3">
      <c r="B133" s="8" t="s">
        <v>193</v>
      </c>
      <c r="C133" s="9" t="s">
        <v>17</v>
      </c>
      <c r="D133" s="232" t="s">
        <v>189</v>
      </c>
      <c r="E133" s="63" t="s">
        <v>19</v>
      </c>
      <c r="F133" s="64" t="s">
        <v>93</v>
      </c>
      <c r="G133" s="65" t="s">
        <v>21</v>
      </c>
      <c r="H133" s="12" t="s">
        <v>22</v>
      </c>
      <c r="I133" s="13" t="s">
        <v>194</v>
      </c>
      <c r="J133" s="14">
        <v>54.25</v>
      </c>
      <c r="K133" s="15">
        <v>30</v>
      </c>
      <c r="L133" s="16">
        <f t="shared" si="8"/>
        <v>1.8083333333333333</v>
      </c>
      <c r="M133" s="51"/>
      <c r="N133" s="17" t="s">
        <v>28</v>
      </c>
      <c r="O133" s="18">
        <f t="shared" si="6"/>
        <v>0</v>
      </c>
      <c r="P133" s="55"/>
      <c r="Q133" s="120" t="s">
        <v>763</v>
      </c>
    </row>
    <row r="134" spans="1:17" s="61" customFormat="1" outlineLevel="1" x14ac:dyDescent="0.3">
      <c r="A134" s="2"/>
      <c r="B134" s="8" t="s">
        <v>193</v>
      </c>
      <c r="C134" s="9" t="s">
        <v>17</v>
      </c>
      <c r="D134" s="232" t="s">
        <v>239</v>
      </c>
      <c r="E134" s="63" t="s">
        <v>19</v>
      </c>
      <c r="F134" s="64" t="s">
        <v>93</v>
      </c>
      <c r="G134" s="65" t="s">
        <v>21</v>
      </c>
      <c r="H134" s="12" t="s">
        <v>22</v>
      </c>
      <c r="I134" s="13" t="s">
        <v>865</v>
      </c>
      <c r="J134" s="14">
        <v>54.25</v>
      </c>
      <c r="K134" s="15">
        <v>30</v>
      </c>
      <c r="L134" s="16">
        <f t="shared" si="8"/>
        <v>1.8083333333333333</v>
      </c>
      <c r="M134" s="51"/>
      <c r="N134" s="17" t="s">
        <v>28</v>
      </c>
      <c r="O134" s="18">
        <f t="shared" si="6"/>
        <v>0</v>
      </c>
      <c r="P134" s="60"/>
      <c r="Q134" s="118">
        <v>58</v>
      </c>
    </row>
    <row r="135" spans="1:17" s="2" customFormat="1" outlineLevel="1" x14ac:dyDescent="0.3">
      <c r="B135" s="8" t="s">
        <v>195</v>
      </c>
      <c r="C135" s="9" t="s">
        <v>17</v>
      </c>
      <c r="D135" s="232" t="s">
        <v>189</v>
      </c>
      <c r="E135" s="63" t="s">
        <v>19</v>
      </c>
      <c r="F135" s="64" t="s">
        <v>93</v>
      </c>
      <c r="G135" s="65" t="s">
        <v>21</v>
      </c>
      <c r="H135" s="12" t="s">
        <v>22</v>
      </c>
      <c r="I135" s="13" t="s">
        <v>196</v>
      </c>
      <c r="J135" s="14">
        <v>25.33</v>
      </c>
      <c r="K135" s="15">
        <v>12</v>
      </c>
      <c r="L135" s="16">
        <f t="shared" si="8"/>
        <v>2.1108333333333333</v>
      </c>
      <c r="M135" s="51"/>
      <c r="N135" s="17" t="s">
        <v>28</v>
      </c>
      <c r="O135" s="18">
        <f t="shared" si="6"/>
        <v>0</v>
      </c>
      <c r="P135" s="55"/>
      <c r="Q135" s="120" t="s">
        <v>765</v>
      </c>
    </row>
    <row r="136" spans="1:17" s="61" customFormat="1" outlineLevel="1" x14ac:dyDescent="0.3">
      <c r="A136" s="2"/>
      <c r="B136" s="8" t="s">
        <v>195</v>
      </c>
      <c r="C136" s="9" t="s">
        <v>17</v>
      </c>
      <c r="D136" s="232" t="s">
        <v>239</v>
      </c>
      <c r="E136" s="63" t="s">
        <v>19</v>
      </c>
      <c r="F136" s="64" t="s">
        <v>93</v>
      </c>
      <c r="G136" s="65" t="s">
        <v>21</v>
      </c>
      <c r="H136" s="12" t="s">
        <v>22</v>
      </c>
      <c r="I136" s="13" t="s">
        <v>196</v>
      </c>
      <c r="J136" s="14">
        <v>25.33</v>
      </c>
      <c r="K136" s="15">
        <v>12</v>
      </c>
      <c r="L136" s="16">
        <f t="shared" si="8"/>
        <v>2.1108333333333333</v>
      </c>
      <c r="M136" s="51"/>
      <c r="N136" s="17" t="s">
        <v>28</v>
      </c>
      <c r="O136" s="18">
        <f t="shared" si="6"/>
        <v>0</v>
      </c>
      <c r="P136" s="60"/>
      <c r="Q136" s="118">
        <v>73</v>
      </c>
    </row>
    <row r="137" spans="1:17" s="2" customFormat="1" outlineLevel="1" x14ac:dyDescent="0.3">
      <c r="B137" s="8" t="s">
        <v>197</v>
      </c>
      <c r="C137" s="9" t="s">
        <v>17</v>
      </c>
      <c r="D137" s="232" t="s">
        <v>189</v>
      </c>
      <c r="E137" s="63" t="s">
        <v>19</v>
      </c>
      <c r="F137" s="64" t="s">
        <v>93</v>
      </c>
      <c r="G137" s="65" t="s">
        <v>21</v>
      </c>
      <c r="H137" s="12" t="s">
        <v>22</v>
      </c>
      <c r="I137" s="13" t="s">
        <v>196</v>
      </c>
      <c r="J137" s="14">
        <v>36.450000000000003</v>
      </c>
      <c r="K137" s="15">
        <v>12</v>
      </c>
      <c r="L137" s="16">
        <f t="shared" si="8"/>
        <v>3.0375000000000001</v>
      </c>
      <c r="M137" s="51"/>
      <c r="N137" s="17" t="s">
        <v>28</v>
      </c>
      <c r="O137" s="18">
        <f t="shared" si="6"/>
        <v>0</v>
      </c>
      <c r="P137" s="60"/>
      <c r="Q137" s="118" t="s">
        <v>766</v>
      </c>
    </row>
    <row r="138" spans="1:17" s="61" customFormat="1" outlineLevel="1" x14ac:dyDescent="0.3">
      <c r="A138" s="2"/>
      <c r="B138" s="8" t="s">
        <v>197</v>
      </c>
      <c r="C138" s="9" t="s">
        <v>17</v>
      </c>
      <c r="D138" s="232" t="s">
        <v>239</v>
      </c>
      <c r="E138" s="63" t="s">
        <v>19</v>
      </c>
      <c r="F138" s="64" t="s">
        <v>93</v>
      </c>
      <c r="G138" s="65" t="s">
        <v>21</v>
      </c>
      <c r="H138" s="12" t="s">
        <v>22</v>
      </c>
      <c r="I138" s="13" t="s">
        <v>196</v>
      </c>
      <c r="J138" s="14">
        <v>36.450000000000003</v>
      </c>
      <c r="K138" s="15">
        <v>12</v>
      </c>
      <c r="L138" s="16">
        <f t="shared" si="8"/>
        <v>3.0375000000000001</v>
      </c>
      <c r="M138" s="51"/>
      <c r="N138" s="17" t="s">
        <v>28</v>
      </c>
      <c r="O138" s="18">
        <f t="shared" si="6"/>
        <v>0</v>
      </c>
      <c r="P138" s="60"/>
      <c r="Q138" s="118">
        <v>59.1</v>
      </c>
    </row>
    <row r="139" spans="1:17" s="61" customFormat="1" outlineLevel="1" x14ac:dyDescent="0.3">
      <c r="A139" s="2"/>
      <c r="B139" s="8" t="s">
        <v>198</v>
      </c>
      <c r="C139" s="9" t="s">
        <v>17</v>
      </c>
      <c r="D139" s="232" t="s">
        <v>189</v>
      </c>
      <c r="E139" s="63" t="s">
        <v>19</v>
      </c>
      <c r="F139" s="79" t="s">
        <v>93</v>
      </c>
      <c r="G139" s="65" t="s">
        <v>21</v>
      </c>
      <c r="H139" s="12" t="s">
        <v>22</v>
      </c>
      <c r="I139" s="13" t="s">
        <v>196</v>
      </c>
      <c r="J139" s="14">
        <v>17.03</v>
      </c>
      <c r="K139" s="15">
        <v>12</v>
      </c>
      <c r="L139" s="62">
        <f t="shared" si="8"/>
        <v>1.4191666666666667</v>
      </c>
      <c r="M139" s="51"/>
      <c r="N139" s="23" t="s">
        <v>28</v>
      </c>
      <c r="O139" s="18">
        <f t="shared" si="6"/>
        <v>0</v>
      </c>
      <c r="P139" s="60"/>
      <c r="Q139" s="118" t="s">
        <v>767</v>
      </c>
    </row>
    <row r="140" spans="1:17" s="2" customFormat="1" outlineLevel="1" x14ac:dyDescent="0.3">
      <c r="B140" s="8" t="s">
        <v>198</v>
      </c>
      <c r="C140" s="9" t="s">
        <v>17</v>
      </c>
      <c r="D140" s="232" t="s">
        <v>239</v>
      </c>
      <c r="E140" s="63" t="s">
        <v>19</v>
      </c>
      <c r="F140" s="64" t="s">
        <v>93</v>
      </c>
      <c r="G140" s="65" t="s">
        <v>21</v>
      </c>
      <c r="H140" s="12" t="s">
        <v>22</v>
      </c>
      <c r="I140" s="13" t="s">
        <v>196</v>
      </c>
      <c r="J140" s="14">
        <v>17.03</v>
      </c>
      <c r="K140" s="15">
        <v>12</v>
      </c>
      <c r="L140" s="16">
        <f t="shared" si="8"/>
        <v>1.4191666666666667</v>
      </c>
      <c r="M140" s="51"/>
      <c r="N140" s="17" t="s">
        <v>28</v>
      </c>
      <c r="O140" s="18">
        <f t="shared" ref="O140:O203" si="9">M140*L140</f>
        <v>0</v>
      </c>
      <c r="P140" s="60"/>
      <c r="Q140" s="118">
        <v>59.2</v>
      </c>
    </row>
    <row r="141" spans="1:17" s="2" customFormat="1" outlineLevel="1" x14ac:dyDescent="0.3">
      <c r="B141" s="8" t="s">
        <v>768</v>
      </c>
      <c r="C141" s="9" t="s">
        <v>557</v>
      </c>
      <c r="D141" s="232" t="s">
        <v>189</v>
      </c>
      <c r="E141" s="63" t="s">
        <v>19</v>
      </c>
      <c r="F141" s="79" t="s">
        <v>93</v>
      </c>
      <c r="G141" s="65" t="s">
        <v>21</v>
      </c>
      <c r="H141" s="12" t="s">
        <v>22</v>
      </c>
      <c r="I141" s="13" t="s">
        <v>192</v>
      </c>
      <c r="J141" s="14">
        <v>16.5</v>
      </c>
      <c r="K141" s="15">
        <v>24</v>
      </c>
      <c r="L141" s="62">
        <f t="shared" si="8"/>
        <v>0.6875</v>
      </c>
      <c r="M141" s="51"/>
      <c r="N141" s="23" t="s">
        <v>28</v>
      </c>
      <c r="O141" s="18">
        <f t="shared" si="9"/>
        <v>0</v>
      </c>
      <c r="P141" s="55"/>
      <c r="Q141" s="120" t="s">
        <v>769</v>
      </c>
    </row>
    <row r="142" spans="1:17" s="2" customFormat="1" outlineLevel="1" x14ac:dyDescent="0.3">
      <c r="B142" s="8" t="s">
        <v>768</v>
      </c>
      <c r="C142" s="9" t="s">
        <v>557</v>
      </c>
      <c r="D142" s="232" t="s">
        <v>239</v>
      </c>
      <c r="E142" s="63" t="s">
        <v>19</v>
      </c>
      <c r="F142" s="64" t="s">
        <v>93</v>
      </c>
      <c r="G142" s="65" t="s">
        <v>21</v>
      </c>
      <c r="H142" s="12" t="s">
        <v>22</v>
      </c>
      <c r="I142" s="13" t="s">
        <v>192</v>
      </c>
      <c r="J142" s="14">
        <v>16.5</v>
      </c>
      <c r="K142" s="15">
        <v>24</v>
      </c>
      <c r="L142" s="16">
        <f t="shared" si="8"/>
        <v>0.6875</v>
      </c>
      <c r="M142" s="51"/>
      <c r="N142" s="17" t="s">
        <v>28</v>
      </c>
      <c r="O142" s="18">
        <f t="shared" si="9"/>
        <v>0</v>
      </c>
      <c r="P142" s="60"/>
      <c r="Q142" s="118">
        <v>69</v>
      </c>
    </row>
    <row r="143" spans="1:17" s="2" customFormat="1" outlineLevel="1" x14ac:dyDescent="0.3">
      <c r="B143" s="8" t="s">
        <v>199</v>
      </c>
      <c r="C143" s="9" t="s">
        <v>17</v>
      </c>
      <c r="D143" s="232" t="s">
        <v>189</v>
      </c>
      <c r="E143" s="63" t="s">
        <v>19</v>
      </c>
      <c r="F143" s="64" t="s">
        <v>93</v>
      </c>
      <c r="G143" s="65" t="s">
        <v>21</v>
      </c>
      <c r="H143" s="12" t="s">
        <v>22</v>
      </c>
      <c r="I143" s="13" t="s">
        <v>200</v>
      </c>
      <c r="J143" s="14">
        <v>25.91</v>
      </c>
      <c r="K143" s="15">
        <v>12</v>
      </c>
      <c r="L143" s="16">
        <f t="shared" si="8"/>
        <v>2.1591666666666667</v>
      </c>
      <c r="M143" s="51"/>
      <c r="N143" s="17" t="s">
        <v>28</v>
      </c>
      <c r="O143" s="18">
        <f t="shared" si="9"/>
        <v>0</v>
      </c>
      <c r="P143" s="55"/>
      <c r="Q143" s="120" t="s">
        <v>770</v>
      </c>
    </row>
    <row r="144" spans="1:17" s="2" customFormat="1" outlineLevel="1" x14ac:dyDescent="0.3">
      <c r="B144" s="8" t="s">
        <v>199</v>
      </c>
      <c r="C144" s="9" t="s">
        <v>17</v>
      </c>
      <c r="D144" s="232" t="s">
        <v>239</v>
      </c>
      <c r="E144" s="63" t="s">
        <v>19</v>
      </c>
      <c r="F144" s="64" t="s">
        <v>93</v>
      </c>
      <c r="G144" s="65" t="s">
        <v>21</v>
      </c>
      <c r="H144" s="12" t="s">
        <v>22</v>
      </c>
      <c r="I144" s="13" t="s">
        <v>200</v>
      </c>
      <c r="J144" s="14">
        <v>25.91</v>
      </c>
      <c r="K144" s="15">
        <v>12</v>
      </c>
      <c r="L144" s="16">
        <f t="shared" si="8"/>
        <v>2.1591666666666667</v>
      </c>
      <c r="M144" s="51"/>
      <c r="N144" s="17" t="s">
        <v>28</v>
      </c>
      <c r="O144" s="18">
        <f t="shared" si="9"/>
        <v>0</v>
      </c>
      <c r="P144" s="60"/>
      <c r="Q144" s="118">
        <v>68</v>
      </c>
    </row>
    <row r="145" spans="2:17" s="2" customFormat="1" outlineLevel="1" x14ac:dyDescent="0.3">
      <c r="B145" s="8" t="s">
        <v>201</v>
      </c>
      <c r="C145" s="9" t="s">
        <v>17</v>
      </c>
      <c r="D145" s="232" t="s">
        <v>189</v>
      </c>
      <c r="E145" s="63" t="s">
        <v>19</v>
      </c>
      <c r="F145" s="64" t="s">
        <v>93</v>
      </c>
      <c r="G145" s="65" t="s">
        <v>21</v>
      </c>
      <c r="H145" s="12" t="s">
        <v>22</v>
      </c>
      <c r="I145" s="13" t="s">
        <v>202</v>
      </c>
      <c r="J145" s="14">
        <v>34.729999999999997</v>
      </c>
      <c r="K145" s="15">
        <v>22</v>
      </c>
      <c r="L145" s="16">
        <f t="shared" si="8"/>
        <v>1.5786363636363634</v>
      </c>
      <c r="M145" s="51"/>
      <c r="N145" s="17" t="s">
        <v>28</v>
      </c>
      <c r="O145" s="18">
        <f t="shared" si="9"/>
        <v>0</v>
      </c>
      <c r="P145" s="55"/>
      <c r="Q145" s="120" t="s">
        <v>771</v>
      </c>
    </row>
    <row r="146" spans="2:17" s="2" customFormat="1" outlineLevel="1" x14ac:dyDescent="0.3">
      <c r="B146" s="8" t="s">
        <v>201</v>
      </c>
      <c r="C146" s="9" t="s">
        <v>17</v>
      </c>
      <c r="D146" s="232" t="s">
        <v>239</v>
      </c>
      <c r="E146" s="63" t="s">
        <v>19</v>
      </c>
      <c r="F146" s="64" t="s">
        <v>93</v>
      </c>
      <c r="G146" s="65" t="s">
        <v>21</v>
      </c>
      <c r="H146" s="12" t="s">
        <v>22</v>
      </c>
      <c r="I146" s="13" t="s">
        <v>871</v>
      </c>
      <c r="J146" s="14">
        <v>34.729999999999997</v>
      </c>
      <c r="K146" s="15">
        <v>12</v>
      </c>
      <c r="L146" s="16">
        <f t="shared" si="8"/>
        <v>2.8941666666666666</v>
      </c>
      <c r="M146" s="51"/>
      <c r="N146" s="17" t="s">
        <v>28</v>
      </c>
      <c r="O146" s="18">
        <f t="shared" si="9"/>
        <v>0</v>
      </c>
      <c r="P146" s="60"/>
      <c r="Q146" s="118">
        <v>72</v>
      </c>
    </row>
    <row r="147" spans="2:17" s="2" customFormat="1" outlineLevel="1" x14ac:dyDescent="0.3">
      <c r="B147" s="8" t="s">
        <v>203</v>
      </c>
      <c r="C147" s="9" t="s">
        <v>17</v>
      </c>
      <c r="D147" s="232" t="s">
        <v>189</v>
      </c>
      <c r="E147" s="63" t="s">
        <v>19</v>
      </c>
      <c r="F147" s="64" t="s">
        <v>93</v>
      </c>
      <c r="G147" s="65" t="s">
        <v>21</v>
      </c>
      <c r="H147" s="12" t="s">
        <v>22</v>
      </c>
      <c r="I147" s="13" t="s">
        <v>204</v>
      </c>
      <c r="J147" s="14">
        <v>40.72</v>
      </c>
      <c r="K147" s="15">
        <v>24</v>
      </c>
      <c r="L147" s="16">
        <f t="shared" si="8"/>
        <v>1.6966666666666665</v>
      </c>
      <c r="M147" s="51"/>
      <c r="N147" s="17" t="s">
        <v>28</v>
      </c>
      <c r="O147" s="18">
        <f t="shared" si="9"/>
        <v>0</v>
      </c>
      <c r="P147" s="55"/>
      <c r="Q147" s="120" t="s">
        <v>772</v>
      </c>
    </row>
    <row r="148" spans="2:17" s="2" customFormat="1" outlineLevel="1" x14ac:dyDescent="0.3">
      <c r="B148" s="8" t="s">
        <v>203</v>
      </c>
      <c r="C148" s="9" t="s">
        <v>17</v>
      </c>
      <c r="D148" s="232" t="s">
        <v>239</v>
      </c>
      <c r="E148" s="63" t="s">
        <v>19</v>
      </c>
      <c r="F148" s="64" t="s">
        <v>93</v>
      </c>
      <c r="G148" s="65" t="s">
        <v>21</v>
      </c>
      <c r="H148" s="12" t="s">
        <v>22</v>
      </c>
      <c r="I148" s="13" t="s">
        <v>870</v>
      </c>
      <c r="J148" s="14">
        <v>40.72</v>
      </c>
      <c r="K148" s="15">
        <v>24</v>
      </c>
      <c r="L148" s="16">
        <f t="shared" si="8"/>
        <v>1.6966666666666665</v>
      </c>
      <c r="M148" s="51"/>
      <c r="N148" s="17" t="s">
        <v>28</v>
      </c>
      <c r="O148" s="18">
        <f t="shared" si="9"/>
        <v>0</v>
      </c>
      <c r="P148" s="60"/>
      <c r="Q148" s="118">
        <v>71</v>
      </c>
    </row>
    <row r="149" spans="2:17" s="2" customFormat="1" outlineLevel="1" x14ac:dyDescent="0.3">
      <c r="B149" s="8" t="s">
        <v>306</v>
      </c>
      <c r="C149" s="9" t="s">
        <v>557</v>
      </c>
      <c r="D149" s="232" t="s">
        <v>239</v>
      </c>
      <c r="E149" s="63" t="s">
        <v>19</v>
      </c>
      <c r="F149" s="64" t="s">
        <v>93</v>
      </c>
      <c r="G149" s="65" t="s">
        <v>21</v>
      </c>
      <c r="H149" s="12" t="s">
        <v>22</v>
      </c>
      <c r="I149" s="13" t="s">
        <v>307</v>
      </c>
      <c r="J149" s="14">
        <v>43.03</v>
      </c>
      <c r="K149" s="15">
        <v>6</v>
      </c>
      <c r="L149" s="16">
        <f t="shared" si="8"/>
        <v>7.1716666666666669</v>
      </c>
      <c r="M149" s="51"/>
      <c r="N149" s="17" t="s">
        <v>101</v>
      </c>
      <c r="O149" s="18">
        <f t="shared" si="9"/>
        <v>0</v>
      </c>
      <c r="P149" s="55"/>
      <c r="Q149" s="118">
        <v>86</v>
      </c>
    </row>
    <row r="150" spans="2:17" s="2" customFormat="1" outlineLevel="1" x14ac:dyDescent="0.3">
      <c r="B150" s="8" t="s">
        <v>303</v>
      </c>
      <c r="C150" s="9" t="s">
        <v>17</v>
      </c>
      <c r="D150" s="232" t="s">
        <v>239</v>
      </c>
      <c r="E150" s="63" t="s">
        <v>19</v>
      </c>
      <c r="F150" s="64" t="s">
        <v>93</v>
      </c>
      <c r="G150" s="65" t="s">
        <v>21</v>
      </c>
      <c r="H150" s="12" t="s">
        <v>22</v>
      </c>
      <c r="I150" s="13" t="s">
        <v>880</v>
      </c>
      <c r="J150" s="14">
        <v>42.66</v>
      </c>
      <c r="K150" s="15">
        <v>9</v>
      </c>
      <c r="L150" s="16">
        <f t="shared" ref="L150:L181" si="10">J150/K150</f>
        <v>4.7399999999999993</v>
      </c>
      <c r="M150" s="51"/>
      <c r="N150" s="17" t="s">
        <v>305</v>
      </c>
      <c r="O150" s="18">
        <f t="shared" si="9"/>
        <v>0</v>
      </c>
      <c r="P150" s="55"/>
      <c r="Q150" s="118">
        <v>85</v>
      </c>
    </row>
    <row r="151" spans="2:17" s="2" customFormat="1" outlineLevel="1" x14ac:dyDescent="0.3">
      <c r="B151" s="8" t="s">
        <v>637</v>
      </c>
      <c r="C151" s="9" t="s">
        <v>17</v>
      </c>
      <c r="D151" s="232" t="s">
        <v>613</v>
      </c>
      <c r="E151" s="63" t="s">
        <v>19</v>
      </c>
      <c r="F151" s="64" t="s">
        <v>550</v>
      </c>
      <c r="G151" s="65" t="s">
        <v>551</v>
      </c>
      <c r="H151" s="12" t="s">
        <v>22</v>
      </c>
      <c r="I151" s="13" t="s">
        <v>638</v>
      </c>
      <c r="J151" s="14">
        <v>24.63</v>
      </c>
      <c r="K151" s="15">
        <v>1</v>
      </c>
      <c r="L151" s="16">
        <f t="shared" si="10"/>
        <v>24.63</v>
      </c>
      <c r="M151" s="51"/>
      <c r="N151" s="17" t="s">
        <v>22</v>
      </c>
      <c r="O151" s="18">
        <f t="shared" si="9"/>
        <v>0</v>
      </c>
      <c r="P151" s="56"/>
      <c r="Q151" s="118"/>
    </row>
    <row r="152" spans="2:17" s="2" customFormat="1" ht="17.25" customHeight="1" outlineLevel="1" x14ac:dyDescent="0.3">
      <c r="B152" s="8" t="s">
        <v>639</v>
      </c>
      <c r="C152" s="9" t="s">
        <v>17</v>
      </c>
      <c r="D152" s="232" t="s">
        <v>613</v>
      </c>
      <c r="E152" s="63" t="s">
        <v>19</v>
      </c>
      <c r="F152" s="64" t="s">
        <v>550</v>
      </c>
      <c r="G152" s="65" t="s">
        <v>551</v>
      </c>
      <c r="H152" s="12" t="s">
        <v>22</v>
      </c>
      <c r="I152" s="13" t="s">
        <v>640</v>
      </c>
      <c r="J152" s="14">
        <v>14.78</v>
      </c>
      <c r="K152" s="15">
        <v>1</v>
      </c>
      <c r="L152" s="16">
        <f t="shared" si="10"/>
        <v>14.78</v>
      </c>
      <c r="M152" s="51"/>
      <c r="N152" s="17" t="s">
        <v>22</v>
      </c>
      <c r="O152" s="18">
        <f t="shared" si="9"/>
        <v>0</v>
      </c>
      <c r="P152" s="56"/>
      <c r="Q152" s="118"/>
    </row>
    <row r="153" spans="2:17" s="2" customFormat="1" ht="17.25" customHeight="1" outlineLevel="1" x14ac:dyDescent="0.3">
      <c r="B153" s="8" t="s">
        <v>641</v>
      </c>
      <c r="C153" s="9" t="s">
        <v>17</v>
      </c>
      <c r="D153" s="232" t="s">
        <v>613</v>
      </c>
      <c r="E153" s="63" t="s">
        <v>19</v>
      </c>
      <c r="F153" s="64" t="s">
        <v>550</v>
      </c>
      <c r="G153" s="65" t="s">
        <v>551</v>
      </c>
      <c r="H153" s="12" t="s">
        <v>28</v>
      </c>
      <c r="I153" s="13" t="s">
        <v>75</v>
      </c>
      <c r="J153" s="14">
        <v>64.260000000000005</v>
      </c>
      <c r="K153" s="15">
        <v>1</v>
      </c>
      <c r="L153" s="16">
        <f t="shared" si="10"/>
        <v>64.260000000000005</v>
      </c>
      <c r="M153" s="51"/>
      <c r="N153" s="17" t="s">
        <v>356</v>
      </c>
      <c r="O153" s="18">
        <f t="shared" si="9"/>
        <v>0</v>
      </c>
      <c r="P153" s="55"/>
      <c r="Q153" s="118"/>
    </row>
    <row r="154" spans="2:17" s="2" customFormat="1" outlineLevel="1" x14ac:dyDescent="0.3">
      <c r="B154" s="8" t="s">
        <v>567</v>
      </c>
      <c r="C154" s="9" t="s">
        <v>17</v>
      </c>
      <c r="D154" s="232" t="s">
        <v>560</v>
      </c>
      <c r="E154" s="63" t="s">
        <v>568</v>
      </c>
      <c r="F154" s="64" t="s">
        <v>562</v>
      </c>
      <c r="G154" s="65" t="s">
        <v>563</v>
      </c>
      <c r="H154" s="12" t="s">
        <v>22</v>
      </c>
      <c r="I154" s="13" t="s">
        <v>317</v>
      </c>
      <c r="J154" s="14">
        <v>23.64</v>
      </c>
      <c r="K154" s="15">
        <v>24</v>
      </c>
      <c r="L154" s="16">
        <f t="shared" si="10"/>
        <v>0.98499999999999999</v>
      </c>
      <c r="M154" s="51"/>
      <c r="N154" s="17" t="s">
        <v>564</v>
      </c>
      <c r="O154" s="18">
        <f t="shared" si="9"/>
        <v>0</v>
      </c>
      <c r="P154" s="55"/>
      <c r="Q154" s="118"/>
    </row>
    <row r="155" spans="2:17" s="2" customFormat="1" outlineLevel="1" x14ac:dyDescent="0.3">
      <c r="B155" s="8" t="s">
        <v>903</v>
      </c>
      <c r="C155" s="9" t="s">
        <v>66</v>
      </c>
      <c r="D155" s="9" t="s">
        <v>76</v>
      </c>
      <c r="E155" s="63" t="s">
        <v>19</v>
      </c>
      <c r="F155" s="64" t="s">
        <v>734</v>
      </c>
      <c r="G155" s="65" t="s">
        <v>21</v>
      </c>
      <c r="H155" s="12" t="s">
        <v>22</v>
      </c>
      <c r="I155" s="13" t="s">
        <v>904</v>
      </c>
      <c r="J155" s="14">
        <v>24.66</v>
      </c>
      <c r="K155" s="15">
        <v>96</v>
      </c>
      <c r="L155" s="16">
        <f t="shared" si="10"/>
        <v>0.25687500000000002</v>
      </c>
      <c r="M155" s="51"/>
      <c r="N155" s="17" t="s">
        <v>22</v>
      </c>
      <c r="O155" s="18">
        <f t="shared" si="9"/>
        <v>0</v>
      </c>
      <c r="P155" s="55"/>
      <c r="Q155" s="118"/>
    </row>
    <row r="156" spans="2:17" s="2" customFormat="1" outlineLevel="1" x14ac:dyDescent="0.3">
      <c r="B156" s="8" t="s">
        <v>243</v>
      </c>
      <c r="C156" s="9" t="s">
        <v>17</v>
      </c>
      <c r="D156" s="232" t="s">
        <v>239</v>
      </c>
      <c r="E156" s="63" t="s">
        <v>19</v>
      </c>
      <c r="F156" s="64" t="s">
        <v>93</v>
      </c>
      <c r="G156" s="65" t="s">
        <v>21</v>
      </c>
      <c r="H156" s="12" t="s">
        <v>22</v>
      </c>
      <c r="I156" s="13" t="s">
        <v>541</v>
      </c>
      <c r="J156" s="14">
        <v>9.7799999999999994</v>
      </c>
      <c r="K156" s="15">
        <v>25</v>
      </c>
      <c r="L156" s="16">
        <f t="shared" si="10"/>
        <v>0.39119999999999999</v>
      </c>
      <c r="M156" s="51"/>
      <c r="N156" s="17" t="s">
        <v>33</v>
      </c>
      <c r="O156" s="18">
        <f t="shared" si="9"/>
        <v>0</v>
      </c>
      <c r="P156" s="55"/>
      <c r="Q156" s="118">
        <v>32</v>
      </c>
    </row>
    <row r="157" spans="2:17" s="2" customFormat="1" outlineLevel="1" x14ac:dyDescent="0.3">
      <c r="B157" s="8" t="s">
        <v>1188</v>
      </c>
      <c r="C157" s="9" t="s">
        <v>17</v>
      </c>
      <c r="D157" s="232" t="s">
        <v>1170</v>
      </c>
      <c r="E157" s="63" t="s">
        <v>570</v>
      </c>
      <c r="F157" s="64" t="s">
        <v>562</v>
      </c>
      <c r="G157" s="65" t="s">
        <v>563</v>
      </c>
      <c r="H157" s="12" t="s">
        <v>22</v>
      </c>
      <c r="I157" s="13" t="s">
        <v>317</v>
      </c>
      <c r="J157" s="14">
        <v>30.8</v>
      </c>
      <c r="K157" s="15">
        <v>24</v>
      </c>
      <c r="L157" s="16">
        <v>1.41</v>
      </c>
      <c r="M157" s="51"/>
      <c r="N157" s="17" t="s">
        <v>564</v>
      </c>
      <c r="O157" s="18">
        <f t="shared" si="9"/>
        <v>0</v>
      </c>
      <c r="P157" s="55"/>
      <c r="Q157" s="118"/>
    </row>
    <row r="158" spans="2:17" s="2" customFormat="1" outlineLevel="1" x14ac:dyDescent="0.3">
      <c r="B158" s="8" t="s">
        <v>1189</v>
      </c>
      <c r="C158" s="9" t="s">
        <v>17</v>
      </c>
      <c r="D158" s="232" t="s">
        <v>1170</v>
      </c>
      <c r="E158" s="63" t="s">
        <v>570</v>
      </c>
      <c r="F158" s="64" t="s">
        <v>562</v>
      </c>
      <c r="G158" s="65" t="s">
        <v>563</v>
      </c>
      <c r="H158" s="12" t="s">
        <v>22</v>
      </c>
      <c r="I158" s="13" t="s">
        <v>317</v>
      </c>
      <c r="J158" s="14">
        <v>30.6</v>
      </c>
      <c r="K158" s="15">
        <v>24</v>
      </c>
      <c r="L158" s="16">
        <v>1.32</v>
      </c>
      <c r="M158" s="51"/>
      <c r="N158" s="17" t="s">
        <v>564</v>
      </c>
      <c r="O158" s="18">
        <f t="shared" si="9"/>
        <v>0</v>
      </c>
      <c r="P158" s="55"/>
      <c r="Q158" s="118"/>
    </row>
    <row r="159" spans="2:17" s="2" customFormat="1" outlineLevel="1" x14ac:dyDescent="0.3">
      <c r="B159" s="25" t="s">
        <v>1190</v>
      </c>
      <c r="C159" s="26" t="s">
        <v>17</v>
      </c>
      <c r="D159" s="233" t="s">
        <v>1170</v>
      </c>
      <c r="E159" s="27" t="s">
        <v>1191</v>
      </c>
      <c r="F159" s="64" t="s">
        <v>562</v>
      </c>
      <c r="G159" s="65" t="s">
        <v>563</v>
      </c>
      <c r="H159" s="78" t="s">
        <v>28</v>
      </c>
      <c r="I159" s="13" t="s">
        <v>317</v>
      </c>
      <c r="J159" s="30">
        <v>30.6</v>
      </c>
      <c r="K159" s="31">
        <v>24</v>
      </c>
      <c r="L159" s="32">
        <f t="shared" ref="L159:L173" si="11">J159/K159</f>
        <v>1.2750000000000001</v>
      </c>
      <c r="M159" s="52"/>
      <c r="N159" s="17" t="s">
        <v>564</v>
      </c>
      <c r="O159" s="34">
        <f t="shared" si="9"/>
        <v>0</v>
      </c>
      <c r="P159" s="55"/>
      <c r="Q159" s="118"/>
    </row>
    <row r="160" spans="2:17" s="2" customFormat="1" outlineLevel="1" x14ac:dyDescent="0.3">
      <c r="B160" s="8" t="s">
        <v>1192</v>
      </c>
      <c r="C160" s="9" t="s">
        <v>17</v>
      </c>
      <c r="D160" s="232" t="s">
        <v>1170</v>
      </c>
      <c r="E160" s="63" t="s">
        <v>570</v>
      </c>
      <c r="F160" s="64" t="s">
        <v>562</v>
      </c>
      <c r="G160" s="65" t="s">
        <v>563</v>
      </c>
      <c r="H160" s="12" t="s">
        <v>22</v>
      </c>
      <c r="I160" s="13" t="s">
        <v>317</v>
      </c>
      <c r="J160" s="14">
        <v>20.399999999999999</v>
      </c>
      <c r="K160" s="15">
        <v>24</v>
      </c>
      <c r="L160" s="16">
        <f t="shared" si="11"/>
        <v>0.85</v>
      </c>
      <c r="M160" s="51"/>
      <c r="N160" s="17" t="s">
        <v>564</v>
      </c>
      <c r="O160" s="18">
        <f t="shared" si="9"/>
        <v>0</v>
      </c>
      <c r="P160" s="55"/>
      <c r="Q160" s="118"/>
    </row>
    <row r="161" spans="2:17" s="2" customFormat="1" outlineLevel="1" x14ac:dyDescent="0.3">
      <c r="B161" s="8" t="s">
        <v>84</v>
      </c>
      <c r="C161" s="9" t="s">
        <v>949</v>
      </c>
      <c r="D161" s="9" t="s">
        <v>35</v>
      </c>
      <c r="E161" s="63" t="s">
        <v>19</v>
      </c>
      <c r="F161" s="64" t="s">
        <v>37</v>
      </c>
      <c r="G161" s="65" t="s">
        <v>21</v>
      </c>
      <c r="H161" s="12" t="s">
        <v>22</v>
      </c>
      <c r="I161" s="13" t="s">
        <v>85</v>
      </c>
      <c r="J161" s="14">
        <v>168.15</v>
      </c>
      <c r="K161" s="15">
        <v>6</v>
      </c>
      <c r="L161" s="16">
        <f t="shared" si="11"/>
        <v>28.025000000000002</v>
      </c>
      <c r="M161" s="51"/>
      <c r="N161" s="17" t="s">
        <v>22</v>
      </c>
      <c r="O161" s="18">
        <f t="shared" si="9"/>
        <v>0</v>
      </c>
      <c r="P161" s="55"/>
      <c r="Q161" s="118"/>
    </row>
    <row r="162" spans="2:17" s="2" customFormat="1" outlineLevel="1" x14ac:dyDescent="0.3">
      <c r="B162" s="8" t="s">
        <v>145</v>
      </c>
      <c r="C162" s="9" t="s">
        <v>17</v>
      </c>
      <c r="D162" s="232" t="s">
        <v>92</v>
      </c>
      <c r="E162" s="63" t="s">
        <v>19</v>
      </c>
      <c r="F162" s="64" t="s">
        <v>93</v>
      </c>
      <c r="G162" s="65" t="s">
        <v>21</v>
      </c>
      <c r="H162" s="12" t="s">
        <v>22</v>
      </c>
      <c r="I162" s="13" t="s">
        <v>545</v>
      </c>
      <c r="J162" s="160">
        <v>22</v>
      </c>
      <c r="K162" s="15">
        <v>10</v>
      </c>
      <c r="L162" s="16">
        <f t="shared" si="11"/>
        <v>2.2000000000000002</v>
      </c>
      <c r="M162" s="51"/>
      <c r="N162" s="17" t="s">
        <v>33</v>
      </c>
      <c r="O162" s="18">
        <f t="shared" si="9"/>
        <v>0</v>
      </c>
      <c r="P162" s="55"/>
      <c r="Q162" s="118" t="s">
        <v>147</v>
      </c>
    </row>
    <row r="163" spans="2:17" s="2" customFormat="1" outlineLevel="1" x14ac:dyDescent="0.3">
      <c r="B163" s="8" t="s">
        <v>846</v>
      </c>
      <c r="C163" s="9" t="s">
        <v>17</v>
      </c>
      <c r="D163" s="232" t="s">
        <v>239</v>
      </c>
      <c r="E163" s="63" t="s">
        <v>19</v>
      </c>
      <c r="F163" s="64" t="s">
        <v>93</v>
      </c>
      <c r="G163" s="65" t="s">
        <v>21</v>
      </c>
      <c r="H163" s="12" t="s">
        <v>22</v>
      </c>
      <c r="I163" s="13" t="s">
        <v>847</v>
      </c>
      <c r="J163" s="14">
        <v>11.95</v>
      </c>
      <c r="K163" s="15">
        <v>1</v>
      </c>
      <c r="L163" s="16">
        <f t="shared" si="11"/>
        <v>11.95</v>
      </c>
      <c r="M163" s="51"/>
      <c r="N163" s="17" t="s">
        <v>22</v>
      </c>
      <c r="O163" s="18">
        <f t="shared" si="9"/>
        <v>0</v>
      </c>
      <c r="P163" s="55"/>
      <c r="Q163" s="118">
        <v>37</v>
      </c>
    </row>
    <row r="164" spans="2:17" s="2" customFormat="1" outlineLevel="1" x14ac:dyDescent="0.3">
      <c r="B164" s="8" t="s">
        <v>82</v>
      </c>
      <c r="C164" s="9" t="s">
        <v>949</v>
      </c>
      <c r="D164" s="9" t="s">
        <v>35</v>
      </c>
      <c r="E164" s="63" t="s">
        <v>83</v>
      </c>
      <c r="F164" s="79" t="s">
        <v>37</v>
      </c>
      <c r="G164" s="65" t="s">
        <v>21</v>
      </c>
      <c r="H164" s="12" t="s">
        <v>32</v>
      </c>
      <c r="I164" s="13" t="s">
        <v>32</v>
      </c>
      <c r="J164" s="14">
        <v>3.85</v>
      </c>
      <c r="K164" s="15">
        <v>1</v>
      </c>
      <c r="L164" s="62">
        <f t="shared" si="11"/>
        <v>3.85</v>
      </c>
      <c r="M164" s="51"/>
      <c r="N164" s="23" t="s">
        <v>32</v>
      </c>
      <c r="O164" s="18">
        <f t="shared" si="9"/>
        <v>0</v>
      </c>
      <c r="P164" s="55"/>
      <c r="Q164" s="118"/>
    </row>
    <row r="165" spans="2:17" s="2" customFormat="1" outlineLevel="1" x14ac:dyDescent="0.3">
      <c r="B165" s="8" t="s">
        <v>80</v>
      </c>
      <c r="C165" s="9" t="s">
        <v>66</v>
      </c>
      <c r="D165" s="9" t="s">
        <v>76</v>
      </c>
      <c r="E165" s="63" t="s">
        <v>19</v>
      </c>
      <c r="F165" s="64" t="s">
        <v>37</v>
      </c>
      <c r="G165" s="65" t="s">
        <v>21</v>
      </c>
      <c r="H165" s="12" t="s">
        <v>22</v>
      </c>
      <c r="I165" s="13" t="s">
        <v>81</v>
      </c>
      <c r="J165" s="14">
        <v>11.44</v>
      </c>
      <c r="K165" s="15">
        <v>1</v>
      </c>
      <c r="L165" s="16">
        <f t="shared" si="11"/>
        <v>11.44</v>
      </c>
      <c r="M165" s="51"/>
      <c r="N165" s="17" t="s">
        <v>22</v>
      </c>
      <c r="O165" s="18">
        <f t="shared" si="9"/>
        <v>0</v>
      </c>
      <c r="P165" s="55"/>
      <c r="Q165" s="118"/>
    </row>
    <row r="166" spans="2:17" s="2" customFormat="1" ht="15.75" customHeight="1" outlineLevel="1" x14ac:dyDescent="0.3">
      <c r="B166" s="8" t="s">
        <v>1193</v>
      </c>
      <c r="C166" s="9" t="s">
        <v>66</v>
      </c>
      <c r="D166" s="9" t="s">
        <v>1170</v>
      </c>
      <c r="E166" s="63" t="s">
        <v>570</v>
      </c>
      <c r="F166" s="64" t="s">
        <v>562</v>
      </c>
      <c r="G166" s="65" t="s">
        <v>563</v>
      </c>
      <c r="H166" s="12" t="s">
        <v>571</v>
      </c>
      <c r="I166" s="13" t="s">
        <v>75</v>
      </c>
      <c r="J166" s="14">
        <v>28.75</v>
      </c>
      <c r="K166" s="15">
        <v>24</v>
      </c>
      <c r="L166" s="16">
        <f t="shared" si="11"/>
        <v>1.1979166666666667</v>
      </c>
      <c r="M166" s="51"/>
      <c r="N166" s="17" t="s">
        <v>564</v>
      </c>
      <c r="O166" s="18">
        <f t="shared" si="9"/>
        <v>0</v>
      </c>
      <c r="P166" s="55"/>
      <c r="Q166" s="118"/>
    </row>
    <row r="167" spans="2:17" s="2" customFormat="1" ht="15.75" customHeight="1" outlineLevel="1" x14ac:dyDescent="0.3">
      <c r="B167" s="8" t="s">
        <v>1244</v>
      </c>
      <c r="C167" s="9" t="s">
        <v>557</v>
      </c>
      <c r="D167" s="232" t="s">
        <v>35</v>
      </c>
      <c r="E167" s="63" t="s">
        <v>727</v>
      </c>
      <c r="F167" s="64" t="s">
        <v>716</v>
      </c>
      <c r="G167" s="65" t="s">
        <v>21</v>
      </c>
      <c r="H167" s="12" t="s">
        <v>22</v>
      </c>
      <c r="I167" s="13" t="s">
        <v>1245</v>
      </c>
      <c r="J167" s="14">
        <v>12.78</v>
      </c>
      <c r="K167" s="15">
        <v>1</v>
      </c>
      <c r="L167" s="16">
        <f t="shared" si="11"/>
        <v>12.78</v>
      </c>
      <c r="M167" s="51"/>
      <c r="N167" s="17" t="s">
        <v>22</v>
      </c>
      <c r="O167" s="18">
        <f t="shared" si="9"/>
        <v>0</v>
      </c>
      <c r="P167" s="55"/>
      <c r="Q167" s="118" t="s">
        <v>1246</v>
      </c>
    </row>
    <row r="168" spans="2:17" s="2" customFormat="1" ht="15.75" customHeight="1" outlineLevel="1" x14ac:dyDescent="0.3">
      <c r="B168" s="8" t="s">
        <v>642</v>
      </c>
      <c r="C168" s="9" t="s">
        <v>17</v>
      </c>
      <c r="D168" s="232" t="s">
        <v>613</v>
      </c>
      <c r="E168" s="63" t="s">
        <v>19</v>
      </c>
      <c r="F168" s="64" t="s">
        <v>550</v>
      </c>
      <c r="G168" s="65" t="s">
        <v>551</v>
      </c>
      <c r="H168" s="12" t="s">
        <v>22</v>
      </c>
      <c r="I168" s="13" t="s">
        <v>643</v>
      </c>
      <c r="J168" s="14">
        <v>25.26</v>
      </c>
      <c r="K168" s="15">
        <v>20</v>
      </c>
      <c r="L168" s="16">
        <f t="shared" si="11"/>
        <v>1.2630000000000001</v>
      </c>
      <c r="M168" s="51"/>
      <c r="N168" s="17" t="s">
        <v>305</v>
      </c>
      <c r="O168" s="18">
        <f t="shared" si="9"/>
        <v>0</v>
      </c>
      <c r="P168" s="55"/>
      <c r="Q168" s="118"/>
    </row>
    <row r="169" spans="2:17" s="2" customFormat="1" outlineLevel="1" x14ac:dyDescent="0.3">
      <c r="B169" s="8" t="s">
        <v>841</v>
      </c>
      <c r="C169" s="9" t="s">
        <v>66</v>
      </c>
      <c r="D169" s="9" t="s">
        <v>239</v>
      </c>
      <c r="E169" s="63" t="s">
        <v>618</v>
      </c>
      <c r="F169" s="64" t="s">
        <v>550</v>
      </c>
      <c r="G169" s="65" t="s">
        <v>551</v>
      </c>
      <c r="H169" s="12" t="s">
        <v>22</v>
      </c>
      <c r="I169" s="13" t="s">
        <v>842</v>
      </c>
      <c r="J169" s="14">
        <v>34.950000000000003</v>
      </c>
      <c r="K169" s="15">
        <v>1</v>
      </c>
      <c r="L169" s="16">
        <f t="shared" si="11"/>
        <v>34.950000000000003</v>
      </c>
      <c r="M169" s="51"/>
      <c r="N169" s="17" t="s">
        <v>22</v>
      </c>
      <c r="O169" s="18">
        <f t="shared" si="9"/>
        <v>0</v>
      </c>
      <c r="P169" s="55"/>
      <c r="Q169" s="118"/>
    </row>
    <row r="170" spans="2:17" s="2" customFormat="1" outlineLevel="1" x14ac:dyDescent="0.3">
      <c r="B170" s="8" t="s">
        <v>828</v>
      </c>
      <c r="C170" s="9" t="s">
        <v>17</v>
      </c>
      <c r="D170" s="232" t="s">
        <v>239</v>
      </c>
      <c r="E170" s="63" t="s">
        <v>19</v>
      </c>
      <c r="F170" s="64" t="s">
        <v>550</v>
      </c>
      <c r="G170" s="65" t="s">
        <v>551</v>
      </c>
      <c r="H170" s="12" t="s">
        <v>22</v>
      </c>
      <c r="I170" s="13" t="s">
        <v>829</v>
      </c>
      <c r="J170" s="14">
        <v>31.33</v>
      </c>
      <c r="K170" s="15">
        <v>12</v>
      </c>
      <c r="L170" s="16">
        <f t="shared" si="11"/>
        <v>2.6108333333333333</v>
      </c>
      <c r="M170" s="51"/>
      <c r="N170" s="17" t="s">
        <v>305</v>
      </c>
      <c r="O170" s="18">
        <f t="shared" si="9"/>
        <v>0</v>
      </c>
      <c r="P170" s="55"/>
      <c r="Q170" s="118">
        <v>16</v>
      </c>
    </row>
    <row r="171" spans="2:17" s="2" customFormat="1" outlineLevel="1" x14ac:dyDescent="0.3">
      <c r="B171" s="8" t="s">
        <v>843</v>
      </c>
      <c r="C171" s="9" t="s">
        <v>66</v>
      </c>
      <c r="D171" s="9" t="s">
        <v>239</v>
      </c>
      <c r="E171" s="63" t="s">
        <v>618</v>
      </c>
      <c r="F171" s="64" t="s">
        <v>550</v>
      </c>
      <c r="G171" s="65" t="s">
        <v>551</v>
      </c>
      <c r="H171" s="12" t="s">
        <v>22</v>
      </c>
      <c r="I171" s="13" t="s">
        <v>842</v>
      </c>
      <c r="J171" s="14">
        <v>61.89</v>
      </c>
      <c r="K171" s="15">
        <v>1</v>
      </c>
      <c r="L171" s="16">
        <f t="shared" si="11"/>
        <v>61.89</v>
      </c>
      <c r="M171" s="51"/>
      <c r="N171" s="17" t="s">
        <v>22</v>
      </c>
      <c r="O171" s="18">
        <f t="shared" si="9"/>
        <v>0</v>
      </c>
      <c r="P171" s="55"/>
      <c r="Q171" s="118"/>
    </row>
    <row r="172" spans="2:17" s="2" customFormat="1" outlineLevel="1" x14ac:dyDescent="0.3">
      <c r="B172" s="8" t="s">
        <v>826</v>
      </c>
      <c r="C172" s="9" t="s">
        <v>17</v>
      </c>
      <c r="D172" s="232" t="s">
        <v>239</v>
      </c>
      <c r="E172" s="63" t="s">
        <v>19</v>
      </c>
      <c r="F172" s="64" t="s">
        <v>550</v>
      </c>
      <c r="G172" s="65" t="s">
        <v>551</v>
      </c>
      <c r="H172" s="12" t="s">
        <v>22</v>
      </c>
      <c r="I172" s="13" t="s">
        <v>827</v>
      </c>
      <c r="J172" s="14">
        <v>53.47</v>
      </c>
      <c r="K172" s="15">
        <v>15</v>
      </c>
      <c r="L172" s="16">
        <f t="shared" si="11"/>
        <v>3.5646666666666667</v>
      </c>
      <c r="M172" s="51"/>
      <c r="N172" s="17" t="s">
        <v>305</v>
      </c>
      <c r="O172" s="18">
        <f t="shared" si="9"/>
        <v>0</v>
      </c>
      <c r="P172" s="55"/>
      <c r="Q172" s="118">
        <v>15</v>
      </c>
    </row>
    <row r="173" spans="2:17" s="2" customFormat="1" outlineLevel="1" x14ac:dyDescent="0.3">
      <c r="B173" s="8" t="s">
        <v>837</v>
      </c>
      <c r="C173" s="9" t="s">
        <v>557</v>
      </c>
      <c r="D173" s="232" t="s">
        <v>239</v>
      </c>
      <c r="E173" s="63" t="s">
        <v>19</v>
      </c>
      <c r="F173" s="64" t="s">
        <v>550</v>
      </c>
      <c r="G173" s="65" t="s">
        <v>551</v>
      </c>
      <c r="H173" s="12" t="s">
        <v>22</v>
      </c>
      <c r="I173" s="13" t="s">
        <v>838</v>
      </c>
      <c r="J173" s="14">
        <v>110.75</v>
      </c>
      <c r="K173" s="15">
        <v>20</v>
      </c>
      <c r="L173" s="16">
        <f t="shared" si="11"/>
        <v>5.5374999999999996</v>
      </c>
      <c r="M173" s="51"/>
      <c r="N173" s="17" t="s">
        <v>305</v>
      </c>
      <c r="O173" s="18">
        <f t="shared" si="9"/>
        <v>0</v>
      </c>
      <c r="P173" s="55"/>
      <c r="Q173" s="118">
        <v>23</v>
      </c>
    </row>
    <row r="174" spans="2:17" s="2" customFormat="1" ht="17.25" customHeight="1" outlineLevel="1" x14ac:dyDescent="0.3">
      <c r="B174" s="8" t="s">
        <v>644</v>
      </c>
      <c r="C174" s="9" t="s">
        <v>17</v>
      </c>
      <c r="D174" s="232" t="s">
        <v>613</v>
      </c>
      <c r="E174" s="63" t="s">
        <v>19</v>
      </c>
      <c r="F174" s="64" t="s">
        <v>550</v>
      </c>
      <c r="G174" s="65" t="s">
        <v>551</v>
      </c>
      <c r="H174" s="12" t="s">
        <v>22</v>
      </c>
      <c r="I174" s="13" t="s">
        <v>645</v>
      </c>
      <c r="J174" s="14">
        <v>124.23</v>
      </c>
      <c r="K174" s="15">
        <v>1</v>
      </c>
      <c r="L174" s="16">
        <v>54.2</v>
      </c>
      <c r="M174" s="51"/>
      <c r="N174" s="17" t="s">
        <v>22</v>
      </c>
      <c r="O174" s="18">
        <f t="shared" si="9"/>
        <v>0</v>
      </c>
      <c r="P174" s="55"/>
      <c r="Q174" s="118">
        <v>105</v>
      </c>
    </row>
    <row r="175" spans="2:17" s="2" customFormat="1" ht="17.25" customHeight="1" outlineLevel="1" x14ac:dyDescent="0.3">
      <c r="B175" s="8" t="s">
        <v>824</v>
      </c>
      <c r="C175" s="9" t="s">
        <v>17</v>
      </c>
      <c r="D175" s="232" t="s">
        <v>239</v>
      </c>
      <c r="E175" s="63" t="s">
        <v>618</v>
      </c>
      <c r="F175" s="64" t="s">
        <v>550</v>
      </c>
      <c r="G175" s="65" t="s">
        <v>551</v>
      </c>
      <c r="H175" s="12" t="s">
        <v>22</v>
      </c>
      <c r="I175" s="13" t="s">
        <v>825</v>
      </c>
      <c r="J175" s="14">
        <v>79.33</v>
      </c>
      <c r="K175" s="15">
        <v>10</v>
      </c>
      <c r="L175" s="16">
        <f t="shared" ref="L175:L206" si="12">J175/K175</f>
        <v>7.9329999999999998</v>
      </c>
      <c r="M175" s="51"/>
      <c r="N175" s="17" t="s">
        <v>305</v>
      </c>
      <c r="O175" s="18">
        <f t="shared" si="9"/>
        <v>0</v>
      </c>
      <c r="P175" s="55"/>
      <c r="Q175" s="118">
        <v>14</v>
      </c>
    </row>
    <row r="176" spans="2:17" s="2" customFormat="1" ht="17.25" customHeight="1" outlineLevel="1" x14ac:dyDescent="0.3">
      <c r="B176" s="8" t="s">
        <v>811</v>
      </c>
      <c r="C176" s="9" t="s">
        <v>17</v>
      </c>
      <c r="D176" s="232" t="s">
        <v>239</v>
      </c>
      <c r="E176" s="63" t="s">
        <v>19</v>
      </c>
      <c r="F176" s="64" t="s">
        <v>550</v>
      </c>
      <c r="G176" s="65" t="s">
        <v>551</v>
      </c>
      <c r="H176" s="12" t="s">
        <v>22</v>
      </c>
      <c r="I176" s="13" t="s">
        <v>812</v>
      </c>
      <c r="J176" s="14">
        <v>38.049999999999997</v>
      </c>
      <c r="K176" s="15">
        <v>10</v>
      </c>
      <c r="L176" s="16">
        <f t="shared" si="12"/>
        <v>3.8049999999999997</v>
      </c>
      <c r="M176" s="51"/>
      <c r="N176" s="17" t="s">
        <v>305</v>
      </c>
      <c r="O176" s="18">
        <f t="shared" si="9"/>
        <v>0</v>
      </c>
      <c r="P176" s="55"/>
      <c r="Q176" s="118">
        <v>5</v>
      </c>
    </row>
    <row r="177" spans="1:17" s="2" customFormat="1" ht="17.25" customHeight="1" outlineLevel="1" x14ac:dyDescent="0.3">
      <c r="B177" s="8" t="s">
        <v>822</v>
      </c>
      <c r="C177" s="9" t="s">
        <v>17</v>
      </c>
      <c r="D177" s="232" t="s">
        <v>239</v>
      </c>
      <c r="E177" s="63" t="s">
        <v>618</v>
      </c>
      <c r="F177" s="64" t="s">
        <v>550</v>
      </c>
      <c r="G177" s="65" t="s">
        <v>551</v>
      </c>
      <c r="H177" s="12" t="s">
        <v>22</v>
      </c>
      <c r="I177" s="13" t="s">
        <v>823</v>
      </c>
      <c r="J177" s="14">
        <v>98.93</v>
      </c>
      <c r="K177" s="15">
        <v>25</v>
      </c>
      <c r="L177" s="16">
        <f t="shared" si="12"/>
        <v>3.9572000000000003</v>
      </c>
      <c r="M177" s="51"/>
      <c r="N177" s="23" t="s">
        <v>305</v>
      </c>
      <c r="O177" s="18">
        <f t="shared" si="9"/>
        <v>0</v>
      </c>
      <c r="P177" s="55"/>
      <c r="Q177" s="118">
        <v>13</v>
      </c>
    </row>
    <row r="178" spans="1:17" s="2" customFormat="1" ht="17.25" customHeight="1" outlineLevel="1" x14ac:dyDescent="0.3">
      <c r="B178" s="8" t="s">
        <v>844</v>
      </c>
      <c r="C178" s="9" t="s">
        <v>66</v>
      </c>
      <c r="D178" s="9" t="s">
        <v>239</v>
      </c>
      <c r="E178" s="63" t="s">
        <v>618</v>
      </c>
      <c r="F178" s="64" t="s">
        <v>550</v>
      </c>
      <c r="G178" s="65" t="s">
        <v>551</v>
      </c>
      <c r="H178" s="12" t="s">
        <v>22</v>
      </c>
      <c r="I178" s="13" t="s">
        <v>838</v>
      </c>
      <c r="J178" s="14">
        <v>72.010000000000005</v>
      </c>
      <c r="K178" s="15">
        <v>20</v>
      </c>
      <c r="L178" s="16">
        <f t="shared" si="12"/>
        <v>3.6005000000000003</v>
      </c>
      <c r="M178" s="51"/>
      <c r="N178" s="17" t="s">
        <v>305</v>
      </c>
      <c r="O178" s="18">
        <f t="shared" si="9"/>
        <v>0</v>
      </c>
      <c r="P178" s="55"/>
      <c r="Q178" s="118"/>
    </row>
    <row r="179" spans="1:17" s="2" customFormat="1" ht="17.25" customHeight="1" outlineLevel="1" x14ac:dyDescent="0.3">
      <c r="B179" s="8" t="s">
        <v>845</v>
      </c>
      <c r="C179" s="9" t="s">
        <v>66</v>
      </c>
      <c r="D179" s="9" t="s">
        <v>239</v>
      </c>
      <c r="E179" s="63" t="s">
        <v>618</v>
      </c>
      <c r="F179" s="64" t="s">
        <v>550</v>
      </c>
      <c r="G179" s="65" t="s">
        <v>551</v>
      </c>
      <c r="H179" s="12" t="s">
        <v>22</v>
      </c>
      <c r="I179" s="13" t="s">
        <v>838</v>
      </c>
      <c r="J179" s="14">
        <v>57.37</v>
      </c>
      <c r="K179" s="15">
        <v>20</v>
      </c>
      <c r="L179" s="16">
        <f t="shared" si="12"/>
        <v>2.8685</v>
      </c>
      <c r="M179" s="51"/>
      <c r="N179" s="17" t="s">
        <v>305</v>
      </c>
      <c r="O179" s="18">
        <f t="shared" si="9"/>
        <v>0</v>
      </c>
      <c r="P179" s="55"/>
      <c r="Q179" s="118"/>
    </row>
    <row r="180" spans="1:17" s="61" customFormat="1" ht="17.25" customHeight="1" outlineLevel="1" x14ac:dyDescent="0.3">
      <c r="A180" s="2"/>
      <c r="B180" s="25" t="s">
        <v>1194</v>
      </c>
      <c r="C180" s="26" t="s">
        <v>17</v>
      </c>
      <c r="D180" s="233" t="s">
        <v>1170</v>
      </c>
      <c r="E180" s="27" t="s">
        <v>1195</v>
      </c>
      <c r="F180" s="11" t="s">
        <v>562</v>
      </c>
      <c r="G180" s="38" t="s">
        <v>563</v>
      </c>
      <c r="H180" s="12" t="s">
        <v>22</v>
      </c>
      <c r="I180" s="13" t="s">
        <v>317</v>
      </c>
      <c r="J180" s="30">
        <v>31.5</v>
      </c>
      <c r="K180" s="31">
        <v>24</v>
      </c>
      <c r="L180" s="32">
        <f t="shared" si="12"/>
        <v>1.3125</v>
      </c>
      <c r="M180" s="52"/>
      <c r="N180" s="17" t="s">
        <v>564</v>
      </c>
      <c r="O180" s="34">
        <f t="shared" si="9"/>
        <v>0</v>
      </c>
      <c r="P180" s="55"/>
      <c r="Q180" s="118"/>
    </row>
    <row r="181" spans="1:17" s="2" customFormat="1" outlineLevel="1" x14ac:dyDescent="0.3">
      <c r="B181" s="8" t="s">
        <v>1260</v>
      </c>
      <c r="C181" s="9" t="s">
        <v>17</v>
      </c>
      <c r="D181" s="232" t="s">
        <v>35</v>
      </c>
      <c r="E181" s="63" t="s">
        <v>19</v>
      </c>
      <c r="F181" s="64" t="s">
        <v>716</v>
      </c>
      <c r="G181" s="65" t="s">
        <v>21</v>
      </c>
      <c r="H181" s="12" t="s">
        <v>22</v>
      </c>
      <c r="I181" s="13" t="s">
        <v>1261</v>
      </c>
      <c r="J181" s="14">
        <v>45.18</v>
      </c>
      <c r="K181" s="15">
        <v>36</v>
      </c>
      <c r="L181" s="16">
        <f t="shared" si="12"/>
        <v>1.2549999999999999</v>
      </c>
      <c r="M181" s="51"/>
      <c r="N181" s="17" t="s">
        <v>33</v>
      </c>
      <c r="O181" s="18">
        <f t="shared" si="9"/>
        <v>0</v>
      </c>
      <c r="P181" s="55"/>
      <c r="Q181" s="118" t="s">
        <v>1262</v>
      </c>
    </row>
    <row r="182" spans="1:17" s="2" customFormat="1" outlineLevel="1" x14ac:dyDescent="0.3">
      <c r="B182" s="8" t="s">
        <v>1356</v>
      </c>
      <c r="C182" s="9" t="s">
        <v>17</v>
      </c>
      <c r="D182" s="232" t="s">
        <v>35</v>
      </c>
      <c r="E182" s="63" t="s">
        <v>727</v>
      </c>
      <c r="F182" s="64" t="s">
        <v>716</v>
      </c>
      <c r="G182" s="65" t="s">
        <v>21</v>
      </c>
      <c r="H182" s="12" t="s">
        <v>28</v>
      </c>
      <c r="I182" s="13" t="s">
        <v>1357</v>
      </c>
      <c r="J182" s="14">
        <v>1.95</v>
      </c>
      <c r="K182" s="15">
        <v>1</v>
      </c>
      <c r="L182" s="16">
        <f t="shared" si="12"/>
        <v>1.95</v>
      </c>
      <c r="M182" s="51"/>
      <c r="N182" s="17" t="s">
        <v>28</v>
      </c>
      <c r="O182" s="18">
        <f t="shared" si="9"/>
        <v>0</v>
      </c>
      <c r="P182" s="55"/>
      <c r="Q182" s="118" t="s">
        <v>1358</v>
      </c>
    </row>
    <row r="183" spans="1:17" s="61" customFormat="1" outlineLevel="1" x14ac:dyDescent="0.3">
      <c r="A183" s="2"/>
      <c r="B183" s="8" t="s">
        <v>1359</v>
      </c>
      <c r="C183" s="9" t="s">
        <v>557</v>
      </c>
      <c r="D183" s="232" t="s">
        <v>35</v>
      </c>
      <c r="E183" s="63" t="s">
        <v>727</v>
      </c>
      <c r="F183" s="64" t="s">
        <v>716</v>
      </c>
      <c r="G183" s="65" t="s">
        <v>21</v>
      </c>
      <c r="H183" s="12" t="s">
        <v>22</v>
      </c>
      <c r="I183" s="13" t="s">
        <v>1360</v>
      </c>
      <c r="J183" s="14">
        <f>12*3.6</f>
        <v>43.2</v>
      </c>
      <c r="K183" s="15">
        <v>12</v>
      </c>
      <c r="L183" s="16">
        <f t="shared" si="12"/>
        <v>3.6</v>
      </c>
      <c r="M183" s="51"/>
      <c r="N183" s="17" t="s">
        <v>28</v>
      </c>
      <c r="O183" s="18">
        <f t="shared" si="9"/>
        <v>0</v>
      </c>
      <c r="P183" s="55"/>
      <c r="Q183" s="118" t="s">
        <v>1361</v>
      </c>
    </row>
    <row r="184" spans="1:17" s="2" customFormat="1" outlineLevel="1" x14ac:dyDescent="0.3">
      <c r="B184" s="8" t="s">
        <v>1252</v>
      </c>
      <c r="C184" s="9" t="s">
        <v>557</v>
      </c>
      <c r="D184" s="232" t="s">
        <v>35</v>
      </c>
      <c r="E184" s="63" t="s">
        <v>19</v>
      </c>
      <c r="F184" s="79" t="s">
        <v>716</v>
      </c>
      <c r="G184" s="65" t="s">
        <v>21</v>
      </c>
      <c r="H184" s="12" t="s">
        <v>546</v>
      </c>
      <c r="I184" s="13" t="s">
        <v>1253</v>
      </c>
      <c r="J184" s="14">
        <v>25.32</v>
      </c>
      <c r="K184" s="15">
        <v>30</v>
      </c>
      <c r="L184" s="16">
        <f t="shared" si="12"/>
        <v>0.84399999999999997</v>
      </c>
      <c r="M184" s="51"/>
      <c r="N184" s="17" t="s">
        <v>33</v>
      </c>
      <c r="O184" s="18">
        <f t="shared" si="9"/>
        <v>0</v>
      </c>
      <c r="P184" s="55"/>
      <c r="Q184" s="118" t="s">
        <v>1254</v>
      </c>
    </row>
    <row r="185" spans="1:17" s="61" customFormat="1" outlineLevel="1" x14ac:dyDescent="0.3">
      <c r="A185" s="2"/>
      <c r="B185" s="8" t="s">
        <v>715</v>
      </c>
      <c r="C185" s="9" t="s">
        <v>17</v>
      </c>
      <c r="D185" s="232" t="s">
        <v>189</v>
      </c>
      <c r="E185" s="63" t="s">
        <v>19</v>
      </c>
      <c r="F185" s="64" t="s">
        <v>716</v>
      </c>
      <c r="G185" s="65" t="s">
        <v>21</v>
      </c>
      <c r="H185" s="12" t="s">
        <v>22</v>
      </c>
      <c r="I185" s="13" t="s">
        <v>717</v>
      </c>
      <c r="J185" s="14">
        <v>21.15</v>
      </c>
      <c r="K185" s="15">
        <v>18</v>
      </c>
      <c r="L185" s="16">
        <f t="shared" si="12"/>
        <v>1.1749999999999998</v>
      </c>
      <c r="M185" s="51"/>
      <c r="N185" s="17" t="s">
        <v>28</v>
      </c>
      <c r="O185" s="18">
        <f t="shared" si="9"/>
        <v>0</v>
      </c>
      <c r="P185" s="55"/>
      <c r="Q185" s="118" t="s">
        <v>718</v>
      </c>
    </row>
    <row r="186" spans="1:17" s="2" customFormat="1" outlineLevel="1" x14ac:dyDescent="0.3">
      <c r="B186" s="25" t="s">
        <v>715</v>
      </c>
      <c r="C186" s="26" t="s">
        <v>17</v>
      </c>
      <c r="D186" s="233" t="s">
        <v>18</v>
      </c>
      <c r="E186" s="27" t="s">
        <v>19</v>
      </c>
      <c r="F186" s="35" t="s">
        <v>716</v>
      </c>
      <c r="G186" s="39" t="s">
        <v>21</v>
      </c>
      <c r="H186" s="54" t="s">
        <v>22</v>
      </c>
      <c r="I186" s="29" t="s">
        <v>717</v>
      </c>
      <c r="J186" s="30">
        <v>21.15</v>
      </c>
      <c r="K186" s="31">
        <v>18</v>
      </c>
      <c r="L186" s="32">
        <f t="shared" si="12"/>
        <v>1.1749999999999998</v>
      </c>
      <c r="M186" s="52"/>
      <c r="N186" s="33" t="s">
        <v>28</v>
      </c>
      <c r="O186" s="34">
        <f t="shared" si="9"/>
        <v>0</v>
      </c>
      <c r="P186" s="55"/>
      <c r="Q186" s="118"/>
    </row>
    <row r="187" spans="1:17" s="61" customFormat="1" outlineLevel="1" x14ac:dyDescent="0.3">
      <c r="A187" s="2"/>
      <c r="B187" s="8" t="s">
        <v>719</v>
      </c>
      <c r="C187" s="9" t="s">
        <v>17</v>
      </c>
      <c r="D187" s="232" t="s">
        <v>189</v>
      </c>
      <c r="E187" s="63" t="s">
        <v>19</v>
      </c>
      <c r="F187" s="64" t="s">
        <v>716</v>
      </c>
      <c r="G187" s="65" t="s">
        <v>21</v>
      </c>
      <c r="H187" s="12" t="s">
        <v>22</v>
      </c>
      <c r="I187" s="13">
        <v>18</v>
      </c>
      <c r="J187" s="14">
        <v>21.15</v>
      </c>
      <c r="K187" s="15">
        <v>18</v>
      </c>
      <c r="L187" s="16">
        <f t="shared" si="12"/>
        <v>1.1749999999999998</v>
      </c>
      <c r="M187" s="51"/>
      <c r="N187" s="17" t="s">
        <v>28</v>
      </c>
      <c r="O187" s="18">
        <f t="shared" si="9"/>
        <v>0</v>
      </c>
      <c r="P187" s="55"/>
      <c r="Q187" s="118" t="s">
        <v>720</v>
      </c>
    </row>
    <row r="188" spans="1:17" s="2" customFormat="1" outlineLevel="1" x14ac:dyDescent="0.3">
      <c r="B188" s="25" t="s">
        <v>719</v>
      </c>
      <c r="C188" s="26" t="s">
        <v>17</v>
      </c>
      <c r="D188" s="233" t="s">
        <v>18</v>
      </c>
      <c r="E188" s="27" t="s">
        <v>19</v>
      </c>
      <c r="F188" s="35" t="s">
        <v>716</v>
      </c>
      <c r="G188" s="39" t="s">
        <v>21</v>
      </c>
      <c r="H188" s="54" t="s">
        <v>22</v>
      </c>
      <c r="I188" s="29">
        <v>18</v>
      </c>
      <c r="J188" s="30">
        <v>21.15</v>
      </c>
      <c r="K188" s="31">
        <v>18</v>
      </c>
      <c r="L188" s="32">
        <f t="shared" si="12"/>
        <v>1.1749999999999998</v>
      </c>
      <c r="M188" s="52"/>
      <c r="N188" s="33" t="s">
        <v>28</v>
      </c>
      <c r="O188" s="34">
        <f t="shared" si="9"/>
        <v>0</v>
      </c>
      <c r="P188" s="55"/>
      <c r="Q188" s="118"/>
    </row>
    <row r="189" spans="1:17" s="61" customFormat="1" outlineLevel="1" x14ac:dyDescent="0.3">
      <c r="A189" s="2"/>
      <c r="B189" s="8" t="s">
        <v>726</v>
      </c>
      <c r="C189" s="9" t="s">
        <v>17</v>
      </c>
      <c r="D189" s="232" t="s">
        <v>189</v>
      </c>
      <c r="E189" s="63" t="s">
        <v>727</v>
      </c>
      <c r="F189" s="64" t="s">
        <v>716</v>
      </c>
      <c r="G189" s="65" t="s">
        <v>21</v>
      </c>
      <c r="H189" s="12" t="s">
        <v>22</v>
      </c>
      <c r="I189" s="13" t="s">
        <v>728</v>
      </c>
      <c r="J189" s="14">
        <f>4*3.96</f>
        <v>15.84</v>
      </c>
      <c r="K189" s="15">
        <v>4</v>
      </c>
      <c r="L189" s="16">
        <f t="shared" si="12"/>
        <v>3.96</v>
      </c>
      <c r="M189" s="51"/>
      <c r="N189" s="17" t="s">
        <v>71</v>
      </c>
      <c r="O189" s="18">
        <f t="shared" si="9"/>
        <v>0</v>
      </c>
      <c r="P189" s="55"/>
      <c r="Q189" s="118" t="s">
        <v>729</v>
      </c>
    </row>
    <row r="190" spans="1:17" s="2" customFormat="1" outlineLevel="1" x14ac:dyDescent="0.3">
      <c r="B190" s="8" t="s">
        <v>726</v>
      </c>
      <c r="C190" s="9" t="s">
        <v>17</v>
      </c>
      <c r="D190" s="232" t="s">
        <v>35</v>
      </c>
      <c r="E190" s="63" t="s">
        <v>727</v>
      </c>
      <c r="F190" s="64" t="s">
        <v>716</v>
      </c>
      <c r="G190" s="65" t="s">
        <v>21</v>
      </c>
      <c r="H190" s="12" t="s">
        <v>22</v>
      </c>
      <c r="I190" s="13" t="s">
        <v>728</v>
      </c>
      <c r="J190" s="14">
        <v>15.84</v>
      </c>
      <c r="K190" s="15">
        <v>4</v>
      </c>
      <c r="L190" s="16">
        <f t="shared" si="12"/>
        <v>3.96</v>
      </c>
      <c r="M190" s="51"/>
      <c r="N190" s="17" t="s">
        <v>71</v>
      </c>
      <c r="O190" s="18">
        <f t="shared" si="9"/>
        <v>0</v>
      </c>
      <c r="P190" s="55"/>
      <c r="Q190" s="118" t="s">
        <v>1362</v>
      </c>
    </row>
    <row r="191" spans="1:17" s="61" customFormat="1" outlineLevel="1" x14ac:dyDescent="0.3">
      <c r="A191" s="2"/>
      <c r="B191" s="8" t="s">
        <v>1338</v>
      </c>
      <c r="C191" s="9" t="s">
        <v>557</v>
      </c>
      <c r="D191" s="232" t="s">
        <v>35</v>
      </c>
      <c r="E191" s="63" t="s">
        <v>19</v>
      </c>
      <c r="F191" s="64" t="s">
        <v>716</v>
      </c>
      <c r="G191" s="65" t="s">
        <v>21</v>
      </c>
      <c r="H191" s="12" t="s">
        <v>22</v>
      </c>
      <c r="I191" s="13" t="s">
        <v>929</v>
      </c>
      <c r="J191" s="14">
        <v>24.58</v>
      </c>
      <c r="K191" s="15">
        <v>4</v>
      </c>
      <c r="L191" s="16">
        <f t="shared" si="12"/>
        <v>6.1449999999999996</v>
      </c>
      <c r="M191" s="51"/>
      <c r="N191" s="17" t="s">
        <v>105</v>
      </c>
      <c r="O191" s="18">
        <f t="shared" si="9"/>
        <v>0</v>
      </c>
      <c r="P191" s="60"/>
      <c r="Q191" s="118" t="s">
        <v>1339</v>
      </c>
    </row>
    <row r="192" spans="1:17" s="61" customFormat="1" outlineLevel="1" x14ac:dyDescent="0.3">
      <c r="A192" s="2"/>
      <c r="B192" s="25" t="s">
        <v>1196</v>
      </c>
      <c r="C192" s="26" t="s">
        <v>17</v>
      </c>
      <c r="D192" s="233" t="s">
        <v>1170</v>
      </c>
      <c r="E192" s="27" t="s">
        <v>1195</v>
      </c>
      <c r="F192" s="11" t="s">
        <v>562</v>
      </c>
      <c r="G192" s="38" t="s">
        <v>563</v>
      </c>
      <c r="H192" s="12" t="s">
        <v>22</v>
      </c>
      <c r="I192" s="13" t="s">
        <v>317</v>
      </c>
      <c r="J192" s="30">
        <v>32</v>
      </c>
      <c r="K192" s="31">
        <v>24</v>
      </c>
      <c r="L192" s="106">
        <f t="shared" si="12"/>
        <v>1.3333333333333333</v>
      </c>
      <c r="M192" s="52"/>
      <c r="N192" s="17" t="s">
        <v>564</v>
      </c>
      <c r="O192" s="34">
        <f t="shared" si="9"/>
        <v>0</v>
      </c>
      <c r="P192" s="55"/>
      <c r="Q192" s="118"/>
    </row>
    <row r="193" spans="2:17" s="2" customFormat="1" outlineLevel="1" x14ac:dyDescent="0.3">
      <c r="B193" s="8" t="s">
        <v>1197</v>
      </c>
      <c r="C193" s="9" t="s">
        <v>17</v>
      </c>
      <c r="D193" s="232" t="s">
        <v>1170</v>
      </c>
      <c r="E193" s="63" t="s">
        <v>568</v>
      </c>
      <c r="F193" s="64" t="s">
        <v>562</v>
      </c>
      <c r="G193" s="65" t="s">
        <v>563</v>
      </c>
      <c r="H193" s="12" t="s">
        <v>22</v>
      </c>
      <c r="I193" s="13" t="s">
        <v>317</v>
      </c>
      <c r="J193" s="14">
        <v>30.6</v>
      </c>
      <c r="K193" s="15">
        <v>24</v>
      </c>
      <c r="L193" s="16">
        <f t="shared" si="12"/>
        <v>1.2750000000000001</v>
      </c>
      <c r="M193" s="51"/>
      <c r="N193" s="17" t="s">
        <v>564</v>
      </c>
      <c r="O193" s="18">
        <f t="shared" si="9"/>
        <v>0</v>
      </c>
      <c r="P193" s="55"/>
      <c r="Q193" s="118"/>
    </row>
    <row r="194" spans="2:17" s="2" customFormat="1" outlineLevel="1" x14ac:dyDescent="0.3">
      <c r="B194" s="25" t="s">
        <v>205</v>
      </c>
      <c r="C194" s="26" t="s">
        <v>557</v>
      </c>
      <c r="D194" s="233" t="s">
        <v>189</v>
      </c>
      <c r="E194" s="27" t="s">
        <v>19</v>
      </c>
      <c r="F194" s="35" t="s">
        <v>93</v>
      </c>
      <c r="G194" s="39" t="s">
        <v>21</v>
      </c>
      <c r="H194" s="54" t="s">
        <v>22</v>
      </c>
      <c r="I194" s="29" t="s">
        <v>206</v>
      </c>
      <c r="J194" s="30">
        <v>26.13</v>
      </c>
      <c r="K194" s="31">
        <v>12</v>
      </c>
      <c r="L194" s="32">
        <f t="shared" si="12"/>
        <v>2.1774999999999998</v>
      </c>
      <c r="M194" s="52"/>
      <c r="N194" s="33" t="s">
        <v>28</v>
      </c>
      <c r="O194" s="18">
        <f t="shared" si="9"/>
        <v>0</v>
      </c>
      <c r="P194" s="55"/>
      <c r="Q194" s="118" t="s">
        <v>746</v>
      </c>
    </row>
    <row r="195" spans="2:17" s="2" customFormat="1" outlineLevel="1" x14ac:dyDescent="0.3">
      <c r="B195" s="8" t="s">
        <v>205</v>
      </c>
      <c r="C195" s="9" t="s">
        <v>557</v>
      </c>
      <c r="D195" s="232" t="s">
        <v>239</v>
      </c>
      <c r="E195" s="63" t="s">
        <v>19</v>
      </c>
      <c r="F195" s="64" t="s">
        <v>93</v>
      </c>
      <c r="G195" s="65" t="s">
        <v>21</v>
      </c>
      <c r="H195" s="12" t="s">
        <v>22</v>
      </c>
      <c r="I195" s="13" t="s">
        <v>206</v>
      </c>
      <c r="J195" s="14">
        <v>26.13</v>
      </c>
      <c r="K195" s="15">
        <v>12</v>
      </c>
      <c r="L195" s="16">
        <f t="shared" si="12"/>
        <v>2.1774999999999998</v>
      </c>
      <c r="M195" s="51"/>
      <c r="N195" s="17" t="s">
        <v>28</v>
      </c>
      <c r="O195" s="18">
        <f t="shared" si="9"/>
        <v>0</v>
      </c>
      <c r="P195" s="60"/>
      <c r="Q195" s="118">
        <v>63</v>
      </c>
    </row>
    <row r="196" spans="2:17" s="2" customFormat="1" outlineLevel="1" x14ac:dyDescent="0.3">
      <c r="B196" s="8" t="s">
        <v>207</v>
      </c>
      <c r="C196" s="9" t="s">
        <v>557</v>
      </c>
      <c r="D196" s="232" t="s">
        <v>189</v>
      </c>
      <c r="E196" s="63" t="s">
        <v>19</v>
      </c>
      <c r="F196" s="64" t="s">
        <v>93</v>
      </c>
      <c r="G196" s="65" t="s">
        <v>21</v>
      </c>
      <c r="H196" s="12" t="s">
        <v>22</v>
      </c>
      <c r="I196" s="13" t="s">
        <v>206</v>
      </c>
      <c r="J196" s="14">
        <v>28.81</v>
      </c>
      <c r="K196" s="15">
        <v>12</v>
      </c>
      <c r="L196" s="16">
        <f t="shared" si="12"/>
        <v>2.4008333333333334</v>
      </c>
      <c r="M196" s="51"/>
      <c r="N196" s="17" t="s">
        <v>28</v>
      </c>
      <c r="O196" s="18">
        <f t="shared" si="9"/>
        <v>0</v>
      </c>
      <c r="P196" s="55"/>
      <c r="Q196" s="118" t="s">
        <v>747</v>
      </c>
    </row>
    <row r="197" spans="2:17" s="2" customFormat="1" outlineLevel="1" x14ac:dyDescent="0.3">
      <c r="B197" s="8" t="s">
        <v>207</v>
      </c>
      <c r="C197" s="9" t="s">
        <v>557</v>
      </c>
      <c r="D197" s="232" t="s">
        <v>239</v>
      </c>
      <c r="E197" s="63" t="s">
        <v>19</v>
      </c>
      <c r="F197" s="64" t="s">
        <v>93</v>
      </c>
      <c r="G197" s="65" t="s">
        <v>21</v>
      </c>
      <c r="H197" s="12" t="s">
        <v>22</v>
      </c>
      <c r="I197" s="13" t="s">
        <v>206</v>
      </c>
      <c r="J197" s="14">
        <v>28.81</v>
      </c>
      <c r="K197" s="15">
        <v>12</v>
      </c>
      <c r="L197" s="16">
        <f t="shared" si="12"/>
        <v>2.4008333333333334</v>
      </c>
      <c r="M197" s="51"/>
      <c r="N197" s="17" t="s">
        <v>28</v>
      </c>
      <c r="O197" s="18">
        <f t="shared" si="9"/>
        <v>0</v>
      </c>
      <c r="P197" s="60"/>
      <c r="Q197" s="118">
        <v>64</v>
      </c>
    </row>
    <row r="198" spans="2:17" s="2" customFormat="1" outlineLevel="1" x14ac:dyDescent="0.3">
      <c r="B198" s="8" t="s">
        <v>208</v>
      </c>
      <c r="C198" s="9" t="s">
        <v>17</v>
      </c>
      <c r="D198" s="232" t="s">
        <v>189</v>
      </c>
      <c r="E198" s="63" t="s">
        <v>19</v>
      </c>
      <c r="F198" s="64" t="s">
        <v>93</v>
      </c>
      <c r="G198" s="65" t="s">
        <v>21</v>
      </c>
      <c r="H198" s="12" t="s">
        <v>22</v>
      </c>
      <c r="I198" s="13" t="s">
        <v>209</v>
      </c>
      <c r="J198" s="14">
        <v>23.67</v>
      </c>
      <c r="K198" s="15">
        <v>12</v>
      </c>
      <c r="L198" s="16">
        <f t="shared" si="12"/>
        <v>1.9725000000000001</v>
      </c>
      <c r="M198" s="51"/>
      <c r="N198" s="17" t="s">
        <v>28</v>
      </c>
      <c r="O198" s="18">
        <f t="shared" si="9"/>
        <v>0</v>
      </c>
      <c r="P198" s="55"/>
      <c r="Q198" s="118" t="s">
        <v>748</v>
      </c>
    </row>
    <row r="199" spans="2:17" s="2" customFormat="1" outlineLevel="1" x14ac:dyDescent="0.3">
      <c r="B199" s="8" t="s">
        <v>286</v>
      </c>
      <c r="C199" s="9" t="s">
        <v>17</v>
      </c>
      <c r="D199" s="232" t="s">
        <v>239</v>
      </c>
      <c r="E199" s="63" t="s">
        <v>19</v>
      </c>
      <c r="F199" s="64" t="s">
        <v>93</v>
      </c>
      <c r="G199" s="65" t="s">
        <v>21</v>
      </c>
      <c r="H199" s="12" t="s">
        <v>22</v>
      </c>
      <c r="I199" s="13" t="s">
        <v>209</v>
      </c>
      <c r="J199" s="14">
        <v>23.67</v>
      </c>
      <c r="K199" s="15">
        <v>12</v>
      </c>
      <c r="L199" s="16">
        <f t="shared" si="12"/>
        <v>1.9725000000000001</v>
      </c>
      <c r="M199" s="51"/>
      <c r="N199" s="17" t="s">
        <v>28</v>
      </c>
      <c r="O199" s="18">
        <f t="shared" si="9"/>
        <v>0</v>
      </c>
      <c r="P199" s="60"/>
      <c r="Q199" s="118">
        <v>65</v>
      </c>
    </row>
    <row r="200" spans="2:17" s="2" customFormat="1" outlineLevel="1" x14ac:dyDescent="0.3">
      <c r="B200" s="8" t="s">
        <v>210</v>
      </c>
      <c r="C200" s="9" t="s">
        <v>17</v>
      </c>
      <c r="D200" s="232" t="s">
        <v>189</v>
      </c>
      <c r="E200" s="63" t="s">
        <v>19</v>
      </c>
      <c r="F200" s="64" t="s">
        <v>93</v>
      </c>
      <c r="G200" s="65" t="s">
        <v>21</v>
      </c>
      <c r="H200" s="12" t="s">
        <v>22</v>
      </c>
      <c r="I200" s="13" t="s">
        <v>206</v>
      </c>
      <c r="J200" s="14">
        <v>26.33</v>
      </c>
      <c r="K200" s="15">
        <v>12</v>
      </c>
      <c r="L200" s="16">
        <f t="shared" si="12"/>
        <v>2.1941666666666664</v>
      </c>
      <c r="M200" s="51"/>
      <c r="N200" s="17" t="s">
        <v>28</v>
      </c>
      <c r="O200" s="18">
        <f t="shared" si="9"/>
        <v>0</v>
      </c>
      <c r="P200" s="55"/>
      <c r="Q200" s="118" t="s">
        <v>749</v>
      </c>
    </row>
    <row r="201" spans="2:17" s="2" customFormat="1" outlineLevel="1" x14ac:dyDescent="0.3">
      <c r="B201" s="8" t="s">
        <v>210</v>
      </c>
      <c r="C201" s="9" t="s">
        <v>17</v>
      </c>
      <c r="D201" s="232" t="s">
        <v>239</v>
      </c>
      <c r="E201" s="63" t="s">
        <v>19</v>
      </c>
      <c r="F201" s="64" t="s">
        <v>93</v>
      </c>
      <c r="G201" s="65" t="s">
        <v>21</v>
      </c>
      <c r="H201" s="12" t="s">
        <v>22</v>
      </c>
      <c r="I201" s="13" t="s">
        <v>206</v>
      </c>
      <c r="J201" s="14">
        <v>26.33</v>
      </c>
      <c r="K201" s="15">
        <v>12</v>
      </c>
      <c r="L201" s="16">
        <f t="shared" si="12"/>
        <v>2.1941666666666664</v>
      </c>
      <c r="M201" s="51"/>
      <c r="N201" s="17" t="s">
        <v>28</v>
      </c>
      <c r="O201" s="18">
        <f t="shared" si="9"/>
        <v>0</v>
      </c>
      <c r="P201" s="60"/>
      <c r="Q201" s="118">
        <v>66</v>
      </c>
    </row>
    <row r="202" spans="2:17" s="2" customFormat="1" outlineLevel="1" x14ac:dyDescent="0.3">
      <c r="B202" s="8" t="s">
        <v>211</v>
      </c>
      <c r="C202" s="9" t="s">
        <v>17</v>
      </c>
      <c r="D202" s="232" t="s">
        <v>189</v>
      </c>
      <c r="E202" s="63" t="s">
        <v>19</v>
      </c>
      <c r="F202" s="64" t="s">
        <v>93</v>
      </c>
      <c r="G202" s="65" t="s">
        <v>21</v>
      </c>
      <c r="H202" s="12" t="s">
        <v>22</v>
      </c>
      <c r="I202" s="13" t="s">
        <v>206</v>
      </c>
      <c r="J202" s="14">
        <v>23.82</v>
      </c>
      <c r="K202" s="15">
        <v>12</v>
      </c>
      <c r="L202" s="16">
        <f t="shared" si="12"/>
        <v>1.9850000000000001</v>
      </c>
      <c r="M202" s="51"/>
      <c r="N202" s="17" t="s">
        <v>28</v>
      </c>
      <c r="O202" s="18">
        <f t="shared" si="9"/>
        <v>0</v>
      </c>
      <c r="P202" s="55"/>
      <c r="Q202" s="118" t="s">
        <v>750</v>
      </c>
    </row>
    <row r="203" spans="2:17" s="2" customFormat="1" outlineLevel="1" x14ac:dyDescent="0.3">
      <c r="B203" s="8" t="s">
        <v>211</v>
      </c>
      <c r="C203" s="9" t="s">
        <v>17</v>
      </c>
      <c r="D203" s="232" t="s">
        <v>239</v>
      </c>
      <c r="E203" s="63" t="s">
        <v>19</v>
      </c>
      <c r="F203" s="64" t="s">
        <v>93</v>
      </c>
      <c r="G203" s="65" t="s">
        <v>21</v>
      </c>
      <c r="H203" s="12" t="s">
        <v>22</v>
      </c>
      <c r="I203" s="13" t="s">
        <v>206</v>
      </c>
      <c r="J203" s="14">
        <v>23.82</v>
      </c>
      <c r="K203" s="15">
        <v>12</v>
      </c>
      <c r="L203" s="16">
        <f t="shared" si="12"/>
        <v>1.9850000000000001</v>
      </c>
      <c r="M203" s="51"/>
      <c r="N203" s="17" t="s">
        <v>28</v>
      </c>
      <c r="O203" s="18">
        <f t="shared" si="9"/>
        <v>0</v>
      </c>
      <c r="P203" s="60"/>
      <c r="Q203" s="118">
        <v>67</v>
      </c>
    </row>
    <row r="204" spans="2:17" s="2" customFormat="1" outlineLevel="1" x14ac:dyDescent="0.3">
      <c r="B204" s="8" t="s">
        <v>212</v>
      </c>
      <c r="C204" s="9" t="s">
        <v>17</v>
      </c>
      <c r="D204" s="232" t="s">
        <v>189</v>
      </c>
      <c r="E204" s="63" t="s">
        <v>36</v>
      </c>
      <c r="F204" s="64" t="s">
        <v>93</v>
      </c>
      <c r="G204" s="65" t="s">
        <v>21</v>
      </c>
      <c r="H204" s="12" t="s">
        <v>67</v>
      </c>
      <c r="I204" s="13" t="s">
        <v>213</v>
      </c>
      <c r="J204" s="14">
        <v>14.25</v>
      </c>
      <c r="K204" s="15">
        <v>15</v>
      </c>
      <c r="L204" s="16">
        <f t="shared" si="12"/>
        <v>0.95</v>
      </c>
      <c r="M204" s="51"/>
      <c r="N204" s="17" t="s">
        <v>214</v>
      </c>
      <c r="O204" s="18">
        <f t="shared" ref="O204:O267" si="13">M204*L204</f>
        <v>0</v>
      </c>
      <c r="P204" s="55"/>
      <c r="Q204" s="118" t="s">
        <v>756</v>
      </c>
    </row>
    <row r="205" spans="2:17" s="2" customFormat="1" outlineLevel="1" x14ac:dyDescent="0.3">
      <c r="B205" s="8" t="s">
        <v>215</v>
      </c>
      <c r="C205" s="9" t="s">
        <v>17</v>
      </c>
      <c r="D205" s="232" t="s">
        <v>189</v>
      </c>
      <c r="E205" s="63" t="s">
        <v>36</v>
      </c>
      <c r="F205" s="64" t="s">
        <v>93</v>
      </c>
      <c r="G205" s="65" t="s">
        <v>21</v>
      </c>
      <c r="H205" s="12" t="s">
        <v>67</v>
      </c>
      <c r="I205" s="13" t="s">
        <v>216</v>
      </c>
      <c r="J205" s="14">
        <v>0.95</v>
      </c>
      <c r="K205" s="15">
        <v>1</v>
      </c>
      <c r="L205" s="16">
        <f t="shared" si="12"/>
        <v>0.95</v>
      </c>
      <c r="M205" s="51"/>
      <c r="N205" s="17" t="s">
        <v>214</v>
      </c>
      <c r="O205" s="18">
        <f t="shared" si="13"/>
        <v>0</v>
      </c>
      <c r="P205" s="55"/>
      <c r="Q205" s="118" t="s">
        <v>757</v>
      </c>
    </row>
    <row r="206" spans="2:17" s="2" customFormat="1" outlineLevel="1" x14ac:dyDescent="0.3">
      <c r="B206" s="8" t="s">
        <v>215</v>
      </c>
      <c r="C206" s="9" t="s">
        <v>17</v>
      </c>
      <c r="D206" s="232" t="s">
        <v>76</v>
      </c>
      <c r="E206" s="63" t="s">
        <v>36</v>
      </c>
      <c r="F206" s="64" t="s">
        <v>93</v>
      </c>
      <c r="G206" s="65" t="s">
        <v>21</v>
      </c>
      <c r="H206" s="12" t="s">
        <v>67</v>
      </c>
      <c r="I206" s="13" t="s">
        <v>216</v>
      </c>
      <c r="J206" s="14">
        <v>0.95</v>
      </c>
      <c r="K206" s="15">
        <v>1</v>
      </c>
      <c r="L206" s="16">
        <f t="shared" si="12"/>
        <v>0.95</v>
      </c>
      <c r="M206" s="51"/>
      <c r="N206" s="17" t="s">
        <v>214</v>
      </c>
      <c r="O206" s="18">
        <f t="shared" si="13"/>
        <v>0</v>
      </c>
      <c r="P206" s="55"/>
      <c r="Q206" s="118" t="s">
        <v>923</v>
      </c>
    </row>
    <row r="207" spans="2:17" s="2" customFormat="1" outlineLevel="1" x14ac:dyDescent="0.3">
      <c r="B207" s="25" t="s">
        <v>908</v>
      </c>
      <c r="C207" s="26" t="s">
        <v>66</v>
      </c>
      <c r="D207" s="26" t="s">
        <v>76</v>
      </c>
      <c r="E207" s="27" t="s">
        <v>19</v>
      </c>
      <c r="F207" s="35" t="s">
        <v>93</v>
      </c>
      <c r="G207" s="39" t="s">
        <v>21</v>
      </c>
      <c r="H207" s="54" t="s">
        <v>22</v>
      </c>
      <c r="I207" s="29" t="s">
        <v>909</v>
      </c>
      <c r="J207" s="30">
        <v>28.39</v>
      </c>
      <c r="K207" s="31">
        <v>24</v>
      </c>
      <c r="L207" s="32">
        <f t="shared" ref="L207:L238" si="14">J207/K207</f>
        <v>1.1829166666666666</v>
      </c>
      <c r="M207" s="52"/>
      <c r="N207" s="33" t="s">
        <v>28</v>
      </c>
      <c r="O207" s="34">
        <f t="shared" si="13"/>
        <v>0</v>
      </c>
      <c r="P207" s="55"/>
      <c r="Q207" s="118"/>
    </row>
    <row r="208" spans="2:17" s="2" customFormat="1" outlineLevel="1" x14ac:dyDescent="0.3">
      <c r="B208" s="25" t="s">
        <v>910</v>
      </c>
      <c r="C208" s="26" t="s">
        <v>66</v>
      </c>
      <c r="D208" s="26" t="s">
        <v>76</v>
      </c>
      <c r="E208" s="27" t="s">
        <v>19</v>
      </c>
      <c r="F208" s="35" t="s">
        <v>93</v>
      </c>
      <c r="G208" s="39" t="s">
        <v>21</v>
      </c>
      <c r="H208" s="54" t="s">
        <v>22</v>
      </c>
      <c r="I208" s="29" t="s">
        <v>909</v>
      </c>
      <c r="J208" s="30">
        <v>28.77</v>
      </c>
      <c r="K208" s="31">
        <v>24</v>
      </c>
      <c r="L208" s="32">
        <f t="shared" si="14"/>
        <v>1.19875</v>
      </c>
      <c r="M208" s="52"/>
      <c r="N208" s="33" t="s">
        <v>28</v>
      </c>
      <c r="O208" s="34">
        <f t="shared" si="13"/>
        <v>0</v>
      </c>
      <c r="P208" s="55"/>
      <c r="Q208" s="118"/>
    </row>
    <row r="209" spans="2:17" s="2" customFormat="1" outlineLevel="1" x14ac:dyDescent="0.3">
      <c r="B209" s="8" t="s">
        <v>379</v>
      </c>
      <c r="C209" s="9" t="s">
        <v>557</v>
      </c>
      <c r="D209" s="232" t="s">
        <v>76</v>
      </c>
      <c r="E209" s="63" t="s">
        <v>19</v>
      </c>
      <c r="F209" s="64" t="s">
        <v>93</v>
      </c>
      <c r="G209" s="65" t="s">
        <v>21</v>
      </c>
      <c r="H209" s="12" t="s">
        <v>22</v>
      </c>
      <c r="I209" s="13" t="s">
        <v>372</v>
      </c>
      <c r="J209" s="14">
        <v>103.73</v>
      </c>
      <c r="K209" s="15">
        <v>4</v>
      </c>
      <c r="L209" s="16">
        <f t="shared" si="14"/>
        <v>25.932500000000001</v>
      </c>
      <c r="M209" s="51"/>
      <c r="N209" s="17" t="s">
        <v>370</v>
      </c>
      <c r="O209" s="18">
        <f t="shared" si="13"/>
        <v>0</v>
      </c>
      <c r="P209" s="55"/>
      <c r="Q209" s="118" t="s">
        <v>917</v>
      </c>
    </row>
    <row r="210" spans="2:17" s="2" customFormat="1" outlineLevel="1" x14ac:dyDescent="0.3">
      <c r="B210" s="8" t="s">
        <v>217</v>
      </c>
      <c r="C210" s="9" t="s">
        <v>557</v>
      </c>
      <c r="D210" s="232" t="s">
        <v>189</v>
      </c>
      <c r="E210" s="63" t="s">
        <v>19</v>
      </c>
      <c r="F210" s="64" t="s">
        <v>93</v>
      </c>
      <c r="G210" s="65" t="s">
        <v>21</v>
      </c>
      <c r="H210" s="54" t="s">
        <v>214</v>
      </c>
      <c r="I210" s="29" t="s">
        <v>214</v>
      </c>
      <c r="J210" s="30">
        <v>103.73</v>
      </c>
      <c r="K210" s="31">
        <v>48</v>
      </c>
      <c r="L210" s="32">
        <f t="shared" si="14"/>
        <v>2.1610416666666667</v>
      </c>
      <c r="M210" s="52"/>
      <c r="N210" s="33" t="s">
        <v>214</v>
      </c>
      <c r="O210" s="34">
        <f t="shared" si="13"/>
        <v>0</v>
      </c>
      <c r="P210" s="55"/>
      <c r="Q210" s="118" t="s">
        <v>751</v>
      </c>
    </row>
    <row r="211" spans="2:17" s="2" customFormat="1" outlineLevel="1" x14ac:dyDescent="0.3">
      <c r="B211" s="8" t="s">
        <v>375</v>
      </c>
      <c r="C211" s="9" t="s">
        <v>557</v>
      </c>
      <c r="D211" s="232" t="s">
        <v>76</v>
      </c>
      <c r="E211" s="63" t="s">
        <v>19</v>
      </c>
      <c r="F211" s="64" t="s">
        <v>93</v>
      </c>
      <c r="G211" s="65" t="s">
        <v>21</v>
      </c>
      <c r="H211" s="12" t="s">
        <v>22</v>
      </c>
      <c r="I211" s="13" t="s">
        <v>376</v>
      </c>
      <c r="J211" s="14">
        <v>62.54</v>
      </c>
      <c r="K211" s="15">
        <v>2</v>
      </c>
      <c r="L211" s="16">
        <f t="shared" si="14"/>
        <v>31.27</v>
      </c>
      <c r="M211" s="51"/>
      <c r="N211" s="17" t="s">
        <v>370</v>
      </c>
      <c r="O211" s="18">
        <f t="shared" si="13"/>
        <v>0</v>
      </c>
      <c r="P211" s="55"/>
      <c r="Q211" s="118" t="s">
        <v>918</v>
      </c>
    </row>
    <row r="212" spans="2:17" s="2" customFormat="1" outlineLevel="1" x14ac:dyDescent="0.3">
      <c r="B212" s="8" t="s">
        <v>218</v>
      </c>
      <c r="C212" s="9" t="s">
        <v>557</v>
      </c>
      <c r="D212" s="232" t="s">
        <v>189</v>
      </c>
      <c r="E212" s="63" t="s">
        <v>19</v>
      </c>
      <c r="F212" s="64" t="s">
        <v>93</v>
      </c>
      <c r="G212" s="65" t="s">
        <v>21</v>
      </c>
      <c r="H212" s="54" t="s">
        <v>214</v>
      </c>
      <c r="I212" s="29" t="s">
        <v>214</v>
      </c>
      <c r="J212" s="30">
        <v>62.54</v>
      </c>
      <c r="K212" s="31">
        <v>20</v>
      </c>
      <c r="L212" s="32">
        <f t="shared" si="14"/>
        <v>3.1269999999999998</v>
      </c>
      <c r="M212" s="52"/>
      <c r="N212" s="33" t="s">
        <v>214</v>
      </c>
      <c r="O212" s="34">
        <f t="shared" si="13"/>
        <v>0</v>
      </c>
      <c r="P212" s="55"/>
      <c r="Q212" s="118" t="s">
        <v>752</v>
      </c>
    </row>
    <row r="213" spans="2:17" s="2" customFormat="1" outlineLevel="1" x14ac:dyDescent="0.3">
      <c r="B213" s="8" t="s">
        <v>219</v>
      </c>
      <c r="C213" s="9" t="s">
        <v>17</v>
      </c>
      <c r="D213" s="232" t="s">
        <v>189</v>
      </c>
      <c r="E213" s="63" t="s">
        <v>36</v>
      </c>
      <c r="F213" s="64" t="s">
        <v>93</v>
      </c>
      <c r="G213" s="65" t="s">
        <v>21</v>
      </c>
      <c r="H213" s="12" t="s">
        <v>67</v>
      </c>
      <c r="I213" s="13" t="s">
        <v>220</v>
      </c>
      <c r="J213" s="14">
        <v>128.69999999999999</v>
      </c>
      <c r="K213" s="15">
        <v>60</v>
      </c>
      <c r="L213" s="16">
        <f t="shared" si="14"/>
        <v>2.145</v>
      </c>
      <c r="M213" s="51"/>
      <c r="N213" s="17" t="s">
        <v>214</v>
      </c>
      <c r="O213" s="18">
        <f t="shared" si="13"/>
        <v>0</v>
      </c>
      <c r="P213" s="55"/>
      <c r="Q213" s="118" t="s">
        <v>758</v>
      </c>
    </row>
    <row r="214" spans="2:17" s="2" customFormat="1" outlineLevel="1" x14ac:dyDescent="0.3">
      <c r="B214" s="8" t="s">
        <v>219</v>
      </c>
      <c r="C214" s="9" t="s">
        <v>17</v>
      </c>
      <c r="D214" s="232" t="s">
        <v>76</v>
      </c>
      <c r="E214" s="63" t="s">
        <v>36</v>
      </c>
      <c r="F214" s="64" t="s">
        <v>93</v>
      </c>
      <c r="G214" s="65" t="s">
        <v>21</v>
      </c>
      <c r="H214" s="12" t="s">
        <v>67</v>
      </c>
      <c r="I214" s="13" t="s">
        <v>220</v>
      </c>
      <c r="J214" s="14">
        <v>128.69999999999999</v>
      </c>
      <c r="K214" s="15">
        <v>96</v>
      </c>
      <c r="L214" s="16">
        <f t="shared" si="14"/>
        <v>1.340625</v>
      </c>
      <c r="M214" s="51"/>
      <c r="N214" s="17" t="s">
        <v>214</v>
      </c>
      <c r="O214" s="18">
        <f t="shared" si="13"/>
        <v>0</v>
      </c>
      <c r="P214" s="55"/>
      <c r="Q214" s="118" t="s">
        <v>922</v>
      </c>
    </row>
    <row r="215" spans="2:17" s="2" customFormat="1" outlineLevel="1" x14ac:dyDescent="0.3">
      <c r="B215" s="8" t="s">
        <v>221</v>
      </c>
      <c r="C215" s="9" t="s">
        <v>17</v>
      </c>
      <c r="D215" s="232" t="s">
        <v>189</v>
      </c>
      <c r="E215" s="63" t="s">
        <v>36</v>
      </c>
      <c r="F215" s="64" t="s">
        <v>93</v>
      </c>
      <c r="G215" s="65" t="s">
        <v>21</v>
      </c>
      <c r="H215" s="12" t="s">
        <v>28</v>
      </c>
      <c r="I215" s="13" t="s">
        <v>222</v>
      </c>
      <c r="J215" s="14">
        <v>1.9</v>
      </c>
      <c r="K215" s="15">
        <v>1</v>
      </c>
      <c r="L215" s="16">
        <f t="shared" si="14"/>
        <v>1.9</v>
      </c>
      <c r="M215" s="51"/>
      <c r="N215" s="17" t="s">
        <v>214</v>
      </c>
      <c r="O215" s="18">
        <f t="shared" si="13"/>
        <v>0</v>
      </c>
      <c r="P215" s="55"/>
      <c r="Q215" s="118" t="s">
        <v>759</v>
      </c>
    </row>
    <row r="216" spans="2:17" s="2" customFormat="1" outlineLevel="1" x14ac:dyDescent="0.3">
      <c r="B216" s="8" t="s">
        <v>221</v>
      </c>
      <c r="C216" s="9" t="s">
        <v>17</v>
      </c>
      <c r="D216" s="232" t="s">
        <v>76</v>
      </c>
      <c r="E216" s="63" t="s">
        <v>36</v>
      </c>
      <c r="F216" s="64" t="s">
        <v>93</v>
      </c>
      <c r="G216" s="65" t="s">
        <v>21</v>
      </c>
      <c r="H216" s="12" t="s">
        <v>28</v>
      </c>
      <c r="I216" s="13" t="s">
        <v>222</v>
      </c>
      <c r="J216" s="14">
        <v>1.9</v>
      </c>
      <c r="K216" s="15">
        <v>1</v>
      </c>
      <c r="L216" s="16">
        <f t="shared" si="14"/>
        <v>1.9</v>
      </c>
      <c r="M216" s="51"/>
      <c r="N216" s="17" t="s">
        <v>214</v>
      </c>
      <c r="O216" s="18">
        <f t="shared" si="13"/>
        <v>0</v>
      </c>
      <c r="P216" s="55"/>
      <c r="Q216" s="118" t="s">
        <v>921</v>
      </c>
    </row>
    <row r="217" spans="2:17" s="2" customFormat="1" outlineLevel="1" x14ac:dyDescent="0.3">
      <c r="B217" s="8" t="s">
        <v>373</v>
      </c>
      <c r="C217" s="9" t="s">
        <v>17</v>
      </c>
      <c r="D217" s="232" t="s">
        <v>76</v>
      </c>
      <c r="E217" s="63" t="s">
        <v>19</v>
      </c>
      <c r="F217" s="64" t="s">
        <v>93</v>
      </c>
      <c r="G217" s="65" t="s">
        <v>21</v>
      </c>
      <c r="H217" s="12" t="s">
        <v>22</v>
      </c>
      <c r="I217" s="13" t="s">
        <v>374</v>
      </c>
      <c r="J217" s="14">
        <v>67.33</v>
      </c>
      <c r="K217" s="15">
        <v>2</v>
      </c>
      <c r="L217" s="16">
        <f t="shared" si="14"/>
        <v>33.664999999999999</v>
      </c>
      <c r="M217" s="51"/>
      <c r="N217" s="17" t="s">
        <v>370</v>
      </c>
      <c r="O217" s="18">
        <f t="shared" si="13"/>
        <v>0</v>
      </c>
      <c r="P217" s="55"/>
      <c r="Q217" s="118" t="s">
        <v>915</v>
      </c>
    </row>
    <row r="218" spans="2:17" s="2" customFormat="1" outlineLevel="1" x14ac:dyDescent="0.3">
      <c r="B218" s="8" t="s">
        <v>223</v>
      </c>
      <c r="C218" s="9" t="s">
        <v>17</v>
      </c>
      <c r="D218" s="232" t="s">
        <v>189</v>
      </c>
      <c r="E218" s="63" t="s">
        <v>19</v>
      </c>
      <c r="F218" s="64" t="s">
        <v>93</v>
      </c>
      <c r="G218" s="65" t="s">
        <v>21</v>
      </c>
      <c r="H218" s="54" t="s">
        <v>214</v>
      </c>
      <c r="I218" s="29" t="s">
        <v>214</v>
      </c>
      <c r="J218" s="30">
        <v>67.33</v>
      </c>
      <c r="K218" s="31">
        <v>24</v>
      </c>
      <c r="L218" s="32">
        <f t="shared" si="14"/>
        <v>2.8054166666666664</v>
      </c>
      <c r="M218" s="52"/>
      <c r="N218" s="33" t="s">
        <v>214</v>
      </c>
      <c r="O218" s="34">
        <f t="shared" si="13"/>
        <v>0</v>
      </c>
      <c r="P218" s="55"/>
      <c r="Q218" s="118" t="s">
        <v>753</v>
      </c>
    </row>
    <row r="219" spans="2:17" s="2" customFormat="1" outlineLevel="1" x14ac:dyDescent="0.3">
      <c r="B219" s="8" t="s">
        <v>465</v>
      </c>
      <c r="C219" s="9" t="s">
        <v>557</v>
      </c>
      <c r="D219" s="232" t="s">
        <v>35</v>
      </c>
      <c r="E219" s="63" t="s">
        <v>384</v>
      </c>
      <c r="F219" s="64" t="s">
        <v>93</v>
      </c>
      <c r="G219" s="65" t="s">
        <v>21</v>
      </c>
      <c r="H219" s="12" t="s">
        <v>67</v>
      </c>
      <c r="I219" s="13" t="s">
        <v>466</v>
      </c>
      <c r="J219" s="14">
        <v>26.99</v>
      </c>
      <c r="K219" s="15">
        <v>6.5</v>
      </c>
      <c r="L219" s="16">
        <f t="shared" si="14"/>
        <v>4.1523076923076925</v>
      </c>
      <c r="M219" s="51"/>
      <c r="N219" s="17" t="s">
        <v>33</v>
      </c>
      <c r="O219" s="18">
        <f t="shared" si="13"/>
        <v>0</v>
      </c>
      <c r="P219" s="55"/>
      <c r="Q219" s="118" t="s">
        <v>467</v>
      </c>
    </row>
    <row r="220" spans="2:17" s="2" customFormat="1" outlineLevel="1" x14ac:dyDescent="0.3">
      <c r="B220" s="8" t="s">
        <v>556</v>
      </c>
      <c r="C220" s="9" t="s">
        <v>557</v>
      </c>
      <c r="D220" s="232" t="s">
        <v>92</v>
      </c>
      <c r="E220" s="63" t="s">
        <v>19</v>
      </c>
      <c r="F220" s="64" t="s">
        <v>93</v>
      </c>
      <c r="G220" s="65" t="s">
        <v>21</v>
      </c>
      <c r="H220" s="12" t="s">
        <v>22</v>
      </c>
      <c r="I220" s="13" t="s">
        <v>558</v>
      </c>
      <c r="J220" s="160">
        <v>61.52</v>
      </c>
      <c r="K220" s="15">
        <v>96</v>
      </c>
      <c r="L220" s="62">
        <f t="shared" si="14"/>
        <v>0.64083333333333337</v>
      </c>
      <c r="M220" s="51"/>
      <c r="N220" s="23" t="s">
        <v>28</v>
      </c>
      <c r="O220" s="18">
        <f t="shared" si="13"/>
        <v>0</v>
      </c>
      <c r="P220" s="55"/>
      <c r="Q220" s="118"/>
    </row>
    <row r="221" spans="2:17" s="2" customFormat="1" outlineLevel="1" x14ac:dyDescent="0.3">
      <c r="B221" s="8" t="s">
        <v>556</v>
      </c>
      <c r="C221" s="9" t="s">
        <v>557</v>
      </c>
      <c r="D221" s="232" t="s">
        <v>76</v>
      </c>
      <c r="E221" s="63" t="s">
        <v>19</v>
      </c>
      <c r="F221" s="64" t="s">
        <v>93</v>
      </c>
      <c r="G221" s="65" t="s">
        <v>21</v>
      </c>
      <c r="H221" s="12" t="s">
        <v>22</v>
      </c>
      <c r="I221" s="13" t="s">
        <v>951</v>
      </c>
      <c r="J221" s="14">
        <v>61.52</v>
      </c>
      <c r="K221" s="15">
        <v>27</v>
      </c>
      <c r="L221" s="16">
        <f t="shared" si="14"/>
        <v>2.2785185185185188</v>
      </c>
      <c r="M221" s="51"/>
      <c r="N221" s="17" t="s">
        <v>33</v>
      </c>
      <c r="O221" s="18">
        <f t="shared" si="13"/>
        <v>0</v>
      </c>
      <c r="P221" s="55"/>
      <c r="Q221" s="118" t="s">
        <v>947</v>
      </c>
    </row>
    <row r="222" spans="2:17" s="2" customFormat="1" outlineLevel="1" x14ac:dyDescent="0.3">
      <c r="B222" s="8" t="s">
        <v>224</v>
      </c>
      <c r="C222" s="9" t="s">
        <v>17</v>
      </c>
      <c r="D222" s="232" t="s">
        <v>189</v>
      </c>
      <c r="E222" s="63" t="s">
        <v>19</v>
      </c>
      <c r="F222" s="64" t="s">
        <v>93</v>
      </c>
      <c r="G222" s="65" t="s">
        <v>21</v>
      </c>
      <c r="H222" s="12" t="s">
        <v>67</v>
      </c>
      <c r="I222" s="13" t="s">
        <v>225</v>
      </c>
      <c r="J222" s="14">
        <v>0.65</v>
      </c>
      <c r="K222" s="15">
        <v>1</v>
      </c>
      <c r="L222" s="16">
        <f t="shared" si="14"/>
        <v>0.65</v>
      </c>
      <c r="M222" s="51"/>
      <c r="N222" s="17" t="s">
        <v>28</v>
      </c>
      <c r="O222" s="18">
        <f t="shared" si="13"/>
        <v>0</v>
      </c>
      <c r="P222" s="55"/>
      <c r="Q222" s="118" t="s">
        <v>760</v>
      </c>
    </row>
    <row r="223" spans="2:17" s="2" customFormat="1" outlineLevel="1" x14ac:dyDescent="0.3">
      <c r="B223" s="8" t="s">
        <v>226</v>
      </c>
      <c r="C223" s="9" t="s">
        <v>17</v>
      </c>
      <c r="D223" s="232" t="s">
        <v>189</v>
      </c>
      <c r="E223" s="63" t="s">
        <v>36</v>
      </c>
      <c r="F223" s="64" t="s">
        <v>93</v>
      </c>
      <c r="G223" s="65" t="s">
        <v>21</v>
      </c>
      <c r="H223" s="12" t="s">
        <v>28</v>
      </c>
      <c r="I223" s="13" t="s">
        <v>28</v>
      </c>
      <c r="J223" s="14">
        <v>0.95</v>
      </c>
      <c r="K223" s="15">
        <v>1</v>
      </c>
      <c r="L223" s="16">
        <f t="shared" si="14"/>
        <v>0.95</v>
      </c>
      <c r="M223" s="51"/>
      <c r="N223" s="17" t="s">
        <v>28</v>
      </c>
      <c r="O223" s="18">
        <f t="shared" si="13"/>
        <v>0</v>
      </c>
      <c r="P223" s="55"/>
      <c r="Q223" s="118" t="s">
        <v>761</v>
      </c>
    </row>
    <row r="224" spans="2:17" s="2" customFormat="1" outlineLevel="1" x14ac:dyDescent="0.3">
      <c r="B224" s="8" t="s">
        <v>371</v>
      </c>
      <c r="C224" s="9" t="s">
        <v>17</v>
      </c>
      <c r="D224" s="232" t="s">
        <v>76</v>
      </c>
      <c r="E224" s="63" t="s">
        <v>19</v>
      </c>
      <c r="F224" s="79" t="s">
        <v>93</v>
      </c>
      <c r="G224" s="65" t="s">
        <v>21</v>
      </c>
      <c r="H224" s="12" t="s">
        <v>22</v>
      </c>
      <c r="I224" s="13" t="s">
        <v>372</v>
      </c>
      <c r="J224" s="14">
        <v>82.42</v>
      </c>
      <c r="K224" s="15">
        <v>4</v>
      </c>
      <c r="L224" s="62">
        <f t="shared" si="14"/>
        <v>20.605</v>
      </c>
      <c r="M224" s="51"/>
      <c r="N224" s="23" t="s">
        <v>370</v>
      </c>
      <c r="O224" s="18">
        <f t="shared" si="13"/>
        <v>0</v>
      </c>
      <c r="P224" s="55"/>
      <c r="Q224" s="118" t="s">
        <v>919</v>
      </c>
    </row>
    <row r="225" spans="1:17" s="2" customFormat="1" outlineLevel="1" x14ac:dyDescent="0.3">
      <c r="B225" s="37" t="s">
        <v>227</v>
      </c>
      <c r="C225" s="8" t="s">
        <v>17</v>
      </c>
      <c r="D225" s="232" t="s">
        <v>189</v>
      </c>
      <c r="E225" s="63" t="s">
        <v>19</v>
      </c>
      <c r="F225" s="64" t="s">
        <v>93</v>
      </c>
      <c r="G225" s="39" t="s">
        <v>21</v>
      </c>
      <c r="H225" s="54" t="s">
        <v>214</v>
      </c>
      <c r="I225" s="29" t="s">
        <v>214</v>
      </c>
      <c r="J225" s="30">
        <v>82.42</v>
      </c>
      <c r="K225" s="31">
        <v>48</v>
      </c>
      <c r="L225" s="32">
        <f t="shared" si="14"/>
        <v>1.7170833333333333</v>
      </c>
      <c r="M225" s="52"/>
      <c r="N225" s="33" t="s">
        <v>214</v>
      </c>
      <c r="O225" s="34">
        <f t="shared" si="13"/>
        <v>0</v>
      </c>
      <c r="P225" s="55"/>
      <c r="Q225" s="118" t="s">
        <v>754</v>
      </c>
    </row>
    <row r="226" spans="1:17" s="61" customFormat="1" outlineLevel="1" x14ac:dyDescent="0.3">
      <c r="A226" s="2"/>
      <c r="B226" s="37" t="s">
        <v>228</v>
      </c>
      <c r="C226" s="9" t="s">
        <v>17</v>
      </c>
      <c r="D226" s="232" t="s">
        <v>189</v>
      </c>
      <c r="E226" s="63" t="s">
        <v>36</v>
      </c>
      <c r="F226" s="64" t="s">
        <v>93</v>
      </c>
      <c r="G226" s="65" t="s">
        <v>21</v>
      </c>
      <c r="H226" s="12" t="s">
        <v>67</v>
      </c>
      <c r="I226" s="13" t="s">
        <v>229</v>
      </c>
      <c r="J226" s="14">
        <v>14.16</v>
      </c>
      <c r="K226" s="15">
        <v>12</v>
      </c>
      <c r="L226" s="16">
        <f t="shared" si="14"/>
        <v>1.18</v>
      </c>
      <c r="M226" s="51"/>
      <c r="N226" s="17" t="s">
        <v>214</v>
      </c>
      <c r="O226" s="18">
        <f t="shared" si="13"/>
        <v>0</v>
      </c>
      <c r="P226" s="55"/>
      <c r="Q226" s="118" t="s">
        <v>762</v>
      </c>
    </row>
    <row r="227" spans="1:17" s="61" customFormat="1" outlineLevel="1" x14ac:dyDescent="0.3">
      <c r="A227" s="2"/>
      <c r="B227" s="8" t="s">
        <v>228</v>
      </c>
      <c r="C227" s="9" t="s">
        <v>17</v>
      </c>
      <c r="D227" s="232" t="s">
        <v>76</v>
      </c>
      <c r="E227" s="63" t="s">
        <v>36</v>
      </c>
      <c r="F227" s="79" t="s">
        <v>93</v>
      </c>
      <c r="G227" s="65" t="s">
        <v>21</v>
      </c>
      <c r="H227" s="12" t="s">
        <v>67</v>
      </c>
      <c r="I227" s="13" t="s">
        <v>229</v>
      </c>
      <c r="J227" s="14">
        <v>14.16</v>
      </c>
      <c r="K227" s="15">
        <v>12</v>
      </c>
      <c r="L227" s="62">
        <f t="shared" si="14"/>
        <v>1.18</v>
      </c>
      <c r="M227" s="51"/>
      <c r="N227" s="23" t="s">
        <v>214</v>
      </c>
      <c r="O227" s="18">
        <f t="shared" si="13"/>
        <v>0</v>
      </c>
      <c r="P227" s="55"/>
      <c r="Q227" s="118" t="s">
        <v>920</v>
      </c>
    </row>
    <row r="228" spans="1:17" s="2" customFormat="1" outlineLevel="1" x14ac:dyDescent="0.3">
      <c r="B228" s="8" t="s">
        <v>905</v>
      </c>
      <c r="C228" s="9" t="s">
        <v>557</v>
      </c>
      <c r="D228" s="232" t="s">
        <v>76</v>
      </c>
      <c r="E228" s="63" t="s">
        <v>19</v>
      </c>
      <c r="F228" s="64" t="s">
        <v>716</v>
      </c>
      <c r="G228" s="65" t="s">
        <v>21</v>
      </c>
      <c r="H228" s="12" t="s">
        <v>22</v>
      </c>
      <c r="I228" s="13" t="s">
        <v>906</v>
      </c>
      <c r="J228" s="14">
        <v>36.83</v>
      </c>
      <c r="K228" s="15">
        <v>1</v>
      </c>
      <c r="L228" s="16">
        <f t="shared" si="14"/>
        <v>36.83</v>
      </c>
      <c r="M228" s="51"/>
      <c r="N228" s="17" t="s">
        <v>22</v>
      </c>
      <c r="O228" s="18">
        <f t="shared" si="13"/>
        <v>0</v>
      </c>
      <c r="P228" s="55"/>
      <c r="Q228" s="118" t="s">
        <v>907</v>
      </c>
    </row>
    <row r="229" spans="1:17" s="2" customFormat="1" outlineLevel="1" x14ac:dyDescent="0.3">
      <c r="B229" s="8" t="s">
        <v>724</v>
      </c>
      <c r="C229" s="9" t="s">
        <v>557</v>
      </c>
      <c r="D229" s="232" t="s">
        <v>189</v>
      </c>
      <c r="E229" s="63" t="s">
        <v>19</v>
      </c>
      <c r="F229" s="64" t="s">
        <v>716</v>
      </c>
      <c r="G229" s="65" t="s">
        <v>21</v>
      </c>
      <c r="H229" s="54" t="s">
        <v>28</v>
      </c>
      <c r="I229" s="29" t="s">
        <v>28</v>
      </c>
      <c r="J229" s="30">
        <v>35.68</v>
      </c>
      <c r="K229" s="31">
        <v>12</v>
      </c>
      <c r="L229" s="32">
        <f t="shared" si="14"/>
        <v>2.9733333333333332</v>
      </c>
      <c r="M229" s="52"/>
      <c r="N229" s="33" t="s">
        <v>28</v>
      </c>
      <c r="O229" s="34">
        <f t="shared" si="13"/>
        <v>0</v>
      </c>
      <c r="P229" s="55"/>
      <c r="Q229" s="118" t="s">
        <v>725</v>
      </c>
    </row>
    <row r="230" spans="1:17" s="2" customFormat="1" outlineLevel="1" x14ac:dyDescent="0.3">
      <c r="B230" s="8" t="s">
        <v>368</v>
      </c>
      <c r="C230" s="9" t="s">
        <v>557</v>
      </c>
      <c r="D230" s="232" t="s">
        <v>76</v>
      </c>
      <c r="E230" s="63" t="s">
        <v>19</v>
      </c>
      <c r="F230" s="64" t="s">
        <v>93</v>
      </c>
      <c r="G230" s="65" t="s">
        <v>21</v>
      </c>
      <c r="H230" s="12" t="s">
        <v>22</v>
      </c>
      <c r="I230" s="13" t="s">
        <v>369</v>
      </c>
      <c r="J230" s="14">
        <v>114.53</v>
      </c>
      <c r="K230" s="15">
        <v>4</v>
      </c>
      <c r="L230" s="16">
        <f t="shared" si="14"/>
        <v>28.6325</v>
      </c>
      <c r="M230" s="51"/>
      <c r="N230" s="17" t="s">
        <v>370</v>
      </c>
      <c r="O230" s="18">
        <f t="shared" si="13"/>
        <v>0</v>
      </c>
      <c r="P230" s="55"/>
      <c r="Q230" s="118" t="s">
        <v>916</v>
      </c>
    </row>
    <row r="231" spans="1:17" s="2" customFormat="1" outlineLevel="1" x14ac:dyDescent="0.3">
      <c r="B231" s="8" t="s">
        <v>230</v>
      </c>
      <c r="C231" s="9" t="s">
        <v>557</v>
      </c>
      <c r="D231" s="232" t="s">
        <v>189</v>
      </c>
      <c r="E231" s="63" t="s">
        <v>19</v>
      </c>
      <c r="F231" s="79" t="s">
        <v>93</v>
      </c>
      <c r="G231" s="65" t="s">
        <v>21</v>
      </c>
      <c r="H231" s="54" t="s">
        <v>214</v>
      </c>
      <c r="I231" s="29" t="s">
        <v>214</v>
      </c>
      <c r="J231" s="30">
        <v>114.53</v>
      </c>
      <c r="K231" s="31">
        <v>40</v>
      </c>
      <c r="L231" s="106">
        <f t="shared" si="14"/>
        <v>2.8632499999999999</v>
      </c>
      <c r="M231" s="52"/>
      <c r="N231" s="115" t="s">
        <v>214</v>
      </c>
      <c r="O231" s="34">
        <f t="shared" si="13"/>
        <v>0</v>
      </c>
      <c r="P231" s="55"/>
      <c r="Q231" s="118" t="s">
        <v>755</v>
      </c>
    </row>
    <row r="232" spans="1:17" s="2" customFormat="1" outlineLevel="1" x14ac:dyDescent="0.3">
      <c r="B232" s="8" t="s">
        <v>1142</v>
      </c>
      <c r="C232" s="9" t="s">
        <v>17</v>
      </c>
      <c r="D232" s="232" t="s">
        <v>1143</v>
      </c>
      <c r="E232" s="63" t="s">
        <v>1144</v>
      </c>
      <c r="F232" s="79" t="s">
        <v>602</v>
      </c>
      <c r="G232" s="65" t="s">
        <v>21</v>
      </c>
      <c r="H232" s="12" t="s">
        <v>22</v>
      </c>
      <c r="I232" s="13" t="s">
        <v>650</v>
      </c>
      <c r="J232" s="14">
        <v>83.95</v>
      </c>
      <c r="K232" s="15">
        <v>1</v>
      </c>
      <c r="L232" s="62">
        <f t="shared" si="14"/>
        <v>83.95</v>
      </c>
      <c r="M232" s="51"/>
      <c r="N232" s="23" t="s">
        <v>1145</v>
      </c>
      <c r="O232" s="18">
        <f t="shared" si="13"/>
        <v>0</v>
      </c>
      <c r="P232" s="55"/>
      <c r="Q232" s="118"/>
    </row>
    <row r="233" spans="1:17" s="2" customFormat="1" outlineLevel="1" x14ac:dyDescent="0.3">
      <c r="B233" s="8" t="s">
        <v>789</v>
      </c>
      <c r="C233" s="9" t="s">
        <v>17</v>
      </c>
      <c r="D233" s="232" t="s">
        <v>778</v>
      </c>
      <c r="E233" s="63" t="s">
        <v>618</v>
      </c>
      <c r="F233" s="64" t="s">
        <v>779</v>
      </c>
      <c r="G233" s="65" t="s">
        <v>551</v>
      </c>
      <c r="H233" s="12" t="s">
        <v>22</v>
      </c>
      <c r="I233" s="13" t="s">
        <v>784</v>
      </c>
      <c r="J233" s="14">
        <v>336.24</v>
      </c>
      <c r="K233" s="15">
        <v>36</v>
      </c>
      <c r="L233" s="16">
        <f t="shared" si="14"/>
        <v>9.34</v>
      </c>
      <c r="M233" s="51"/>
      <c r="N233" s="17" t="s">
        <v>28</v>
      </c>
      <c r="O233" s="18">
        <f t="shared" si="13"/>
        <v>0</v>
      </c>
      <c r="P233" s="55"/>
      <c r="Q233" s="118"/>
    </row>
    <row r="234" spans="1:17" s="2" customFormat="1" outlineLevel="1" x14ac:dyDescent="0.3">
      <c r="B234" s="25" t="s">
        <v>952</v>
      </c>
      <c r="C234" s="26" t="s">
        <v>493</v>
      </c>
      <c r="D234" s="26" t="s">
        <v>76</v>
      </c>
      <c r="E234" s="27" t="s">
        <v>19</v>
      </c>
      <c r="F234" s="64" t="s">
        <v>93</v>
      </c>
      <c r="G234" s="39" t="s">
        <v>21</v>
      </c>
      <c r="H234" s="54" t="s">
        <v>356</v>
      </c>
      <c r="I234" s="29" t="s">
        <v>953</v>
      </c>
      <c r="J234" s="30">
        <v>35.68</v>
      </c>
      <c r="K234" s="31">
        <v>12</v>
      </c>
      <c r="L234" s="32">
        <f t="shared" si="14"/>
        <v>2.9733333333333332</v>
      </c>
      <c r="M234" s="52"/>
      <c r="N234" s="33" t="s">
        <v>305</v>
      </c>
      <c r="O234" s="34">
        <f t="shared" si="13"/>
        <v>0</v>
      </c>
      <c r="P234" s="55"/>
      <c r="Q234" s="118"/>
    </row>
    <row r="235" spans="1:17" s="2" customFormat="1" outlineLevel="1" x14ac:dyDescent="0.3">
      <c r="B235" s="8" t="s">
        <v>569</v>
      </c>
      <c r="C235" s="9" t="s">
        <v>17</v>
      </c>
      <c r="D235" s="232" t="s">
        <v>560</v>
      </c>
      <c r="E235" s="63" t="s">
        <v>570</v>
      </c>
      <c r="F235" s="64" t="s">
        <v>562</v>
      </c>
      <c r="G235" s="65" t="s">
        <v>563</v>
      </c>
      <c r="H235" s="12" t="s">
        <v>571</v>
      </c>
      <c r="I235" s="13" t="s">
        <v>317</v>
      </c>
      <c r="J235" s="14">
        <v>29.55</v>
      </c>
      <c r="K235" s="15">
        <v>24</v>
      </c>
      <c r="L235" s="16">
        <f t="shared" si="14"/>
        <v>1.23125</v>
      </c>
      <c r="M235" s="51"/>
      <c r="N235" s="17" t="s">
        <v>564</v>
      </c>
      <c r="O235" s="18">
        <f t="shared" si="13"/>
        <v>0</v>
      </c>
      <c r="P235" s="55"/>
      <c r="Q235" s="118"/>
    </row>
    <row r="236" spans="1:17" s="2" customFormat="1" outlineLevel="1" x14ac:dyDescent="0.3">
      <c r="B236" s="8" t="s">
        <v>1198</v>
      </c>
      <c r="C236" s="9" t="s">
        <v>17</v>
      </c>
      <c r="D236" s="232" t="s">
        <v>1170</v>
      </c>
      <c r="E236" s="63" t="s">
        <v>568</v>
      </c>
      <c r="F236" s="64" t="s">
        <v>562</v>
      </c>
      <c r="G236" s="65" t="s">
        <v>563</v>
      </c>
      <c r="H236" s="12" t="s">
        <v>22</v>
      </c>
      <c r="I236" s="13" t="s">
        <v>317</v>
      </c>
      <c r="J236" s="14">
        <v>31.4</v>
      </c>
      <c r="K236" s="15">
        <v>24</v>
      </c>
      <c r="L236" s="16">
        <f t="shared" si="14"/>
        <v>1.3083333333333333</v>
      </c>
      <c r="M236" s="51"/>
      <c r="N236" s="17" t="s">
        <v>564</v>
      </c>
      <c r="O236" s="18">
        <f t="shared" si="13"/>
        <v>0</v>
      </c>
      <c r="P236" s="55"/>
      <c r="Q236" s="118"/>
    </row>
    <row r="237" spans="1:17" s="2" customFormat="1" outlineLevel="1" x14ac:dyDescent="0.3">
      <c r="B237" s="8" t="s">
        <v>572</v>
      </c>
      <c r="C237" s="9" t="s">
        <v>17</v>
      </c>
      <c r="D237" s="232" t="s">
        <v>560</v>
      </c>
      <c r="E237" s="63" t="s">
        <v>568</v>
      </c>
      <c r="F237" s="64" t="s">
        <v>562</v>
      </c>
      <c r="G237" s="65" t="s">
        <v>563</v>
      </c>
      <c r="H237" s="12" t="s">
        <v>22</v>
      </c>
      <c r="I237" s="13" t="s">
        <v>317</v>
      </c>
      <c r="J237" s="14">
        <v>31.4</v>
      </c>
      <c r="K237" s="15">
        <v>24</v>
      </c>
      <c r="L237" s="16">
        <f t="shared" si="14"/>
        <v>1.3083333333333333</v>
      </c>
      <c r="M237" s="51"/>
      <c r="N237" s="17" t="s">
        <v>564</v>
      </c>
      <c r="O237" s="18">
        <f t="shared" si="13"/>
        <v>0</v>
      </c>
      <c r="P237" s="55"/>
      <c r="Q237" s="118"/>
    </row>
    <row r="238" spans="1:17" s="2" customFormat="1" outlineLevel="1" x14ac:dyDescent="0.3">
      <c r="B238" s="25" t="s">
        <v>954</v>
      </c>
      <c r="C238" s="26" t="s">
        <v>17</v>
      </c>
      <c r="D238" s="233" t="s">
        <v>76</v>
      </c>
      <c r="E238" s="27" t="s">
        <v>19</v>
      </c>
      <c r="F238" s="35" t="s">
        <v>93</v>
      </c>
      <c r="G238" s="39" t="s">
        <v>21</v>
      </c>
      <c r="H238" s="54" t="s">
        <v>356</v>
      </c>
      <c r="I238" s="29" t="s">
        <v>955</v>
      </c>
      <c r="J238" s="30">
        <v>44.59</v>
      </c>
      <c r="K238" s="31">
        <v>20</v>
      </c>
      <c r="L238" s="32">
        <f t="shared" si="14"/>
        <v>2.2295000000000003</v>
      </c>
      <c r="M238" s="52"/>
      <c r="N238" s="33" t="s">
        <v>305</v>
      </c>
      <c r="O238" s="34">
        <f t="shared" si="13"/>
        <v>0</v>
      </c>
      <c r="P238" s="55"/>
      <c r="Q238" s="118" t="s">
        <v>956</v>
      </c>
    </row>
    <row r="239" spans="1:17" s="2" customFormat="1" outlineLevel="1" x14ac:dyDescent="0.3">
      <c r="B239" s="25" t="s">
        <v>1364</v>
      </c>
      <c r="C239" s="26" t="s">
        <v>17</v>
      </c>
      <c r="D239" s="233" t="s">
        <v>35</v>
      </c>
      <c r="E239" s="27" t="s">
        <v>19</v>
      </c>
      <c r="F239" s="35" t="s">
        <v>93</v>
      </c>
      <c r="G239" s="39" t="s">
        <v>21</v>
      </c>
      <c r="H239" s="54" t="s">
        <v>356</v>
      </c>
      <c r="I239" s="29" t="s">
        <v>1365</v>
      </c>
      <c r="J239" s="30">
        <v>27.41</v>
      </c>
      <c r="K239" s="31">
        <v>11.6</v>
      </c>
      <c r="L239" s="32">
        <f t="shared" ref="L239:L270" si="15">J239/K239</f>
        <v>2.3629310344827585</v>
      </c>
      <c r="M239" s="52"/>
      <c r="N239" s="33" t="s">
        <v>33</v>
      </c>
      <c r="O239" s="34">
        <f t="shared" si="13"/>
        <v>0</v>
      </c>
      <c r="P239" s="55"/>
      <c r="Q239" s="118"/>
    </row>
    <row r="240" spans="1:17" s="2" customFormat="1" outlineLevel="1" x14ac:dyDescent="0.3">
      <c r="B240" s="8" t="s">
        <v>1146</v>
      </c>
      <c r="C240" s="9" t="s">
        <v>17</v>
      </c>
      <c r="D240" s="232" t="s">
        <v>1143</v>
      </c>
      <c r="E240" s="63" t="s">
        <v>1144</v>
      </c>
      <c r="F240" s="64" t="s">
        <v>602</v>
      </c>
      <c r="G240" s="65" t="s">
        <v>21</v>
      </c>
      <c r="H240" s="12" t="s">
        <v>22</v>
      </c>
      <c r="I240" s="13" t="s">
        <v>650</v>
      </c>
      <c r="J240" s="14">
        <v>86.6</v>
      </c>
      <c r="K240" s="15">
        <v>1</v>
      </c>
      <c r="L240" s="16">
        <f t="shared" si="15"/>
        <v>86.6</v>
      </c>
      <c r="M240" s="51"/>
      <c r="N240" s="17" t="s">
        <v>1145</v>
      </c>
      <c r="O240" s="18">
        <f t="shared" si="13"/>
        <v>0</v>
      </c>
      <c r="P240" s="55"/>
      <c r="Q240" s="118"/>
    </row>
    <row r="241" spans="1:17" s="2" customFormat="1" outlineLevel="1" x14ac:dyDescent="0.3">
      <c r="B241" s="8" t="s">
        <v>499</v>
      </c>
      <c r="C241" s="9" t="s">
        <v>557</v>
      </c>
      <c r="D241" s="232" t="s">
        <v>500</v>
      </c>
      <c r="E241" s="63" t="s">
        <v>36</v>
      </c>
      <c r="F241" s="64" t="s">
        <v>93</v>
      </c>
      <c r="G241" s="65" t="s">
        <v>21</v>
      </c>
      <c r="H241" s="12" t="s">
        <v>67</v>
      </c>
      <c r="I241" s="13" t="s">
        <v>412</v>
      </c>
      <c r="J241" s="14">
        <v>7.35</v>
      </c>
      <c r="K241" s="15">
        <v>4.5</v>
      </c>
      <c r="L241" s="16">
        <f t="shared" si="15"/>
        <v>1.6333333333333333</v>
      </c>
      <c r="M241" s="51"/>
      <c r="N241" s="17" t="s">
        <v>33</v>
      </c>
      <c r="O241" s="18">
        <f t="shared" si="13"/>
        <v>0</v>
      </c>
      <c r="P241" s="55"/>
      <c r="Q241" s="118" t="s">
        <v>501</v>
      </c>
    </row>
    <row r="242" spans="1:17" s="2" customFormat="1" outlineLevel="1" x14ac:dyDescent="0.3">
      <c r="B242" s="8" t="s">
        <v>293</v>
      </c>
      <c r="C242" s="9" t="s">
        <v>557</v>
      </c>
      <c r="D242" s="232" t="s">
        <v>239</v>
      </c>
      <c r="E242" s="63" t="s">
        <v>19</v>
      </c>
      <c r="F242" s="64" t="s">
        <v>93</v>
      </c>
      <c r="G242" s="65" t="s">
        <v>21</v>
      </c>
      <c r="H242" s="12" t="s">
        <v>22</v>
      </c>
      <c r="I242" s="13" t="s">
        <v>294</v>
      </c>
      <c r="J242" s="14">
        <v>26.49</v>
      </c>
      <c r="K242" s="15">
        <v>2</v>
      </c>
      <c r="L242" s="16">
        <f t="shared" si="15"/>
        <v>13.244999999999999</v>
      </c>
      <c r="M242" s="51"/>
      <c r="N242" s="17" t="s">
        <v>71</v>
      </c>
      <c r="O242" s="18">
        <f t="shared" si="13"/>
        <v>0</v>
      </c>
      <c r="P242" s="55"/>
      <c r="Q242" s="118">
        <v>79.099999999999994</v>
      </c>
    </row>
    <row r="243" spans="1:17" s="2" customFormat="1" outlineLevel="1" x14ac:dyDescent="0.3">
      <c r="B243" s="8" t="s">
        <v>293</v>
      </c>
      <c r="C243" s="9" t="s">
        <v>557</v>
      </c>
      <c r="D243" s="232" t="s">
        <v>73</v>
      </c>
      <c r="E243" s="63" t="s">
        <v>19</v>
      </c>
      <c r="F243" s="64" t="s">
        <v>93</v>
      </c>
      <c r="G243" s="65" t="s">
        <v>21</v>
      </c>
      <c r="H243" s="12" t="s">
        <v>22</v>
      </c>
      <c r="I243" s="13" t="s">
        <v>294</v>
      </c>
      <c r="J243" s="14">
        <v>26.49</v>
      </c>
      <c r="K243" s="15">
        <v>18</v>
      </c>
      <c r="L243" s="16">
        <f t="shared" si="15"/>
        <v>1.4716666666666667</v>
      </c>
      <c r="M243" s="51"/>
      <c r="N243" s="17" t="s">
        <v>33</v>
      </c>
      <c r="O243" s="18">
        <f t="shared" si="13"/>
        <v>0</v>
      </c>
      <c r="P243" s="55"/>
      <c r="Q243" s="118" t="s">
        <v>1073</v>
      </c>
    </row>
    <row r="244" spans="1:17" s="2" customFormat="1" outlineLevel="1" x14ac:dyDescent="0.3">
      <c r="B244" s="8" t="s">
        <v>293</v>
      </c>
      <c r="C244" s="9" t="s">
        <v>557</v>
      </c>
      <c r="D244" s="232" t="s">
        <v>500</v>
      </c>
      <c r="E244" s="63" t="s">
        <v>19</v>
      </c>
      <c r="F244" s="64" t="s">
        <v>93</v>
      </c>
      <c r="G244" s="65" t="s">
        <v>21</v>
      </c>
      <c r="H244" s="12" t="s">
        <v>71</v>
      </c>
      <c r="I244" s="13" t="s">
        <v>294</v>
      </c>
      <c r="J244" s="14">
        <v>26.47</v>
      </c>
      <c r="K244" s="15">
        <v>18</v>
      </c>
      <c r="L244" s="16">
        <f t="shared" si="15"/>
        <v>1.4705555555555554</v>
      </c>
      <c r="M244" s="51"/>
      <c r="N244" s="33" t="s">
        <v>33</v>
      </c>
      <c r="O244" s="18">
        <f t="shared" si="13"/>
        <v>0</v>
      </c>
      <c r="P244" s="60"/>
      <c r="Q244" s="118" t="s">
        <v>519</v>
      </c>
    </row>
    <row r="245" spans="1:17" s="2" customFormat="1" outlineLevel="1" x14ac:dyDescent="0.3">
      <c r="B245" s="8" t="s">
        <v>417</v>
      </c>
      <c r="C245" s="9" t="s">
        <v>17</v>
      </c>
      <c r="D245" s="232" t="s">
        <v>73</v>
      </c>
      <c r="E245" s="63" t="s">
        <v>384</v>
      </c>
      <c r="F245" s="64" t="s">
        <v>716</v>
      </c>
      <c r="G245" s="65" t="s">
        <v>21</v>
      </c>
      <c r="H245" s="12" t="s">
        <v>71</v>
      </c>
      <c r="I245" s="13" t="s">
        <v>1078</v>
      </c>
      <c r="J245" s="14">
        <v>8.84</v>
      </c>
      <c r="K245" s="15">
        <v>10</v>
      </c>
      <c r="L245" s="16">
        <f t="shared" si="15"/>
        <v>0.88400000000000001</v>
      </c>
      <c r="M245" s="51"/>
      <c r="N245" s="17" t="s">
        <v>33</v>
      </c>
      <c r="O245" s="18">
        <f t="shared" si="13"/>
        <v>0</v>
      </c>
      <c r="P245" s="55"/>
      <c r="Q245" s="118" t="s">
        <v>1079</v>
      </c>
    </row>
    <row r="246" spans="1:17" s="61" customFormat="1" outlineLevel="1" x14ac:dyDescent="0.3">
      <c r="A246" s="2"/>
      <c r="B246" s="8" t="s">
        <v>417</v>
      </c>
      <c r="C246" s="9" t="s">
        <v>17</v>
      </c>
      <c r="D246" s="232" t="s">
        <v>500</v>
      </c>
      <c r="E246" s="63" t="s">
        <v>384</v>
      </c>
      <c r="F246" s="64" t="s">
        <v>716</v>
      </c>
      <c r="G246" s="65" t="s">
        <v>21</v>
      </c>
      <c r="H246" s="12" t="s">
        <v>71</v>
      </c>
      <c r="I246" s="13" t="s">
        <v>1078</v>
      </c>
      <c r="J246" s="14">
        <v>8.84</v>
      </c>
      <c r="K246" s="15">
        <v>10</v>
      </c>
      <c r="L246" s="16">
        <f t="shared" si="15"/>
        <v>0.88400000000000001</v>
      </c>
      <c r="M246" s="51"/>
      <c r="N246" s="17" t="s">
        <v>33</v>
      </c>
      <c r="O246" s="18">
        <f t="shared" si="13"/>
        <v>0</v>
      </c>
      <c r="P246" s="55"/>
      <c r="Q246" s="118" t="s">
        <v>504</v>
      </c>
    </row>
    <row r="247" spans="1:17" s="2" customFormat="1" outlineLevel="1" x14ac:dyDescent="0.3">
      <c r="B247" s="8" t="s">
        <v>415</v>
      </c>
      <c r="C247" s="9" t="s">
        <v>557</v>
      </c>
      <c r="D247" s="232" t="s">
        <v>73</v>
      </c>
      <c r="E247" s="63" t="s">
        <v>36</v>
      </c>
      <c r="F247" s="64" t="s">
        <v>93</v>
      </c>
      <c r="G247" s="65" t="s">
        <v>21</v>
      </c>
      <c r="H247" s="12" t="s">
        <v>67</v>
      </c>
      <c r="I247" s="13" t="s">
        <v>416</v>
      </c>
      <c r="J247" s="14">
        <v>42</v>
      </c>
      <c r="K247" s="15">
        <v>27</v>
      </c>
      <c r="L247" s="16">
        <f t="shared" si="15"/>
        <v>1.5555555555555556</v>
      </c>
      <c r="M247" s="51"/>
      <c r="N247" s="17" t="s">
        <v>33</v>
      </c>
      <c r="O247" s="18">
        <f t="shared" si="13"/>
        <v>0</v>
      </c>
      <c r="P247" s="55"/>
      <c r="Q247" s="118" t="s">
        <v>1077</v>
      </c>
    </row>
    <row r="248" spans="1:17" s="2" customFormat="1" outlineLevel="1" x14ac:dyDescent="0.3">
      <c r="B248" s="8" t="s">
        <v>415</v>
      </c>
      <c r="C248" s="9" t="s">
        <v>557</v>
      </c>
      <c r="D248" s="232" t="s">
        <v>500</v>
      </c>
      <c r="E248" s="63" t="s">
        <v>36</v>
      </c>
      <c r="F248" s="64" t="s">
        <v>93</v>
      </c>
      <c r="G248" s="65" t="s">
        <v>21</v>
      </c>
      <c r="H248" s="12" t="s">
        <v>67</v>
      </c>
      <c r="I248" s="13" t="s">
        <v>416</v>
      </c>
      <c r="J248" s="14">
        <v>42</v>
      </c>
      <c r="K248" s="15">
        <v>27</v>
      </c>
      <c r="L248" s="16">
        <f t="shared" si="15"/>
        <v>1.5555555555555556</v>
      </c>
      <c r="M248" s="51"/>
      <c r="N248" s="17" t="s">
        <v>33</v>
      </c>
      <c r="O248" s="18">
        <f t="shared" si="13"/>
        <v>0</v>
      </c>
      <c r="P248" s="55"/>
      <c r="Q248" s="118" t="s">
        <v>505</v>
      </c>
    </row>
    <row r="249" spans="1:17" s="61" customFormat="1" outlineLevel="1" x14ac:dyDescent="0.3">
      <c r="A249" s="2"/>
      <c r="B249" s="8" t="s">
        <v>414</v>
      </c>
      <c r="C249" s="9" t="s">
        <v>557</v>
      </c>
      <c r="D249" s="232" t="s">
        <v>73</v>
      </c>
      <c r="E249" s="63" t="s">
        <v>36</v>
      </c>
      <c r="F249" s="64" t="s">
        <v>93</v>
      </c>
      <c r="G249" s="65" t="s">
        <v>21</v>
      </c>
      <c r="H249" s="12" t="s">
        <v>67</v>
      </c>
      <c r="I249" s="13" t="s">
        <v>407</v>
      </c>
      <c r="J249" s="14">
        <v>25.56</v>
      </c>
      <c r="K249" s="15">
        <v>18</v>
      </c>
      <c r="L249" s="16">
        <f t="shared" si="15"/>
        <v>1.42</v>
      </c>
      <c r="M249" s="51"/>
      <c r="N249" s="17" t="s">
        <v>33</v>
      </c>
      <c r="O249" s="18">
        <f t="shared" si="13"/>
        <v>0</v>
      </c>
      <c r="P249" s="55"/>
      <c r="Q249" s="118" t="s">
        <v>1083</v>
      </c>
    </row>
    <row r="250" spans="1:17" s="2" customFormat="1" outlineLevel="1" x14ac:dyDescent="0.3">
      <c r="B250" s="8" t="s">
        <v>414</v>
      </c>
      <c r="C250" s="9" t="s">
        <v>557</v>
      </c>
      <c r="D250" s="232" t="s">
        <v>500</v>
      </c>
      <c r="E250" s="63" t="s">
        <v>36</v>
      </c>
      <c r="F250" s="64" t="s">
        <v>93</v>
      </c>
      <c r="G250" s="65" t="s">
        <v>21</v>
      </c>
      <c r="H250" s="12" t="s">
        <v>67</v>
      </c>
      <c r="I250" s="13" t="s">
        <v>407</v>
      </c>
      <c r="J250" s="14">
        <v>25.56</v>
      </c>
      <c r="K250" s="15">
        <v>18</v>
      </c>
      <c r="L250" s="16">
        <f t="shared" si="15"/>
        <v>1.42</v>
      </c>
      <c r="M250" s="51"/>
      <c r="N250" s="17" t="s">
        <v>33</v>
      </c>
      <c r="O250" s="18">
        <f t="shared" si="13"/>
        <v>0</v>
      </c>
      <c r="P250" s="55"/>
      <c r="Q250" s="118" t="s">
        <v>506</v>
      </c>
    </row>
    <row r="251" spans="1:17" s="2" customFormat="1" outlineLevel="1" x14ac:dyDescent="0.3">
      <c r="B251" s="8" t="s">
        <v>413</v>
      </c>
      <c r="C251" s="9" t="s">
        <v>557</v>
      </c>
      <c r="D251" s="232" t="s">
        <v>73</v>
      </c>
      <c r="E251" s="63" t="s">
        <v>36</v>
      </c>
      <c r="F251" s="64" t="s">
        <v>93</v>
      </c>
      <c r="G251" s="65" t="s">
        <v>21</v>
      </c>
      <c r="H251" s="12" t="s">
        <v>67</v>
      </c>
      <c r="I251" s="13" t="s">
        <v>407</v>
      </c>
      <c r="J251" s="14">
        <v>40.630000000000003</v>
      </c>
      <c r="K251" s="15">
        <v>18</v>
      </c>
      <c r="L251" s="16">
        <f t="shared" si="15"/>
        <v>2.2572222222222225</v>
      </c>
      <c r="M251" s="51"/>
      <c r="N251" s="17" t="s">
        <v>33</v>
      </c>
      <c r="O251" s="18">
        <f t="shared" si="13"/>
        <v>0</v>
      </c>
      <c r="P251" s="55"/>
      <c r="Q251" s="118" t="s">
        <v>1084</v>
      </c>
    </row>
    <row r="252" spans="1:17" s="2" customFormat="1" outlineLevel="1" x14ac:dyDescent="0.3">
      <c r="B252" s="8" t="s">
        <v>413</v>
      </c>
      <c r="C252" s="9" t="s">
        <v>557</v>
      </c>
      <c r="D252" s="232" t="s">
        <v>500</v>
      </c>
      <c r="E252" s="63" t="s">
        <v>36</v>
      </c>
      <c r="F252" s="64" t="s">
        <v>93</v>
      </c>
      <c r="G252" s="65" t="s">
        <v>21</v>
      </c>
      <c r="H252" s="12" t="s">
        <v>67</v>
      </c>
      <c r="I252" s="13" t="s">
        <v>407</v>
      </c>
      <c r="J252" s="14">
        <v>40.630000000000003</v>
      </c>
      <c r="K252" s="15">
        <v>18</v>
      </c>
      <c r="L252" s="16">
        <f t="shared" si="15"/>
        <v>2.2572222222222225</v>
      </c>
      <c r="M252" s="51"/>
      <c r="N252" s="17" t="s">
        <v>33</v>
      </c>
      <c r="O252" s="18">
        <f t="shared" si="13"/>
        <v>0</v>
      </c>
      <c r="P252" s="55"/>
      <c r="Q252" s="118" t="s">
        <v>507</v>
      </c>
    </row>
    <row r="253" spans="1:17" s="61" customFormat="1" outlineLevel="1" x14ac:dyDescent="0.3">
      <c r="A253" s="2"/>
      <c r="B253" s="8" t="s">
        <v>411</v>
      </c>
      <c r="C253" s="9" t="s">
        <v>557</v>
      </c>
      <c r="D253" s="232" t="s">
        <v>73</v>
      </c>
      <c r="E253" s="63" t="s">
        <v>36</v>
      </c>
      <c r="F253" s="64" t="s">
        <v>93</v>
      </c>
      <c r="G253" s="65" t="s">
        <v>21</v>
      </c>
      <c r="H253" s="12" t="s">
        <v>67</v>
      </c>
      <c r="I253" s="13" t="s">
        <v>412</v>
      </c>
      <c r="J253" s="14">
        <v>7.35</v>
      </c>
      <c r="K253" s="15">
        <v>4.5</v>
      </c>
      <c r="L253" s="16">
        <f t="shared" si="15"/>
        <v>1.6333333333333333</v>
      </c>
      <c r="M253" s="51"/>
      <c r="N253" s="17" t="s">
        <v>33</v>
      </c>
      <c r="O253" s="18">
        <f t="shared" si="13"/>
        <v>0</v>
      </c>
      <c r="P253" s="55"/>
      <c r="Q253" s="118" t="s">
        <v>1122</v>
      </c>
    </row>
    <row r="254" spans="1:17" s="2" customFormat="1" outlineLevel="1" x14ac:dyDescent="0.3">
      <c r="B254" s="8" t="s">
        <v>410</v>
      </c>
      <c r="C254" s="9" t="s">
        <v>17</v>
      </c>
      <c r="D254" s="232" t="s">
        <v>73</v>
      </c>
      <c r="E254" s="63" t="s">
        <v>19</v>
      </c>
      <c r="F254" s="64" t="s">
        <v>93</v>
      </c>
      <c r="G254" s="65" t="s">
        <v>21</v>
      </c>
      <c r="H254" s="12" t="s">
        <v>22</v>
      </c>
      <c r="I254" s="13" t="s">
        <v>294</v>
      </c>
      <c r="J254" s="14">
        <v>42.32</v>
      </c>
      <c r="K254" s="15">
        <v>18</v>
      </c>
      <c r="L254" s="16">
        <f t="shared" si="15"/>
        <v>2.3511111111111109</v>
      </c>
      <c r="M254" s="51"/>
      <c r="N254" s="17" t="s">
        <v>33</v>
      </c>
      <c r="O254" s="18">
        <f t="shared" si="13"/>
        <v>0</v>
      </c>
      <c r="P254" s="55"/>
      <c r="Q254" s="118" t="s">
        <v>1076</v>
      </c>
    </row>
    <row r="255" spans="1:17" s="2" customFormat="1" outlineLevel="1" x14ac:dyDescent="0.3">
      <c r="B255" s="25" t="s">
        <v>410</v>
      </c>
      <c r="C255" s="26" t="s">
        <v>17</v>
      </c>
      <c r="D255" s="233" t="s">
        <v>500</v>
      </c>
      <c r="E255" s="27" t="s">
        <v>19</v>
      </c>
      <c r="F255" s="35" t="s">
        <v>93</v>
      </c>
      <c r="G255" s="39" t="s">
        <v>21</v>
      </c>
      <c r="H255" s="54" t="s">
        <v>22</v>
      </c>
      <c r="I255" s="29" t="s">
        <v>294</v>
      </c>
      <c r="J255" s="30">
        <v>42.32</v>
      </c>
      <c r="K255" s="31">
        <v>18</v>
      </c>
      <c r="L255" s="32">
        <f t="shared" si="15"/>
        <v>2.3511111111111109</v>
      </c>
      <c r="M255" s="52"/>
      <c r="N255" s="33" t="s">
        <v>33</v>
      </c>
      <c r="O255" s="34">
        <f t="shared" si="13"/>
        <v>0</v>
      </c>
      <c r="P255" s="60"/>
      <c r="Q255" s="118" t="s">
        <v>520</v>
      </c>
    </row>
    <row r="256" spans="1:17" s="2" customFormat="1" outlineLevel="1" x14ac:dyDescent="0.3">
      <c r="B256" s="8" t="s">
        <v>408</v>
      </c>
      <c r="C256" s="9" t="s">
        <v>557</v>
      </c>
      <c r="D256" s="232" t="s">
        <v>73</v>
      </c>
      <c r="E256" s="63" t="s">
        <v>384</v>
      </c>
      <c r="F256" s="64" t="s">
        <v>93</v>
      </c>
      <c r="G256" s="65" t="s">
        <v>21</v>
      </c>
      <c r="H256" s="12" t="s">
        <v>22</v>
      </c>
      <c r="I256" s="13" t="s">
        <v>409</v>
      </c>
      <c r="J256" s="14">
        <v>12.8</v>
      </c>
      <c r="K256" s="15">
        <v>9</v>
      </c>
      <c r="L256" s="16">
        <f t="shared" si="15"/>
        <v>1.4222222222222223</v>
      </c>
      <c r="M256" s="51"/>
      <c r="N256" s="17" t="s">
        <v>33</v>
      </c>
      <c r="O256" s="18">
        <f t="shared" si="13"/>
        <v>0</v>
      </c>
      <c r="P256" s="55"/>
      <c r="Q256" s="118" t="s">
        <v>1080</v>
      </c>
    </row>
    <row r="257" spans="1:17" s="2" customFormat="1" outlineLevel="1" x14ac:dyDescent="0.3">
      <c r="B257" s="8" t="s">
        <v>408</v>
      </c>
      <c r="C257" s="9" t="s">
        <v>557</v>
      </c>
      <c r="D257" s="232" t="s">
        <v>500</v>
      </c>
      <c r="E257" s="63" t="s">
        <v>384</v>
      </c>
      <c r="F257" s="64" t="s">
        <v>93</v>
      </c>
      <c r="G257" s="65" t="s">
        <v>21</v>
      </c>
      <c r="H257" s="12" t="s">
        <v>22</v>
      </c>
      <c r="I257" s="13" t="s">
        <v>409</v>
      </c>
      <c r="J257" s="14">
        <v>12.8</v>
      </c>
      <c r="K257" s="15">
        <v>9</v>
      </c>
      <c r="L257" s="16">
        <f t="shared" si="15"/>
        <v>1.4222222222222223</v>
      </c>
      <c r="M257" s="51"/>
      <c r="N257" s="17" t="s">
        <v>33</v>
      </c>
      <c r="O257" s="18">
        <f t="shared" si="13"/>
        <v>0</v>
      </c>
      <c r="P257" s="55"/>
      <c r="Q257" s="118" t="s">
        <v>508</v>
      </c>
    </row>
    <row r="258" spans="1:17" s="2" customFormat="1" outlineLevel="1" x14ac:dyDescent="0.3">
      <c r="B258" s="8" t="s">
        <v>295</v>
      </c>
      <c r="C258" s="9" t="s">
        <v>557</v>
      </c>
      <c r="D258" s="232" t="s">
        <v>239</v>
      </c>
      <c r="E258" s="63" t="s">
        <v>19</v>
      </c>
      <c r="F258" s="64" t="s">
        <v>93</v>
      </c>
      <c r="G258" s="65" t="s">
        <v>21</v>
      </c>
      <c r="H258" s="12" t="s">
        <v>22</v>
      </c>
      <c r="I258" s="13" t="s">
        <v>296</v>
      </c>
      <c r="J258" s="14">
        <v>9.4700000000000006</v>
      </c>
      <c r="K258" s="15">
        <v>1</v>
      </c>
      <c r="L258" s="16">
        <f t="shared" si="15"/>
        <v>9.4700000000000006</v>
      </c>
      <c r="M258" s="51"/>
      <c r="N258" s="17" t="s">
        <v>71</v>
      </c>
      <c r="O258" s="18">
        <f t="shared" si="13"/>
        <v>0</v>
      </c>
      <c r="P258" s="55"/>
      <c r="Q258" s="118">
        <v>80</v>
      </c>
    </row>
    <row r="259" spans="1:17" s="2" customFormat="1" outlineLevel="1" x14ac:dyDescent="0.3">
      <c r="B259" s="8" t="s">
        <v>295</v>
      </c>
      <c r="C259" s="9" t="s">
        <v>557</v>
      </c>
      <c r="D259" s="232" t="s">
        <v>73</v>
      </c>
      <c r="E259" s="63" t="s">
        <v>19</v>
      </c>
      <c r="F259" s="64" t="s">
        <v>93</v>
      </c>
      <c r="G259" s="65" t="s">
        <v>21</v>
      </c>
      <c r="H259" s="12" t="s">
        <v>22</v>
      </c>
      <c r="I259" s="13" t="s">
        <v>296</v>
      </c>
      <c r="J259" s="14">
        <v>9.4700000000000006</v>
      </c>
      <c r="K259" s="15">
        <v>36</v>
      </c>
      <c r="L259" s="16">
        <f t="shared" si="15"/>
        <v>0.2630555555555556</v>
      </c>
      <c r="M259" s="51"/>
      <c r="N259" s="17" t="s">
        <v>33</v>
      </c>
      <c r="O259" s="18">
        <f t="shared" si="13"/>
        <v>0</v>
      </c>
      <c r="P259" s="60"/>
      <c r="Q259" s="118" t="s">
        <v>1074</v>
      </c>
    </row>
    <row r="260" spans="1:17" s="67" customFormat="1" outlineLevel="1" x14ac:dyDescent="0.3">
      <c r="A260" s="2"/>
      <c r="B260" s="8" t="s">
        <v>295</v>
      </c>
      <c r="C260" s="9" t="s">
        <v>557</v>
      </c>
      <c r="D260" s="232" t="s">
        <v>500</v>
      </c>
      <c r="E260" s="63" t="s">
        <v>19</v>
      </c>
      <c r="F260" s="64" t="s">
        <v>93</v>
      </c>
      <c r="G260" s="65" t="s">
        <v>21</v>
      </c>
      <c r="H260" s="12" t="s">
        <v>22</v>
      </c>
      <c r="I260" s="13" t="s">
        <v>296</v>
      </c>
      <c r="J260" s="14">
        <v>9.4700000000000006</v>
      </c>
      <c r="K260" s="15">
        <v>36</v>
      </c>
      <c r="L260" s="16">
        <f t="shared" si="15"/>
        <v>0.2630555555555556</v>
      </c>
      <c r="M260" s="73"/>
      <c r="N260" s="115" t="s">
        <v>33</v>
      </c>
      <c r="O260" s="18">
        <f t="shared" si="13"/>
        <v>0</v>
      </c>
      <c r="P260" s="55"/>
      <c r="Q260" s="118" t="s">
        <v>521</v>
      </c>
    </row>
    <row r="261" spans="1:17" s="2" customFormat="1" outlineLevel="1" x14ac:dyDescent="0.3">
      <c r="B261" s="8" t="s">
        <v>406</v>
      </c>
      <c r="C261" s="9" t="s">
        <v>557</v>
      </c>
      <c r="D261" s="232" t="s">
        <v>73</v>
      </c>
      <c r="E261" s="63" t="s">
        <v>1081</v>
      </c>
      <c r="F261" s="64" t="s">
        <v>716</v>
      </c>
      <c r="G261" s="65" t="s">
        <v>21</v>
      </c>
      <c r="H261" s="12" t="s">
        <v>67</v>
      </c>
      <c r="I261" s="13" t="s">
        <v>407</v>
      </c>
      <c r="J261" s="14">
        <v>15.95</v>
      </c>
      <c r="K261" s="15">
        <v>18</v>
      </c>
      <c r="L261" s="16">
        <f t="shared" si="15"/>
        <v>0.88611111111111107</v>
      </c>
      <c r="M261" s="68"/>
      <c r="N261" s="17" t="s">
        <v>33</v>
      </c>
      <c r="O261" s="18">
        <f t="shared" si="13"/>
        <v>0</v>
      </c>
      <c r="P261" s="55"/>
      <c r="Q261" s="118" t="s">
        <v>1082</v>
      </c>
    </row>
    <row r="262" spans="1:17" s="2" customFormat="1" outlineLevel="1" x14ac:dyDescent="0.3">
      <c r="B262" s="8" t="s">
        <v>406</v>
      </c>
      <c r="C262" s="9" t="s">
        <v>557</v>
      </c>
      <c r="D262" s="232" t="s">
        <v>500</v>
      </c>
      <c r="E262" s="63" t="s">
        <v>1081</v>
      </c>
      <c r="F262" s="79" t="s">
        <v>716</v>
      </c>
      <c r="G262" s="65" t="s">
        <v>21</v>
      </c>
      <c r="H262" s="12" t="s">
        <v>67</v>
      </c>
      <c r="I262" s="13" t="s">
        <v>407</v>
      </c>
      <c r="J262" s="14">
        <v>15.95</v>
      </c>
      <c r="K262" s="15">
        <v>18</v>
      </c>
      <c r="L262" s="62">
        <f t="shared" si="15"/>
        <v>0.88611111111111107</v>
      </c>
      <c r="M262" s="51"/>
      <c r="N262" s="23" t="s">
        <v>33</v>
      </c>
      <c r="O262" s="18">
        <f t="shared" si="13"/>
        <v>0</v>
      </c>
      <c r="P262" s="55"/>
      <c r="Q262" s="118" t="s">
        <v>515</v>
      </c>
    </row>
    <row r="263" spans="1:17" s="61" customFormat="1" outlineLevel="1" x14ac:dyDescent="0.3">
      <c r="A263" s="2"/>
      <c r="B263" s="8" t="s">
        <v>150</v>
      </c>
      <c r="C263" s="9" t="s">
        <v>17</v>
      </c>
      <c r="D263" s="232" t="s">
        <v>92</v>
      </c>
      <c r="E263" s="63" t="s">
        <v>19</v>
      </c>
      <c r="F263" s="64" t="s">
        <v>93</v>
      </c>
      <c r="G263" s="65" t="s">
        <v>21</v>
      </c>
      <c r="H263" s="12" t="s">
        <v>22</v>
      </c>
      <c r="I263" s="13" t="s">
        <v>547</v>
      </c>
      <c r="J263" s="160">
        <v>89.2</v>
      </c>
      <c r="K263" s="15">
        <v>50</v>
      </c>
      <c r="L263" s="16">
        <f t="shared" si="15"/>
        <v>1.784</v>
      </c>
      <c r="M263" s="51"/>
      <c r="N263" s="17" t="s">
        <v>33</v>
      </c>
      <c r="O263" s="18">
        <f t="shared" si="13"/>
        <v>0</v>
      </c>
      <c r="P263" s="55"/>
      <c r="Q263" s="118" t="s">
        <v>152</v>
      </c>
    </row>
    <row r="264" spans="1:17" s="61" customFormat="1" outlineLevel="1" x14ac:dyDescent="0.3">
      <c r="A264" s="2"/>
      <c r="B264" s="8" t="s">
        <v>150</v>
      </c>
      <c r="C264" s="9" t="s">
        <v>17</v>
      </c>
      <c r="D264" s="232" t="s">
        <v>239</v>
      </c>
      <c r="E264" s="63" t="s">
        <v>19</v>
      </c>
      <c r="F264" s="64" t="s">
        <v>93</v>
      </c>
      <c r="G264" s="65" t="s">
        <v>21</v>
      </c>
      <c r="H264" s="12" t="s">
        <v>130</v>
      </c>
      <c r="I264" s="13" t="s">
        <v>543</v>
      </c>
      <c r="J264" s="14">
        <f>J263</f>
        <v>89.2</v>
      </c>
      <c r="K264" s="15">
        <v>50</v>
      </c>
      <c r="L264" s="16">
        <f t="shared" si="15"/>
        <v>1.784</v>
      </c>
      <c r="M264" s="51"/>
      <c r="N264" s="17" t="s">
        <v>33</v>
      </c>
      <c r="O264" s="18">
        <f t="shared" si="13"/>
        <v>0</v>
      </c>
      <c r="P264" s="60"/>
      <c r="Q264" s="118">
        <v>33</v>
      </c>
    </row>
    <row r="265" spans="1:17" s="2" customFormat="1" outlineLevel="1" x14ac:dyDescent="0.3">
      <c r="B265" s="8" t="s">
        <v>366</v>
      </c>
      <c r="C265" s="9" t="s">
        <v>557</v>
      </c>
      <c r="D265" s="232" t="s">
        <v>76</v>
      </c>
      <c r="E265" s="63" t="s">
        <v>19</v>
      </c>
      <c r="F265" s="64" t="s">
        <v>93</v>
      </c>
      <c r="G265" s="65" t="s">
        <v>21</v>
      </c>
      <c r="H265" s="12" t="s">
        <v>22</v>
      </c>
      <c r="I265" s="13" t="s">
        <v>940</v>
      </c>
      <c r="J265" s="14">
        <v>20.41</v>
      </c>
      <c r="K265" s="15">
        <v>12</v>
      </c>
      <c r="L265" s="16">
        <f t="shared" si="15"/>
        <v>1.7008333333333334</v>
      </c>
      <c r="M265" s="51"/>
      <c r="N265" s="17" t="s">
        <v>28</v>
      </c>
      <c r="O265" s="18">
        <f t="shared" si="13"/>
        <v>0</v>
      </c>
      <c r="P265" s="55"/>
      <c r="Q265" s="118" t="s">
        <v>941</v>
      </c>
    </row>
    <row r="266" spans="1:17" s="2" customFormat="1" outlineLevel="1" x14ac:dyDescent="0.3">
      <c r="B266" s="8" t="s">
        <v>1138</v>
      </c>
      <c r="C266" s="9" t="s">
        <v>557</v>
      </c>
      <c r="D266" s="232" t="s">
        <v>73</v>
      </c>
      <c r="E266" s="63" t="s">
        <v>36</v>
      </c>
      <c r="F266" s="64" t="s">
        <v>716</v>
      </c>
      <c r="G266" s="65" t="s">
        <v>21</v>
      </c>
      <c r="H266" s="12" t="s">
        <v>67</v>
      </c>
      <c r="I266" s="13" t="s">
        <v>1139</v>
      </c>
      <c r="J266" s="14">
        <v>21.28</v>
      </c>
      <c r="K266" s="15">
        <v>4.5</v>
      </c>
      <c r="L266" s="16">
        <f t="shared" si="15"/>
        <v>4.7288888888888891</v>
      </c>
      <c r="M266" s="51"/>
      <c r="N266" s="17" t="s">
        <v>71</v>
      </c>
      <c r="O266" s="18">
        <f t="shared" si="13"/>
        <v>0</v>
      </c>
      <c r="P266" s="55"/>
      <c r="Q266" s="118"/>
    </row>
    <row r="267" spans="1:17" s="61" customFormat="1" outlineLevel="1" x14ac:dyDescent="0.3">
      <c r="A267" s="2"/>
      <c r="B267" s="8" t="s">
        <v>1070</v>
      </c>
      <c r="C267" s="9" t="s">
        <v>557</v>
      </c>
      <c r="D267" s="232" t="s">
        <v>73</v>
      </c>
      <c r="E267" s="63" t="s">
        <v>19</v>
      </c>
      <c r="F267" s="64" t="s">
        <v>716</v>
      </c>
      <c r="G267" s="65" t="s">
        <v>21</v>
      </c>
      <c r="H267" s="12" t="s">
        <v>22</v>
      </c>
      <c r="I267" s="13" t="s">
        <v>1071</v>
      </c>
      <c r="J267" s="14">
        <v>16.36</v>
      </c>
      <c r="K267" s="15">
        <v>180</v>
      </c>
      <c r="L267" s="16">
        <f t="shared" si="15"/>
        <v>9.088888888888888E-2</v>
      </c>
      <c r="M267" s="51"/>
      <c r="N267" s="17" t="s">
        <v>28</v>
      </c>
      <c r="O267" s="18">
        <f t="shared" si="13"/>
        <v>0</v>
      </c>
      <c r="P267" s="55"/>
      <c r="Q267" s="118" t="s">
        <v>1072</v>
      </c>
    </row>
    <row r="268" spans="1:17" s="2" customFormat="1" outlineLevel="1" x14ac:dyDescent="0.3">
      <c r="B268" s="8" t="s">
        <v>1070</v>
      </c>
      <c r="C268" s="9" t="s">
        <v>557</v>
      </c>
      <c r="D268" s="232" t="s">
        <v>35</v>
      </c>
      <c r="E268" s="63" t="s">
        <v>19</v>
      </c>
      <c r="F268" s="64" t="s">
        <v>716</v>
      </c>
      <c r="G268" s="65" t="s">
        <v>21</v>
      </c>
      <c r="H268" s="12" t="s">
        <v>22</v>
      </c>
      <c r="I268" s="13" t="s">
        <v>1071</v>
      </c>
      <c r="J268" s="14">
        <v>16.36</v>
      </c>
      <c r="K268" s="15">
        <v>15</v>
      </c>
      <c r="L268" s="16">
        <f t="shared" si="15"/>
        <v>1.0906666666666667</v>
      </c>
      <c r="M268" s="51"/>
      <c r="N268" s="17" t="s">
        <v>176</v>
      </c>
      <c r="O268" s="18">
        <f t="shared" ref="O268:O331" si="16">M268*L268</f>
        <v>0</v>
      </c>
      <c r="P268" s="92"/>
      <c r="Q268" s="122" t="s">
        <v>1287</v>
      </c>
    </row>
    <row r="269" spans="1:17" s="2" customFormat="1" outlineLevel="1" x14ac:dyDescent="0.3">
      <c r="B269" s="8" t="s">
        <v>1199</v>
      </c>
      <c r="C269" s="9" t="s">
        <v>17</v>
      </c>
      <c r="D269" s="232" t="s">
        <v>1170</v>
      </c>
      <c r="E269" s="63" t="s">
        <v>568</v>
      </c>
      <c r="F269" s="64" t="s">
        <v>562</v>
      </c>
      <c r="G269" s="65" t="s">
        <v>563</v>
      </c>
      <c r="H269" s="12" t="s">
        <v>22</v>
      </c>
      <c r="I269" s="13" t="s">
        <v>317</v>
      </c>
      <c r="J269" s="14">
        <v>29.85</v>
      </c>
      <c r="K269" s="15">
        <v>24</v>
      </c>
      <c r="L269" s="16">
        <f t="shared" si="15"/>
        <v>1.2437500000000001</v>
      </c>
      <c r="M269" s="51"/>
      <c r="N269" s="17" t="s">
        <v>564</v>
      </c>
      <c r="O269" s="18">
        <f t="shared" si="16"/>
        <v>0</v>
      </c>
      <c r="P269" s="55"/>
      <c r="Q269" s="118"/>
    </row>
    <row r="270" spans="1:17" s="2" customFormat="1" outlineLevel="1" x14ac:dyDescent="0.3">
      <c r="B270" s="8" t="s">
        <v>245</v>
      </c>
      <c r="C270" s="9" t="s">
        <v>17</v>
      </c>
      <c r="D270" s="232" t="s">
        <v>239</v>
      </c>
      <c r="E270" s="63" t="s">
        <v>19</v>
      </c>
      <c r="F270" s="64" t="s">
        <v>93</v>
      </c>
      <c r="G270" s="65" t="s">
        <v>21</v>
      </c>
      <c r="H270" s="12" t="s">
        <v>22</v>
      </c>
      <c r="I270" s="13" t="s">
        <v>246</v>
      </c>
      <c r="J270" s="14">
        <v>71.28</v>
      </c>
      <c r="K270" s="15">
        <v>12</v>
      </c>
      <c r="L270" s="16">
        <f t="shared" si="15"/>
        <v>5.94</v>
      </c>
      <c r="M270" s="51"/>
      <c r="N270" s="17" t="s">
        <v>28</v>
      </c>
      <c r="O270" s="18">
        <f t="shared" si="16"/>
        <v>0</v>
      </c>
      <c r="P270" s="55"/>
      <c r="Q270" s="118">
        <v>34</v>
      </c>
    </row>
    <row r="271" spans="1:17" s="2" customFormat="1" outlineLevel="1" x14ac:dyDescent="0.3">
      <c r="B271" s="8" t="s">
        <v>646</v>
      </c>
      <c r="C271" s="9" t="s">
        <v>17</v>
      </c>
      <c r="D271" s="232" t="s">
        <v>613</v>
      </c>
      <c r="E271" s="63" t="s">
        <v>618</v>
      </c>
      <c r="F271" s="64" t="s">
        <v>550</v>
      </c>
      <c r="G271" s="65" t="s">
        <v>551</v>
      </c>
      <c r="H271" s="12" t="s">
        <v>22</v>
      </c>
      <c r="I271" s="13" t="s">
        <v>623</v>
      </c>
      <c r="J271" s="14">
        <v>18.41</v>
      </c>
      <c r="K271" s="15">
        <v>1</v>
      </c>
      <c r="L271" s="16">
        <f t="shared" ref="L271:L302" si="17">J271/K271</f>
        <v>18.41</v>
      </c>
      <c r="M271" s="51"/>
      <c r="N271" s="17" t="s">
        <v>22</v>
      </c>
      <c r="O271" s="18">
        <f t="shared" si="16"/>
        <v>0</v>
      </c>
      <c r="P271" s="55"/>
      <c r="Q271" s="118"/>
    </row>
    <row r="272" spans="1:17" s="2" customFormat="1" outlineLevel="1" x14ac:dyDescent="0.3">
      <c r="B272" s="8" t="s">
        <v>241</v>
      </c>
      <c r="C272" s="9" t="s">
        <v>17</v>
      </c>
      <c r="D272" s="232" t="s">
        <v>239</v>
      </c>
      <c r="E272" s="63" t="s">
        <v>19</v>
      </c>
      <c r="F272" s="79" t="s">
        <v>93</v>
      </c>
      <c r="G272" s="65" t="s">
        <v>21</v>
      </c>
      <c r="H272" s="12" t="s">
        <v>22</v>
      </c>
      <c r="I272" s="13" t="s">
        <v>543</v>
      </c>
      <c r="J272" s="14">
        <v>14.43</v>
      </c>
      <c r="K272" s="15">
        <v>50</v>
      </c>
      <c r="L272" s="62">
        <f t="shared" si="17"/>
        <v>0.28859999999999997</v>
      </c>
      <c r="M272" s="51"/>
      <c r="N272" s="23" t="s">
        <v>33</v>
      </c>
      <c r="O272" s="18">
        <f t="shared" si="16"/>
        <v>0</v>
      </c>
      <c r="P272" s="55"/>
      <c r="Q272" s="118">
        <v>27</v>
      </c>
    </row>
    <row r="273" spans="1:17" s="2" customFormat="1" outlineLevel="1" x14ac:dyDescent="0.3">
      <c r="B273" s="8" t="s">
        <v>159</v>
      </c>
      <c r="C273" s="9" t="s">
        <v>17</v>
      </c>
      <c r="D273" s="232" t="s">
        <v>92</v>
      </c>
      <c r="E273" s="63" t="s">
        <v>19</v>
      </c>
      <c r="F273" s="64" t="s">
        <v>93</v>
      </c>
      <c r="G273" s="65" t="s">
        <v>21</v>
      </c>
      <c r="H273" s="12" t="s">
        <v>22</v>
      </c>
      <c r="I273" s="105" t="s">
        <v>543</v>
      </c>
      <c r="J273" s="160">
        <v>14.63</v>
      </c>
      <c r="K273" s="15">
        <v>53.5</v>
      </c>
      <c r="L273" s="16">
        <f t="shared" si="17"/>
        <v>0.27345794392523365</v>
      </c>
      <c r="M273" s="51"/>
      <c r="N273" s="17" t="s">
        <v>33</v>
      </c>
      <c r="O273" s="18">
        <f t="shared" si="16"/>
        <v>0</v>
      </c>
      <c r="P273" s="55"/>
      <c r="Q273" s="118" t="s">
        <v>161</v>
      </c>
    </row>
    <row r="274" spans="1:17" s="2" customFormat="1" outlineLevel="1" x14ac:dyDescent="0.3">
      <c r="B274" s="8" t="s">
        <v>242</v>
      </c>
      <c r="C274" s="9" t="s">
        <v>557</v>
      </c>
      <c r="D274" s="232" t="s">
        <v>239</v>
      </c>
      <c r="E274" s="63" t="s">
        <v>19</v>
      </c>
      <c r="F274" s="64" t="s">
        <v>93</v>
      </c>
      <c r="G274" s="65" t="s">
        <v>21</v>
      </c>
      <c r="H274" s="12" t="s">
        <v>22</v>
      </c>
      <c r="I274" s="13" t="s">
        <v>543</v>
      </c>
      <c r="J274" s="14">
        <v>16.16</v>
      </c>
      <c r="K274" s="15">
        <v>50</v>
      </c>
      <c r="L274" s="16">
        <f t="shared" si="17"/>
        <v>0.32319999999999999</v>
      </c>
      <c r="M274" s="51"/>
      <c r="N274" s="17" t="s">
        <v>33</v>
      </c>
      <c r="O274" s="18">
        <f t="shared" si="16"/>
        <v>0</v>
      </c>
      <c r="P274" s="66"/>
      <c r="Q274" s="118">
        <v>28</v>
      </c>
    </row>
    <row r="275" spans="1:17" s="2" customFormat="1" outlineLevel="1" x14ac:dyDescent="0.3">
      <c r="B275" s="8" t="s">
        <v>162</v>
      </c>
      <c r="C275" s="9" t="s">
        <v>17</v>
      </c>
      <c r="D275" s="232" t="s">
        <v>92</v>
      </c>
      <c r="E275" s="63" t="s">
        <v>19</v>
      </c>
      <c r="F275" s="64" t="s">
        <v>93</v>
      </c>
      <c r="G275" s="65" t="s">
        <v>21</v>
      </c>
      <c r="H275" s="12" t="s">
        <v>22</v>
      </c>
      <c r="I275" s="13" t="s">
        <v>543</v>
      </c>
      <c r="J275" s="160">
        <v>16.37</v>
      </c>
      <c r="K275" s="15">
        <v>50</v>
      </c>
      <c r="L275" s="16">
        <f t="shared" si="17"/>
        <v>0.32740000000000002</v>
      </c>
      <c r="M275" s="51"/>
      <c r="N275" s="17" t="s">
        <v>33</v>
      </c>
      <c r="O275" s="18">
        <f t="shared" si="16"/>
        <v>0</v>
      </c>
      <c r="P275" s="55"/>
      <c r="Q275" s="118" t="s">
        <v>164</v>
      </c>
    </row>
    <row r="276" spans="1:17" s="61" customFormat="1" outlineLevel="1" x14ac:dyDescent="0.3">
      <c r="A276" s="2"/>
      <c r="B276" s="8" t="s">
        <v>162</v>
      </c>
      <c r="C276" s="9" t="s">
        <v>17</v>
      </c>
      <c r="D276" s="232" t="s">
        <v>239</v>
      </c>
      <c r="E276" s="63" t="s">
        <v>19</v>
      </c>
      <c r="F276" s="64" t="s">
        <v>93</v>
      </c>
      <c r="G276" s="65" t="s">
        <v>21</v>
      </c>
      <c r="H276" s="24" t="s">
        <v>22</v>
      </c>
      <c r="I276" s="13" t="s">
        <v>543</v>
      </c>
      <c r="J276" s="14">
        <v>16.37</v>
      </c>
      <c r="K276" s="15">
        <v>50</v>
      </c>
      <c r="L276" s="16">
        <f t="shared" si="17"/>
        <v>0.32740000000000002</v>
      </c>
      <c r="M276" s="51"/>
      <c r="N276" s="23" t="s">
        <v>33</v>
      </c>
      <c r="O276" s="18">
        <f t="shared" si="16"/>
        <v>0</v>
      </c>
      <c r="P276" s="55"/>
      <c r="Q276" s="118">
        <v>29</v>
      </c>
    </row>
    <row r="277" spans="1:17" s="2" customFormat="1" outlineLevel="1" x14ac:dyDescent="0.3">
      <c r="B277" s="8" t="s">
        <v>173</v>
      </c>
      <c r="C277" s="9" t="s">
        <v>17</v>
      </c>
      <c r="D277" s="232" t="s">
        <v>92</v>
      </c>
      <c r="E277" s="63" t="s">
        <v>36</v>
      </c>
      <c r="F277" s="64" t="s">
        <v>93</v>
      </c>
      <c r="G277" s="65" t="s">
        <v>21</v>
      </c>
      <c r="H277" s="12" t="s">
        <v>67</v>
      </c>
      <c r="I277" s="13" t="s">
        <v>554</v>
      </c>
      <c r="J277" s="160">
        <v>25.28</v>
      </c>
      <c r="K277" s="15">
        <v>53.5</v>
      </c>
      <c r="L277" s="16">
        <f t="shared" si="17"/>
        <v>0.47252336448598131</v>
      </c>
      <c r="M277" s="51"/>
      <c r="N277" s="17" t="s">
        <v>33</v>
      </c>
      <c r="O277" s="18">
        <f t="shared" si="16"/>
        <v>0</v>
      </c>
      <c r="P277" s="56"/>
      <c r="Q277" s="118" t="s">
        <v>174</v>
      </c>
    </row>
    <row r="278" spans="1:17" s="2" customFormat="1" outlineLevel="1" x14ac:dyDescent="0.3">
      <c r="B278" s="8" t="s">
        <v>165</v>
      </c>
      <c r="C278" s="9" t="s">
        <v>17</v>
      </c>
      <c r="D278" s="232" t="s">
        <v>92</v>
      </c>
      <c r="E278" s="63" t="s">
        <v>19</v>
      </c>
      <c r="F278" s="64" t="s">
        <v>93</v>
      </c>
      <c r="G278" s="65" t="s">
        <v>21</v>
      </c>
      <c r="H278" s="12" t="s">
        <v>22</v>
      </c>
      <c r="I278" s="13" t="s">
        <v>543</v>
      </c>
      <c r="J278" s="160">
        <v>15.46</v>
      </c>
      <c r="K278" s="15">
        <v>50</v>
      </c>
      <c r="L278" s="16">
        <f t="shared" si="17"/>
        <v>0.30920000000000003</v>
      </c>
      <c r="M278" s="51"/>
      <c r="N278" s="17" t="s">
        <v>33</v>
      </c>
      <c r="O278" s="18">
        <f t="shared" si="16"/>
        <v>0</v>
      </c>
      <c r="P278" s="55"/>
      <c r="Q278" s="118" t="s">
        <v>166</v>
      </c>
    </row>
    <row r="279" spans="1:17" s="2" customFormat="1" outlineLevel="1" x14ac:dyDescent="0.3">
      <c r="B279" s="8" t="s">
        <v>165</v>
      </c>
      <c r="C279" s="9" t="s">
        <v>17</v>
      </c>
      <c r="D279" s="232" t="s">
        <v>239</v>
      </c>
      <c r="E279" s="63" t="s">
        <v>19</v>
      </c>
      <c r="F279" s="64" t="s">
        <v>93</v>
      </c>
      <c r="G279" s="65" t="s">
        <v>21</v>
      </c>
      <c r="H279" s="12" t="s">
        <v>22</v>
      </c>
      <c r="I279" s="13" t="s">
        <v>543</v>
      </c>
      <c r="J279" s="14">
        <v>15.18</v>
      </c>
      <c r="K279" s="15">
        <v>50</v>
      </c>
      <c r="L279" s="16">
        <f t="shared" si="17"/>
        <v>0.30359999999999998</v>
      </c>
      <c r="M279" s="51"/>
      <c r="N279" s="17" t="s">
        <v>33</v>
      </c>
      <c r="O279" s="18">
        <f t="shared" si="16"/>
        <v>0</v>
      </c>
      <c r="P279" s="55"/>
      <c r="Q279" s="118">
        <v>30</v>
      </c>
    </row>
    <row r="280" spans="1:17" s="2" customFormat="1" outlineLevel="1" x14ac:dyDescent="0.3">
      <c r="B280" s="8" t="s">
        <v>790</v>
      </c>
      <c r="C280" s="9" t="s">
        <v>17</v>
      </c>
      <c r="D280" s="232" t="s">
        <v>778</v>
      </c>
      <c r="E280" s="63" t="s">
        <v>19</v>
      </c>
      <c r="F280" s="64" t="s">
        <v>779</v>
      </c>
      <c r="G280" s="65" t="s">
        <v>551</v>
      </c>
      <c r="H280" s="12" t="s">
        <v>101</v>
      </c>
      <c r="I280" s="13" t="s">
        <v>784</v>
      </c>
      <c r="J280" s="14">
        <v>6.31</v>
      </c>
      <c r="K280" s="15">
        <v>36</v>
      </c>
      <c r="L280" s="16">
        <f t="shared" si="17"/>
        <v>0.17527777777777775</v>
      </c>
      <c r="M280" s="51"/>
      <c r="N280" s="17" t="s">
        <v>28</v>
      </c>
      <c r="O280" s="18">
        <f t="shared" si="16"/>
        <v>0</v>
      </c>
      <c r="P280" s="55"/>
      <c r="Q280" s="118"/>
    </row>
    <row r="281" spans="1:17" s="2" customFormat="1" outlineLevel="1" x14ac:dyDescent="0.3">
      <c r="B281" s="8" t="s">
        <v>938</v>
      </c>
      <c r="C281" s="9" t="s">
        <v>17</v>
      </c>
      <c r="D281" s="232" t="s">
        <v>76</v>
      </c>
      <c r="E281" s="63" t="s">
        <v>743</v>
      </c>
      <c r="F281" s="64" t="s">
        <v>734</v>
      </c>
      <c r="G281" s="65" t="s">
        <v>21</v>
      </c>
      <c r="H281" s="12" t="s">
        <v>22</v>
      </c>
      <c r="I281" s="13" t="s">
        <v>936</v>
      </c>
      <c r="J281" s="14">
        <v>29.34</v>
      </c>
      <c r="K281" s="15">
        <v>6</v>
      </c>
      <c r="L281" s="16">
        <f t="shared" si="17"/>
        <v>4.8899999999999997</v>
      </c>
      <c r="M281" s="51"/>
      <c r="N281" s="17" t="s">
        <v>28</v>
      </c>
      <c r="O281" s="18">
        <f t="shared" si="16"/>
        <v>0</v>
      </c>
      <c r="P281" s="55"/>
      <c r="Q281" s="118" t="s">
        <v>939</v>
      </c>
    </row>
    <row r="282" spans="1:17" s="2" customFormat="1" outlineLevel="1" x14ac:dyDescent="0.3">
      <c r="B282" s="25" t="s">
        <v>957</v>
      </c>
      <c r="C282" s="26" t="s">
        <v>66</v>
      </c>
      <c r="D282" s="26" t="s">
        <v>76</v>
      </c>
      <c r="E282" s="27" t="s">
        <v>19</v>
      </c>
      <c r="F282" s="35" t="s">
        <v>734</v>
      </c>
      <c r="G282" s="39" t="s">
        <v>21</v>
      </c>
      <c r="H282" s="54" t="s">
        <v>22</v>
      </c>
      <c r="I282" s="29" t="s">
        <v>936</v>
      </c>
      <c r="J282" s="30">
        <v>33.090000000000003</v>
      </c>
      <c r="K282" s="31">
        <v>6</v>
      </c>
      <c r="L282" s="32">
        <f t="shared" si="17"/>
        <v>5.5150000000000006</v>
      </c>
      <c r="M282" s="52"/>
      <c r="N282" s="33" t="s">
        <v>28</v>
      </c>
      <c r="O282" s="34">
        <f t="shared" si="16"/>
        <v>0</v>
      </c>
      <c r="P282" s="55"/>
      <c r="Q282" s="118"/>
    </row>
    <row r="283" spans="1:17" s="2" customFormat="1" outlineLevel="1" x14ac:dyDescent="0.3">
      <c r="B283" s="8" t="s">
        <v>895</v>
      </c>
      <c r="C283" s="9" t="s">
        <v>557</v>
      </c>
      <c r="D283" s="232" t="s">
        <v>76</v>
      </c>
      <c r="E283" s="63" t="s">
        <v>19</v>
      </c>
      <c r="F283" s="64" t="s">
        <v>734</v>
      </c>
      <c r="G283" s="65" t="s">
        <v>21</v>
      </c>
      <c r="H283" s="12" t="s">
        <v>22</v>
      </c>
      <c r="I283" s="13" t="s">
        <v>896</v>
      </c>
      <c r="J283" s="14">
        <v>24.98</v>
      </c>
      <c r="K283" s="15">
        <v>1</v>
      </c>
      <c r="L283" s="16">
        <f t="shared" si="17"/>
        <v>24.98</v>
      </c>
      <c r="M283" s="51"/>
      <c r="N283" s="17" t="s">
        <v>22</v>
      </c>
      <c r="O283" s="18">
        <f t="shared" si="16"/>
        <v>0</v>
      </c>
      <c r="P283" s="55"/>
      <c r="Q283" s="118" t="s">
        <v>897</v>
      </c>
    </row>
    <row r="284" spans="1:17" s="2" customFormat="1" outlineLevel="1" x14ac:dyDescent="0.3">
      <c r="B284" s="8" t="s">
        <v>935</v>
      </c>
      <c r="C284" s="9" t="s">
        <v>17</v>
      </c>
      <c r="D284" s="232" t="s">
        <v>76</v>
      </c>
      <c r="E284" s="63" t="s">
        <v>19</v>
      </c>
      <c r="F284" s="64" t="s">
        <v>734</v>
      </c>
      <c r="G284" s="65" t="s">
        <v>21</v>
      </c>
      <c r="H284" s="12" t="s">
        <v>28</v>
      </c>
      <c r="I284" s="13" t="s">
        <v>936</v>
      </c>
      <c r="J284" s="14">
        <v>28.83</v>
      </c>
      <c r="K284" s="15">
        <v>6</v>
      </c>
      <c r="L284" s="16">
        <f t="shared" si="17"/>
        <v>4.8049999999999997</v>
      </c>
      <c r="M284" s="51"/>
      <c r="N284" s="17" t="s">
        <v>28</v>
      </c>
      <c r="O284" s="18">
        <f t="shared" si="16"/>
        <v>0</v>
      </c>
      <c r="P284" s="55"/>
      <c r="Q284" s="118" t="s">
        <v>937</v>
      </c>
    </row>
    <row r="285" spans="1:17" s="2" customFormat="1" outlineLevel="1" x14ac:dyDescent="0.3">
      <c r="B285" s="8" t="s">
        <v>231</v>
      </c>
      <c r="C285" s="9" t="s">
        <v>557</v>
      </c>
      <c r="D285" s="232" t="s">
        <v>189</v>
      </c>
      <c r="E285" s="63" t="s">
        <v>19</v>
      </c>
      <c r="F285" s="64" t="s">
        <v>93</v>
      </c>
      <c r="G285" s="65" t="s">
        <v>21</v>
      </c>
      <c r="H285" s="12" t="s">
        <v>22</v>
      </c>
      <c r="I285" s="13" t="s">
        <v>232</v>
      </c>
      <c r="J285" s="14">
        <v>20.079999999999998</v>
      </c>
      <c r="K285" s="15">
        <v>1</v>
      </c>
      <c r="L285" s="16">
        <f t="shared" si="17"/>
        <v>20.079999999999998</v>
      </c>
      <c r="M285" s="51"/>
      <c r="N285" s="17" t="s">
        <v>71</v>
      </c>
      <c r="O285" s="18">
        <f t="shared" si="16"/>
        <v>0</v>
      </c>
      <c r="P285" s="55"/>
      <c r="Q285" s="118" t="s">
        <v>723</v>
      </c>
    </row>
    <row r="286" spans="1:17" s="2" customFormat="1" outlineLevel="1" x14ac:dyDescent="0.3">
      <c r="B286" s="8" t="s">
        <v>231</v>
      </c>
      <c r="C286" s="9" t="s">
        <v>557</v>
      </c>
      <c r="D286" s="232" t="s">
        <v>35</v>
      </c>
      <c r="E286" s="63" t="s">
        <v>19</v>
      </c>
      <c r="F286" s="64" t="s">
        <v>93</v>
      </c>
      <c r="G286" s="65" t="s">
        <v>21</v>
      </c>
      <c r="H286" s="12" t="s">
        <v>22</v>
      </c>
      <c r="I286" s="13" t="s">
        <v>232</v>
      </c>
      <c r="J286" s="14">
        <v>20.079999999999998</v>
      </c>
      <c r="K286" s="15">
        <v>1</v>
      </c>
      <c r="L286" s="16">
        <f t="shared" si="17"/>
        <v>20.079999999999998</v>
      </c>
      <c r="M286" s="51"/>
      <c r="N286" s="17" t="s">
        <v>71</v>
      </c>
      <c r="O286" s="18">
        <f t="shared" si="16"/>
        <v>0</v>
      </c>
      <c r="P286" s="55"/>
      <c r="Q286" s="118" t="s">
        <v>450</v>
      </c>
    </row>
    <row r="287" spans="1:17" s="2" customFormat="1" outlineLevel="1" x14ac:dyDescent="0.3">
      <c r="B287" s="8" t="s">
        <v>647</v>
      </c>
      <c r="C287" s="9" t="s">
        <v>17</v>
      </c>
      <c r="D287" s="232" t="s">
        <v>613</v>
      </c>
      <c r="E287" s="63" t="s">
        <v>19</v>
      </c>
      <c r="F287" s="64" t="s">
        <v>614</v>
      </c>
      <c r="G287" s="65" t="s">
        <v>551</v>
      </c>
      <c r="H287" s="12" t="s">
        <v>22</v>
      </c>
      <c r="I287" s="13" t="s">
        <v>648</v>
      </c>
      <c r="J287" s="14">
        <v>63.63</v>
      </c>
      <c r="K287" s="15">
        <v>32</v>
      </c>
      <c r="L287" s="16">
        <f t="shared" si="17"/>
        <v>1.9884375000000001</v>
      </c>
      <c r="M287" s="51"/>
      <c r="N287" s="17" t="s">
        <v>305</v>
      </c>
      <c r="O287" s="18">
        <f t="shared" si="16"/>
        <v>0</v>
      </c>
      <c r="P287" s="55"/>
      <c r="Q287" s="118"/>
    </row>
    <row r="288" spans="1:17" s="2" customFormat="1" outlineLevel="1" x14ac:dyDescent="0.3">
      <c r="B288" s="8" t="s">
        <v>118</v>
      </c>
      <c r="C288" s="9" t="s">
        <v>17</v>
      </c>
      <c r="D288" s="232" t="s">
        <v>92</v>
      </c>
      <c r="E288" s="63" t="s">
        <v>19</v>
      </c>
      <c r="F288" s="64" t="s">
        <v>93</v>
      </c>
      <c r="G288" s="65" t="s">
        <v>21</v>
      </c>
      <c r="H288" s="12" t="s">
        <v>22</v>
      </c>
      <c r="I288" s="13" t="s">
        <v>109</v>
      </c>
      <c r="J288" s="160">
        <v>24.49</v>
      </c>
      <c r="K288" s="15">
        <v>6</v>
      </c>
      <c r="L288" s="16">
        <f t="shared" si="17"/>
        <v>4.0816666666666661</v>
      </c>
      <c r="M288" s="51"/>
      <c r="N288" s="17" t="s">
        <v>28</v>
      </c>
      <c r="O288" s="18">
        <f t="shared" si="16"/>
        <v>0</v>
      </c>
      <c r="P288" s="55"/>
      <c r="Q288" s="118" t="s">
        <v>119</v>
      </c>
    </row>
    <row r="289" spans="2:17" s="2" customFormat="1" outlineLevel="1" x14ac:dyDescent="0.3">
      <c r="B289" s="8" t="s">
        <v>831</v>
      </c>
      <c r="C289" s="9" t="s">
        <v>17</v>
      </c>
      <c r="D289" s="232" t="s">
        <v>239</v>
      </c>
      <c r="E289" s="63" t="s">
        <v>19</v>
      </c>
      <c r="F289" s="64" t="s">
        <v>602</v>
      </c>
      <c r="G289" s="65" t="s">
        <v>21</v>
      </c>
      <c r="H289" s="12" t="s">
        <v>185</v>
      </c>
      <c r="I289" s="13" t="s">
        <v>832</v>
      </c>
      <c r="J289" s="14">
        <v>111.48</v>
      </c>
      <c r="K289" s="15">
        <v>32</v>
      </c>
      <c r="L289" s="16">
        <f t="shared" si="17"/>
        <v>3.4837500000000001</v>
      </c>
      <c r="M289" s="51"/>
      <c r="N289" s="17" t="s">
        <v>130</v>
      </c>
      <c r="O289" s="18">
        <f t="shared" si="16"/>
        <v>0</v>
      </c>
      <c r="P289" s="55"/>
      <c r="Q289" s="118">
        <v>19</v>
      </c>
    </row>
    <row r="290" spans="2:17" s="2" customFormat="1" outlineLevel="1" x14ac:dyDescent="0.3">
      <c r="B290" s="25" t="s">
        <v>108</v>
      </c>
      <c r="C290" s="26" t="s">
        <v>17</v>
      </c>
      <c r="D290" s="233" t="s">
        <v>92</v>
      </c>
      <c r="E290" s="27" t="s">
        <v>19</v>
      </c>
      <c r="F290" s="35" t="s">
        <v>93</v>
      </c>
      <c r="G290" s="39" t="s">
        <v>21</v>
      </c>
      <c r="H290" s="54" t="s">
        <v>22</v>
      </c>
      <c r="I290" s="29" t="s">
        <v>109</v>
      </c>
      <c r="J290" s="161">
        <v>22.86</v>
      </c>
      <c r="K290" s="31">
        <v>6</v>
      </c>
      <c r="L290" s="32">
        <f t="shared" si="17"/>
        <v>3.81</v>
      </c>
      <c r="M290" s="52"/>
      <c r="N290" s="33" t="s">
        <v>28</v>
      </c>
      <c r="O290" s="34">
        <f t="shared" si="16"/>
        <v>0</v>
      </c>
      <c r="P290" s="55"/>
      <c r="Q290" s="118" t="s">
        <v>111</v>
      </c>
    </row>
    <row r="291" spans="2:17" s="2" customFormat="1" outlineLevel="1" x14ac:dyDescent="0.3">
      <c r="B291" s="8" t="s">
        <v>877</v>
      </c>
      <c r="C291" s="9" t="s">
        <v>557</v>
      </c>
      <c r="D291" s="232" t="s">
        <v>239</v>
      </c>
      <c r="E291" s="63" t="s">
        <v>19</v>
      </c>
      <c r="F291" s="64" t="s">
        <v>93</v>
      </c>
      <c r="G291" s="65" t="s">
        <v>21</v>
      </c>
      <c r="H291" s="12" t="s">
        <v>22</v>
      </c>
      <c r="I291" s="13" t="s">
        <v>728</v>
      </c>
      <c r="J291" s="14">
        <v>28.7</v>
      </c>
      <c r="K291" s="15">
        <v>4</v>
      </c>
      <c r="L291" s="16">
        <f t="shared" si="17"/>
        <v>7.1749999999999998</v>
      </c>
      <c r="M291" s="51"/>
      <c r="N291" s="17" t="s">
        <v>28</v>
      </c>
      <c r="O291" s="18">
        <f t="shared" si="16"/>
        <v>0</v>
      </c>
      <c r="P291" s="56"/>
      <c r="Q291" s="118">
        <v>80.099999999999994</v>
      </c>
    </row>
    <row r="292" spans="2:17" s="2" customFormat="1" outlineLevel="1" x14ac:dyDescent="0.3">
      <c r="B292" s="8" t="s">
        <v>877</v>
      </c>
      <c r="C292" s="9" t="s">
        <v>557</v>
      </c>
      <c r="D292" s="232" t="s">
        <v>73</v>
      </c>
      <c r="E292" s="63" t="s">
        <v>19</v>
      </c>
      <c r="F292" s="64" t="s">
        <v>93</v>
      </c>
      <c r="G292" s="65" t="s">
        <v>21</v>
      </c>
      <c r="H292" s="12" t="s">
        <v>22</v>
      </c>
      <c r="I292" s="13" t="s">
        <v>728</v>
      </c>
      <c r="J292" s="14">
        <v>28.7</v>
      </c>
      <c r="K292" s="15">
        <v>26</v>
      </c>
      <c r="L292" s="16">
        <f t="shared" si="17"/>
        <v>1.1038461538461539</v>
      </c>
      <c r="M292" s="51"/>
      <c r="N292" s="17" t="s">
        <v>404</v>
      </c>
      <c r="O292" s="18">
        <f t="shared" si="16"/>
        <v>0</v>
      </c>
      <c r="P292" s="55"/>
      <c r="Q292" s="118" t="s">
        <v>1021</v>
      </c>
    </row>
    <row r="293" spans="2:17" s="2" customFormat="1" outlineLevel="1" x14ac:dyDescent="0.3">
      <c r="B293" s="177" t="s">
        <v>649</v>
      </c>
      <c r="C293" s="178" t="s">
        <v>17</v>
      </c>
      <c r="D293" s="236" t="s">
        <v>613</v>
      </c>
      <c r="E293" s="179" t="s">
        <v>19</v>
      </c>
      <c r="F293" s="180" t="s">
        <v>614</v>
      </c>
      <c r="G293" s="181" t="s">
        <v>551</v>
      </c>
      <c r="H293" s="182" t="s">
        <v>364</v>
      </c>
      <c r="I293" s="183" t="s">
        <v>650</v>
      </c>
      <c r="J293" s="184">
        <v>19.87</v>
      </c>
      <c r="K293" s="185">
        <v>4</v>
      </c>
      <c r="L293" s="186">
        <f t="shared" si="17"/>
        <v>4.9675000000000002</v>
      </c>
      <c r="M293" s="187"/>
      <c r="N293" s="188" t="s">
        <v>28</v>
      </c>
      <c r="O293" s="189">
        <f t="shared" si="16"/>
        <v>0</v>
      </c>
      <c r="P293" s="55"/>
      <c r="Q293" s="118"/>
    </row>
    <row r="294" spans="2:17" s="2" customFormat="1" outlineLevel="1" x14ac:dyDescent="0.3">
      <c r="B294" s="8" t="s">
        <v>791</v>
      </c>
      <c r="C294" s="9" t="s">
        <v>17</v>
      </c>
      <c r="D294" s="232" t="s">
        <v>778</v>
      </c>
      <c r="E294" s="63" t="s">
        <v>618</v>
      </c>
      <c r="F294" s="64" t="s">
        <v>779</v>
      </c>
      <c r="G294" s="65" t="s">
        <v>551</v>
      </c>
      <c r="H294" s="12" t="s">
        <v>22</v>
      </c>
      <c r="I294" s="13" t="s">
        <v>784</v>
      </c>
      <c r="J294" s="14">
        <v>92.06</v>
      </c>
      <c r="K294" s="15">
        <v>24</v>
      </c>
      <c r="L294" s="16">
        <f t="shared" si="17"/>
        <v>3.8358333333333334</v>
      </c>
      <c r="M294" s="51"/>
      <c r="N294" s="17" t="s">
        <v>28</v>
      </c>
      <c r="O294" s="18">
        <f t="shared" si="16"/>
        <v>0</v>
      </c>
      <c r="P294" s="55"/>
      <c r="Q294" s="118"/>
    </row>
    <row r="295" spans="2:17" s="2" customFormat="1" outlineLevel="1" x14ac:dyDescent="0.3">
      <c r="B295" s="8" t="s">
        <v>1312</v>
      </c>
      <c r="C295" s="9"/>
      <c r="D295" s="9" t="s">
        <v>35</v>
      </c>
      <c r="E295" s="63" t="s">
        <v>19</v>
      </c>
      <c r="F295" s="64" t="s">
        <v>614</v>
      </c>
      <c r="G295" s="65" t="s">
        <v>551</v>
      </c>
      <c r="H295" s="12" t="s">
        <v>22</v>
      </c>
      <c r="I295" s="13" t="s">
        <v>1313</v>
      </c>
      <c r="J295" s="14">
        <v>21.53</v>
      </c>
      <c r="K295" s="15">
        <v>12</v>
      </c>
      <c r="L295" s="16">
        <f t="shared" si="17"/>
        <v>1.7941666666666667</v>
      </c>
      <c r="M295" s="51"/>
      <c r="N295" s="17" t="s">
        <v>22</v>
      </c>
      <c r="O295" s="18">
        <f t="shared" si="16"/>
        <v>0</v>
      </c>
      <c r="P295" s="55"/>
      <c r="Q295" s="118"/>
    </row>
    <row r="296" spans="2:17" s="2" customFormat="1" outlineLevel="1" x14ac:dyDescent="0.3">
      <c r="B296" s="25" t="s">
        <v>1113</v>
      </c>
      <c r="C296" s="26" t="s">
        <v>403</v>
      </c>
      <c r="D296" s="233" t="s">
        <v>73</v>
      </c>
      <c r="E296" s="27" t="s">
        <v>384</v>
      </c>
      <c r="F296" s="35" t="s">
        <v>734</v>
      </c>
      <c r="G296" s="39" t="s">
        <v>21</v>
      </c>
      <c r="H296" s="54" t="s">
        <v>1058</v>
      </c>
      <c r="I296" s="29" t="s">
        <v>1114</v>
      </c>
      <c r="J296" s="30">
        <v>7.73</v>
      </c>
      <c r="K296" s="31">
        <v>2.5</v>
      </c>
      <c r="L296" s="32">
        <f t="shared" si="17"/>
        <v>3.0920000000000001</v>
      </c>
      <c r="M296" s="52"/>
      <c r="N296" s="33" t="s">
        <v>404</v>
      </c>
      <c r="O296" s="34">
        <f t="shared" si="16"/>
        <v>0</v>
      </c>
      <c r="P296" s="55"/>
      <c r="Q296" s="118" t="s">
        <v>1115</v>
      </c>
    </row>
    <row r="297" spans="2:17" s="2" customFormat="1" outlineLevel="1" x14ac:dyDescent="0.3">
      <c r="B297" s="8" t="s">
        <v>573</v>
      </c>
      <c r="C297" s="9" t="s">
        <v>17</v>
      </c>
      <c r="D297" s="232" t="s">
        <v>560</v>
      </c>
      <c r="E297" s="63" t="s">
        <v>568</v>
      </c>
      <c r="F297" s="64" t="s">
        <v>562</v>
      </c>
      <c r="G297" s="65" t="s">
        <v>563</v>
      </c>
      <c r="H297" s="12" t="s">
        <v>22</v>
      </c>
      <c r="I297" s="13" t="s">
        <v>317</v>
      </c>
      <c r="J297" s="14">
        <v>32.68</v>
      </c>
      <c r="K297" s="15">
        <v>24</v>
      </c>
      <c r="L297" s="16">
        <f t="shared" si="17"/>
        <v>1.3616666666666666</v>
      </c>
      <c r="M297" s="51"/>
      <c r="N297" s="17" t="s">
        <v>564</v>
      </c>
      <c r="O297" s="18">
        <f t="shared" si="16"/>
        <v>0</v>
      </c>
      <c r="P297" s="55"/>
      <c r="Q297" s="118"/>
    </row>
    <row r="298" spans="2:17" s="2" customFormat="1" outlineLevel="1" x14ac:dyDescent="0.3">
      <c r="B298" s="8" t="s">
        <v>1314</v>
      </c>
      <c r="C298" s="9" t="s">
        <v>66</v>
      </c>
      <c r="D298" s="9" t="s">
        <v>35</v>
      </c>
      <c r="E298" s="63" t="s">
        <v>36</v>
      </c>
      <c r="F298" s="64" t="s">
        <v>932</v>
      </c>
      <c r="G298" s="65" t="s">
        <v>21</v>
      </c>
      <c r="H298" s="12" t="s">
        <v>71</v>
      </c>
      <c r="I298" s="13" t="s">
        <v>72</v>
      </c>
      <c r="J298" s="14">
        <v>48.32</v>
      </c>
      <c r="K298" s="15">
        <v>4</v>
      </c>
      <c r="L298" s="16">
        <f t="shared" si="17"/>
        <v>12.08</v>
      </c>
      <c r="M298" s="51"/>
      <c r="N298" s="17" t="s">
        <v>71</v>
      </c>
      <c r="O298" s="18">
        <f t="shared" si="16"/>
        <v>0</v>
      </c>
      <c r="P298" s="55"/>
      <c r="Q298" s="118"/>
    </row>
    <row r="299" spans="2:17" s="2" customFormat="1" outlineLevel="1" x14ac:dyDescent="0.3">
      <c r="B299" s="8" t="s">
        <v>651</v>
      </c>
      <c r="C299" s="9" t="s">
        <v>17</v>
      </c>
      <c r="D299" s="232" t="s">
        <v>613</v>
      </c>
      <c r="E299" s="63" t="s">
        <v>19</v>
      </c>
      <c r="F299" s="64" t="s">
        <v>550</v>
      </c>
      <c r="G299" s="65" t="s">
        <v>551</v>
      </c>
      <c r="H299" s="12" t="s">
        <v>101</v>
      </c>
      <c r="I299" s="13" t="s">
        <v>652</v>
      </c>
      <c r="J299" s="14">
        <v>12.77</v>
      </c>
      <c r="K299" s="15">
        <v>1</v>
      </c>
      <c r="L299" s="16">
        <f t="shared" si="17"/>
        <v>12.77</v>
      </c>
      <c r="M299" s="51"/>
      <c r="N299" s="17" t="s">
        <v>101</v>
      </c>
      <c r="O299" s="18">
        <f t="shared" si="16"/>
        <v>0</v>
      </c>
      <c r="P299" s="55"/>
      <c r="Q299" s="118"/>
    </row>
    <row r="300" spans="2:17" s="2" customFormat="1" outlineLevel="1" x14ac:dyDescent="0.3">
      <c r="B300" s="8" t="s">
        <v>156</v>
      </c>
      <c r="C300" s="9" t="s">
        <v>17</v>
      </c>
      <c r="D300" s="232" t="s">
        <v>92</v>
      </c>
      <c r="E300" s="63" t="s">
        <v>19</v>
      </c>
      <c r="F300" s="64" t="s">
        <v>93</v>
      </c>
      <c r="G300" s="65" t="s">
        <v>21</v>
      </c>
      <c r="H300" s="12" t="s">
        <v>22</v>
      </c>
      <c r="I300" s="13" t="s">
        <v>157</v>
      </c>
      <c r="J300" s="160">
        <v>47.9</v>
      </c>
      <c r="K300" s="15">
        <v>10</v>
      </c>
      <c r="L300" s="16">
        <f t="shared" si="17"/>
        <v>4.79</v>
      </c>
      <c r="M300" s="51"/>
      <c r="N300" s="17" t="s">
        <v>33</v>
      </c>
      <c r="O300" s="18">
        <f t="shared" si="16"/>
        <v>0</v>
      </c>
      <c r="P300" s="55"/>
      <c r="Q300" s="118" t="s">
        <v>158</v>
      </c>
    </row>
    <row r="301" spans="2:17" s="2" customFormat="1" outlineLevel="1" x14ac:dyDescent="0.3">
      <c r="B301" s="8" t="s">
        <v>574</v>
      </c>
      <c r="C301" s="9" t="s">
        <v>17</v>
      </c>
      <c r="D301" s="232" t="s">
        <v>560</v>
      </c>
      <c r="E301" s="63" t="s">
        <v>568</v>
      </c>
      <c r="F301" s="64" t="s">
        <v>562</v>
      </c>
      <c r="G301" s="65" t="s">
        <v>563</v>
      </c>
      <c r="H301" s="12" t="s">
        <v>22</v>
      </c>
      <c r="I301" s="13" t="s">
        <v>317</v>
      </c>
      <c r="J301" s="14">
        <v>31.4</v>
      </c>
      <c r="K301" s="15">
        <v>24</v>
      </c>
      <c r="L301" s="16">
        <f t="shared" si="17"/>
        <v>1.3083333333333333</v>
      </c>
      <c r="M301" s="51"/>
      <c r="N301" s="17" t="s">
        <v>564</v>
      </c>
      <c r="O301" s="18">
        <f t="shared" si="16"/>
        <v>0</v>
      </c>
      <c r="P301" s="55"/>
      <c r="Q301" s="118"/>
    </row>
    <row r="302" spans="2:17" s="2" customFormat="1" outlineLevel="1" x14ac:dyDescent="0.3">
      <c r="B302" s="8" t="s">
        <v>91</v>
      </c>
      <c r="C302" s="9" t="s">
        <v>17</v>
      </c>
      <c r="D302" s="232" t="s">
        <v>92</v>
      </c>
      <c r="E302" s="10" t="s">
        <v>19</v>
      </c>
      <c r="F302" s="11" t="s">
        <v>93</v>
      </c>
      <c r="G302" s="38" t="s">
        <v>21</v>
      </c>
      <c r="H302" s="12" t="s">
        <v>22</v>
      </c>
      <c r="I302" s="13" t="s">
        <v>534</v>
      </c>
      <c r="J302" s="160">
        <v>86.67</v>
      </c>
      <c r="K302" s="15">
        <v>30</v>
      </c>
      <c r="L302" s="16">
        <f t="shared" si="17"/>
        <v>2.8890000000000002</v>
      </c>
      <c r="M302" s="51"/>
      <c r="N302" s="17" t="s">
        <v>33</v>
      </c>
      <c r="O302" s="18">
        <f t="shared" si="16"/>
        <v>0</v>
      </c>
      <c r="P302" s="55"/>
      <c r="Q302" s="118" t="s">
        <v>95</v>
      </c>
    </row>
    <row r="303" spans="2:17" s="2" customFormat="1" outlineLevel="1" x14ac:dyDescent="0.3">
      <c r="B303" s="8" t="s">
        <v>575</v>
      </c>
      <c r="C303" s="9" t="s">
        <v>17</v>
      </c>
      <c r="D303" s="232" t="s">
        <v>560</v>
      </c>
      <c r="E303" s="63" t="s">
        <v>561</v>
      </c>
      <c r="F303" s="64" t="s">
        <v>562</v>
      </c>
      <c r="G303" s="65" t="s">
        <v>563</v>
      </c>
      <c r="H303" s="12" t="s">
        <v>22</v>
      </c>
      <c r="I303" s="13" t="s">
        <v>317</v>
      </c>
      <c r="J303" s="14">
        <v>28.75</v>
      </c>
      <c r="K303" s="15">
        <v>24</v>
      </c>
      <c r="L303" s="16">
        <f t="shared" ref="L303:L334" si="18">J303/K303</f>
        <v>1.1979166666666667</v>
      </c>
      <c r="M303" s="51"/>
      <c r="N303" s="17" t="s">
        <v>564</v>
      </c>
      <c r="O303" s="18">
        <f t="shared" si="16"/>
        <v>0</v>
      </c>
      <c r="P303" s="55"/>
      <c r="Q303" s="118"/>
    </row>
    <row r="304" spans="2:17" s="2" customFormat="1" outlineLevel="1" x14ac:dyDescent="0.3">
      <c r="B304" s="8" t="s">
        <v>576</v>
      </c>
      <c r="C304" s="9" t="s">
        <v>17</v>
      </c>
      <c r="D304" s="232" t="s">
        <v>560</v>
      </c>
      <c r="E304" s="63" t="s">
        <v>570</v>
      </c>
      <c r="F304" s="64" t="s">
        <v>562</v>
      </c>
      <c r="G304" s="65" t="s">
        <v>563</v>
      </c>
      <c r="H304" s="12" t="s">
        <v>571</v>
      </c>
      <c r="I304" s="13" t="s">
        <v>317</v>
      </c>
      <c r="J304" s="14">
        <v>29.55</v>
      </c>
      <c r="K304" s="15">
        <v>24</v>
      </c>
      <c r="L304" s="16">
        <f t="shared" si="18"/>
        <v>1.23125</v>
      </c>
      <c r="M304" s="51"/>
      <c r="N304" s="17" t="s">
        <v>564</v>
      </c>
      <c r="O304" s="18">
        <f t="shared" si="16"/>
        <v>0</v>
      </c>
      <c r="P304" s="55"/>
      <c r="Q304" s="238" t="s">
        <v>1521</v>
      </c>
    </row>
    <row r="305" spans="2:17" s="2" customFormat="1" outlineLevel="1" x14ac:dyDescent="0.3">
      <c r="B305" s="25" t="s">
        <v>471</v>
      </c>
      <c r="C305" s="26" t="s">
        <v>557</v>
      </c>
      <c r="D305" s="233" t="s">
        <v>73</v>
      </c>
      <c r="E305" s="27" t="s">
        <v>19</v>
      </c>
      <c r="F305" s="35" t="s">
        <v>93</v>
      </c>
      <c r="G305" s="39" t="s">
        <v>21</v>
      </c>
      <c r="H305" s="54" t="s">
        <v>22</v>
      </c>
      <c r="I305" s="29" t="s">
        <v>259</v>
      </c>
      <c r="J305" s="30">
        <v>14.17</v>
      </c>
      <c r="K305" s="31">
        <v>1</v>
      </c>
      <c r="L305" s="32">
        <f t="shared" si="18"/>
        <v>14.17</v>
      </c>
      <c r="M305" s="52"/>
      <c r="N305" s="33" t="s">
        <v>71</v>
      </c>
      <c r="O305" s="34">
        <f t="shared" si="16"/>
        <v>0</v>
      </c>
      <c r="P305" s="55"/>
      <c r="Q305" s="118" t="s">
        <v>1121</v>
      </c>
    </row>
    <row r="306" spans="2:17" s="2" customFormat="1" outlineLevel="1" x14ac:dyDescent="0.3">
      <c r="B306" s="8" t="s">
        <v>471</v>
      </c>
      <c r="C306" s="9" t="s">
        <v>557</v>
      </c>
      <c r="D306" s="232" t="s">
        <v>35</v>
      </c>
      <c r="E306" s="63" t="s">
        <v>19</v>
      </c>
      <c r="F306" s="64" t="s">
        <v>93</v>
      </c>
      <c r="G306" s="65" t="s">
        <v>21</v>
      </c>
      <c r="H306" s="12" t="s">
        <v>22</v>
      </c>
      <c r="I306" s="13" t="s">
        <v>259</v>
      </c>
      <c r="J306" s="14">
        <v>14.17</v>
      </c>
      <c r="K306" s="15">
        <v>1</v>
      </c>
      <c r="L306" s="16">
        <f t="shared" si="18"/>
        <v>14.17</v>
      </c>
      <c r="M306" s="51"/>
      <c r="N306" s="17" t="s">
        <v>71</v>
      </c>
      <c r="O306" s="18">
        <f t="shared" si="16"/>
        <v>0</v>
      </c>
      <c r="P306" s="55"/>
      <c r="Q306" s="118" t="s">
        <v>472</v>
      </c>
    </row>
    <row r="307" spans="2:17" s="2" customFormat="1" outlineLevel="1" x14ac:dyDescent="0.3">
      <c r="B307" s="8" t="s">
        <v>742</v>
      </c>
      <c r="C307" s="9" t="s">
        <v>17</v>
      </c>
      <c r="D307" s="232" t="s">
        <v>189</v>
      </c>
      <c r="E307" s="63" t="s">
        <v>743</v>
      </c>
      <c r="F307" s="64" t="s">
        <v>602</v>
      </c>
      <c r="G307" s="65" t="s">
        <v>21</v>
      </c>
      <c r="H307" s="46" t="s">
        <v>28</v>
      </c>
      <c r="I307" s="42" t="s">
        <v>744</v>
      </c>
      <c r="J307" s="14">
        <v>0.15</v>
      </c>
      <c r="K307" s="15">
        <v>1</v>
      </c>
      <c r="L307" s="16">
        <f t="shared" si="18"/>
        <v>0.15</v>
      </c>
      <c r="M307" s="51"/>
      <c r="N307" s="17" t="s">
        <v>28</v>
      </c>
      <c r="O307" s="18">
        <f t="shared" si="16"/>
        <v>0</v>
      </c>
      <c r="P307" s="55"/>
      <c r="Q307" s="118" t="s">
        <v>745</v>
      </c>
    </row>
    <row r="308" spans="2:17" s="2" customFormat="1" outlineLevel="1" x14ac:dyDescent="0.3">
      <c r="B308" s="8" t="s">
        <v>928</v>
      </c>
      <c r="C308" s="9" t="s">
        <v>557</v>
      </c>
      <c r="D308" s="232" t="s">
        <v>76</v>
      </c>
      <c r="E308" s="63" t="s">
        <v>19</v>
      </c>
      <c r="F308" s="64" t="s">
        <v>899</v>
      </c>
      <c r="G308" s="65" t="s">
        <v>21</v>
      </c>
      <c r="H308" s="12" t="s">
        <v>22</v>
      </c>
      <c r="I308" s="13" t="s">
        <v>929</v>
      </c>
      <c r="J308" s="14">
        <v>81.44</v>
      </c>
      <c r="K308" s="15">
        <v>20</v>
      </c>
      <c r="L308" s="16">
        <f t="shared" si="18"/>
        <v>4.0720000000000001</v>
      </c>
      <c r="M308" s="51"/>
      <c r="N308" s="17" t="s">
        <v>33</v>
      </c>
      <c r="O308" s="18">
        <f t="shared" si="16"/>
        <v>0</v>
      </c>
      <c r="P308" s="55"/>
      <c r="Q308" s="118" t="s">
        <v>930</v>
      </c>
    </row>
    <row r="309" spans="2:17" s="2" customFormat="1" outlineLevel="1" x14ac:dyDescent="0.3">
      <c r="B309" s="8" t="s">
        <v>928</v>
      </c>
      <c r="C309" s="9" t="s">
        <v>17</v>
      </c>
      <c r="D309" s="232" t="s">
        <v>35</v>
      </c>
      <c r="E309" s="63" t="s">
        <v>19</v>
      </c>
      <c r="F309" s="64" t="s">
        <v>899</v>
      </c>
      <c r="G309" s="65" t="s">
        <v>21</v>
      </c>
      <c r="H309" s="12" t="s">
        <v>22</v>
      </c>
      <c r="I309" s="13" t="s">
        <v>929</v>
      </c>
      <c r="J309" s="14">
        <f>3.96*4</f>
        <v>15.84</v>
      </c>
      <c r="K309" s="15">
        <v>20</v>
      </c>
      <c r="L309" s="16">
        <f t="shared" si="18"/>
        <v>0.79200000000000004</v>
      </c>
      <c r="M309" s="51"/>
      <c r="N309" s="17" t="s">
        <v>33</v>
      </c>
      <c r="O309" s="18">
        <f t="shared" si="16"/>
        <v>0</v>
      </c>
      <c r="P309" s="55"/>
      <c r="Q309" s="118" t="s">
        <v>1363</v>
      </c>
    </row>
    <row r="310" spans="2:17" s="2" customFormat="1" outlineLevel="1" x14ac:dyDescent="0.3">
      <c r="B310" s="8" t="s">
        <v>653</v>
      </c>
      <c r="C310" s="9" t="s">
        <v>17</v>
      </c>
      <c r="D310" s="232" t="s">
        <v>613</v>
      </c>
      <c r="E310" s="63" t="s">
        <v>618</v>
      </c>
      <c r="F310" s="64" t="s">
        <v>550</v>
      </c>
      <c r="G310" s="65" t="s">
        <v>551</v>
      </c>
      <c r="H310" s="12" t="s">
        <v>22</v>
      </c>
      <c r="I310" s="13" t="s">
        <v>623</v>
      </c>
      <c r="J310" s="14">
        <v>53.19</v>
      </c>
      <c r="K310" s="15">
        <v>1</v>
      </c>
      <c r="L310" s="16">
        <f t="shared" si="18"/>
        <v>53.19</v>
      </c>
      <c r="M310" s="51"/>
      <c r="N310" s="17" t="s">
        <v>22</v>
      </c>
      <c r="O310" s="18">
        <f t="shared" si="16"/>
        <v>0</v>
      </c>
      <c r="P310" s="55"/>
      <c r="Q310" s="118"/>
    </row>
    <row r="311" spans="2:17" s="2" customFormat="1" outlineLevel="1" x14ac:dyDescent="0.3">
      <c r="B311" s="8" t="s">
        <v>958</v>
      </c>
      <c r="C311" s="9" t="s">
        <v>557</v>
      </c>
      <c r="D311" s="232" t="s">
        <v>76</v>
      </c>
      <c r="E311" s="63" t="s">
        <v>959</v>
      </c>
      <c r="F311" s="64" t="s">
        <v>716</v>
      </c>
      <c r="G311" s="65" t="s">
        <v>21</v>
      </c>
      <c r="H311" s="12" t="s">
        <v>105</v>
      </c>
      <c r="I311" s="13" t="s">
        <v>960</v>
      </c>
      <c r="J311" s="47">
        <v>37</v>
      </c>
      <c r="K311" s="15">
        <v>1</v>
      </c>
      <c r="L311" s="16">
        <f t="shared" si="18"/>
        <v>37</v>
      </c>
      <c r="M311" s="52"/>
      <c r="N311" s="17" t="s">
        <v>105</v>
      </c>
      <c r="O311" s="18">
        <f t="shared" si="16"/>
        <v>0</v>
      </c>
      <c r="P311" s="55"/>
      <c r="Q311" s="118"/>
    </row>
    <row r="312" spans="2:17" s="2" customFormat="1" outlineLevel="1" x14ac:dyDescent="0.3">
      <c r="B312" s="8" t="s">
        <v>961</v>
      </c>
      <c r="C312" s="9" t="s">
        <v>557</v>
      </c>
      <c r="D312" s="232" t="s">
        <v>76</v>
      </c>
      <c r="E312" s="63" t="s">
        <v>959</v>
      </c>
      <c r="F312" s="64" t="s">
        <v>716</v>
      </c>
      <c r="G312" s="65" t="s">
        <v>21</v>
      </c>
      <c r="H312" s="12" t="s">
        <v>105</v>
      </c>
      <c r="I312" s="13" t="s">
        <v>960</v>
      </c>
      <c r="J312" s="14">
        <v>37</v>
      </c>
      <c r="K312" s="15">
        <v>1</v>
      </c>
      <c r="L312" s="16">
        <f t="shared" si="18"/>
        <v>37</v>
      </c>
      <c r="M312" s="52"/>
      <c r="N312" s="17" t="s">
        <v>105</v>
      </c>
      <c r="O312" s="18">
        <f t="shared" si="16"/>
        <v>0</v>
      </c>
      <c r="P312" s="55"/>
      <c r="Q312" s="118"/>
    </row>
    <row r="313" spans="2:17" s="2" customFormat="1" outlineLevel="1" x14ac:dyDescent="0.3">
      <c r="B313" s="8" t="s">
        <v>962</v>
      </c>
      <c r="C313" s="9" t="s">
        <v>557</v>
      </c>
      <c r="D313" s="232" t="s">
        <v>76</v>
      </c>
      <c r="E313" s="63" t="s">
        <v>959</v>
      </c>
      <c r="F313" s="64" t="s">
        <v>716</v>
      </c>
      <c r="G313" s="65" t="s">
        <v>21</v>
      </c>
      <c r="H313" s="12" t="s">
        <v>105</v>
      </c>
      <c r="I313" s="13" t="s">
        <v>960</v>
      </c>
      <c r="J313" s="14">
        <v>37</v>
      </c>
      <c r="K313" s="15">
        <v>1</v>
      </c>
      <c r="L313" s="16">
        <f t="shared" si="18"/>
        <v>37</v>
      </c>
      <c r="M313" s="52"/>
      <c r="N313" s="17" t="s">
        <v>105</v>
      </c>
      <c r="O313" s="18">
        <f t="shared" si="16"/>
        <v>0</v>
      </c>
      <c r="P313" s="55"/>
      <c r="Q313" s="118"/>
    </row>
    <row r="314" spans="2:17" s="2" customFormat="1" outlineLevel="1" x14ac:dyDescent="0.3">
      <c r="B314" s="8" t="s">
        <v>963</v>
      </c>
      <c r="C314" s="9" t="s">
        <v>557</v>
      </c>
      <c r="D314" s="232" t="s">
        <v>76</v>
      </c>
      <c r="E314" s="63" t="s">
        <v>959</v>
      </c>
      <c r="F314" s="64" t="s">
        <v>716</v>
      </c>
      <c r="G314" s="65" t="s">
        <v>21</v>
      </c>
      <c r="H314" s="12" t="s">
        <v>105</v>
      </c>
      <c r="I314" s="13" t="s">
        <v>960</v>
      </c>
      <c r="J314" s="14">
        <v>37</v>
      </c>
      <c r="K314" s="15">
        <v>1</v>
      </c>
      <c r="L314" s="16">
        <f t="shared" si="18"/>
        <v>37</v>
      </c>
      <c r="M314" s="52"/>
      <c r="N314" s="17" t="s">
        <v>105</v>
      </c>
      <c r="O314" s="18">
        <f t="shared" si="16"/>
        <v>0</v>
      </c>
      <c r="P314" s="55"/>
      <c r="Q314" s="118"/>
    </row>
    <row r="315" spans="2:17" s="2" customFormat="1" outlineLevel="1" x14ac:dyDescent="0.3">
      <c r="B315" s="8" t="s">
        <v>964</v>
      </c>
      <c r="C315" s="9" t="s">
        <v>557</v>
      </c>
      <c r="D315" s="232" t="s">
        <v>76</v>
      </c>
      <c r="E315" s="63" t="s">
        <v>959</v>
      </c>
      <c r="F315" s="79" t="s">
        <v>716</v>
      </c>
      <c r="G315" s="65" t="s">
        <v>21</v>
      </c>
      <c r="H315" s="12" t="s">
        <v>105</v>
      </c>
      <c r="I315" s="13" t="s">
        <v>960</v>
      </c>
      <c r="J315" s="14">
        <v>37</v>
      </c>
      <c r="K315" s="15">
        <v>1</v>
      </c>
      <c r="L315" s="62">
        <f t="shared" si="18"/>
        <v>37</v>
      </c>
      <c r="M315" s="52"/>
      <c r="N315" s="23" t="s">
        <v>105</v>
      </c>
      <c r="O315" s="18">
        <f t="shared" si="16"/>
        <v>0</v>
      </c>
      <c r="P315" s="55"/>
      <c r="Q315" s="118"/>
    </row>
    <row r="316" spans="2:17" s="2" customFormat="1" outlineLevel="1" x14ac:dyDescent="0.3">
      <c r="B316" s="8" t="s">
        <v>968</v>
      </c>
      <c r="C316" s="9" t="s">
        <v>557</v>
      </c>
      <c r="D316" s="232" t="s">
        <v>76</v>
      </c>
      <c r="E316" s="63" t="s">
        <v>959</v>
      </c>
      <c r="F316" s="79" t="s">
        <v>716</v>
      </c>
      <c r="G316" s="65" t="s">
        <v>21</v>
      </c>
      <c r="H316" s="12" t="s">
        <v>105</v>
      </c>
      <c r="I316" s="13" t="s">
        <v>969</v>
      </c>
      <c r="J316" s="14">
        <v>37</v>
      </c>
      <c r="K316" s="15">
        <v>1</v>
      </c>
      <c r="L316" s="62">
        <f t="shared" si="18"/>
        <v>37</v>
      </c>
      <c r="M316" s="52"/>
      <c r="N316" s="23" t="s">
        <v>105</v>
      </c>
      <c r="O316" s="18">
        <f t="shared" si="16"/>
        <v>0</v>
      </c>
      <c r="P316" s="55"/>
      <c r="Q316" s="118"/>
    </row>
    <row r="317" spans="2:17" s="2" customFormat="1" outlineLevel="1" x14ac:dyDescent="0.3">
      <c r="B317" s="8" t="s">
        <v>970</v>
      </c>
      <c r="C317" s="9" t="s">
        <v>557</v>
      </c>
      <c r="D317" s="232" t="s">
        <v>76</v>
      </c>
      <c r="E317" s="63" t="s">
        <v>959</v>
      </c>
      <c r="F317" s="64" t="s">
        <v>716</v>
      </c>
      <c r="G317" s="65" t="s">
        <v>21</v>
      </c>
      <c r="H317" s="12" t="s">
        <v>105</v>
      </c>
      <c r="I317" s="13" t="s">
        <v>960</v>
      </c>
      <c r="J317" s="14">
        <v>37</v>
      </c>
      <c r="K317" s="15">
        <v>1</v>
      </c>
      <c r="L317" s="16">
        <f t="shared" si="18"/>
        <v>37</v>
      </c>
      <c r="M317" s="52"/>
      <c r="N317" s="17" t="s">
        <v>105</v>
      </c>
      <c r="O317" s="18">
        <f t="shared" si="16"/>
        <v>0</v>
      </c>
      <c r="P317" s="55"/>
      <c r="Q317" s="118"/>
    </row>
    <row r="318" spans="2:17" s="2" customFormat="1" outlineLevel="1" x14ac:dyDescent="0.3">
      <c r="B318" s="8" t="s">
        <v>971</v>
      </c>
      <c r="C318" s="9" t="s">
        <v>557</v>
      </c>
      <c r="D318" s="232" t="s">
        <v>76</v>
      </c>
      <c r="E318" s="63" t="s">
        <v>959</v>
      </c>
      <c r="F318" s="64" t="s">
        <v>716</v>
      </c>
      <c r="G318" s="65" t="s">
        <v>21</v>
      </c>
      <c r="H318" s="12" t="s">
        <v>105</v>
      </c>
      <c r="I318" s="13" t="s">
        <v>966</v>
      </c>
      <c r="J318" s="14">
        <v>37</v>
      </c>
      <c r="K318" s="15">
        <v>1</v>
      </c>
      <c r="L318" s="16">
        <f t="shared" si="18"/>
        <v>37</v>
      </c>
      <c r="M318" s="52"/>
      <c r="N318" s="17" t="s">
        <v>105</v>
      </c>
      <c r="O318" s="18">
        <f t="shared" si="16"/>
        <v>0</v>
      </c>
      <c r="P318" s="55"/>
      <c r="Q318" s="118"/>
    </row>
    <row r="319" spans="2:17" s="2" customFormat="1" outlineLevel="1" x14ac:dyDescent="0.3">
      <c r="B319" s="8" t="s">
        <v>972</v>
      </c>
      <c r="C319" s="9" t="s">
        <v>17</v>
      </c>
      <c r="D319" s="232" t="s">
        <v>76</v>
      </c>
      <c r="E319" s="63" t="s">
        <v>959</v>
      </c>
      <c r="F319" s="64" t="s">
        <v>716</v>
      </c>
      <c r="G319" s="65" t="s">
        <v>21</v>
      </c>
      <c r="H319" s="12" t="s">
        <v>105</v>
      </c>
      <c r="I319" s="13" t="s">
        <v>960</v>
      </c>
      <c r="J319" s="14">
        <v>45</v>
      </c>
      <c r="K319" s="15">
        <v>1</v>
      </c>
      <c r="L319" s="16">
        <v>40</v>
      </c>
      <c r="M319" s="51"/>
      <c r="N319" s="17" t="s">
        <v>105</v>
      </c>
      <c r="O319" s="18">
        <f t="shared" si="16"/>
        <v>0</v>
      </c>
      <c r="P319" s="55"/>
      <c r="Q319" s="118"/>
    </row>
    <row r="320" spans="2:17" s="2" customFormat="1" outlineLevel="1" x14ac:dyDescent="0.3">
      <c r="B320" s="8" t="s">
        <v>973</v>
      </c>
      <c r="C320" s="9" t="s">
        <v>557</v>
      </c>
      <c r="D320" s="232" t="s">
        <v>76</v>
      </c>
      <c r="E320" s="63" t="s">
        <v>959</v>
      </c>
      <c r="F320" s="79" t="s">
        <v>716</v>
      </c>
      <c r="G320" s="65" t="s">
        <v>21</v>
      </c>
      <c r="H320" s="24" t="s">
        <v>105</v>
      </c>
      <c r="I320" s="13" t="s">
        <v>960</v>
      </c>
      <c r="J320" s="14">
        <v>37</v>
      </c>
      <c r="K320" s="15">
        <v>1</v>
      </c>
      <c r="L320" s="62">
        <f>J320/K320</f>
        <v>37</v>
      </c>
      <c r="M320" s="52"/>
      <c r="N320" s="23" t="s">
        <v>105</v>
      </c>
      <c r="O320" s="18">
        <f t="shared" si="16"/>
        <v>0</v>
      </c>
      <c r="P320" s="55"/>
      <c r="Q320" s="118"/>
    </row>
    <row r="321" spans="2:17" s="2" customFormat="1" outlineLevel="1" x14ac:dyDescent="0.3">
      <c r="B321" s="140" t="s">
        <v>974</v>
      </c>
      <c r="C321" s="141" t="s">
        <v>557</v>
      </c>
      <c r="D321" s="237" t="s">
        <v>76</v>
      </c>
      <c r="E321" s="142" t="s">
        <v>959</v>
      </c>
      <c r="F321" s="143" t="s">
        <v>716</v>
      </c>
      <c r="G321" s="144" t="s">
        <v>21</v>
      </c>
      <c r="H321" s="145" t="s">
        <v>105</v>
      </c>
      <c r="I321" s="146" t="s">
        <v>960</v>
      </c>
      <c r="J321" s="147">
        <v>37</v>
      </c>
      <c r="K321" s="148">
        <v>1</v>
      </c>
      <c r="L321" s="149">
        <f>J321/K321</f>
        <v>37</v>
      </c>
      <c r="M321" s="261"/>
      <c r="N321" s="150" t="s">
        <v>105</v>
      </c>
      <c r="O321" s="151">
        <f t="shared" si="16"/>
        <v>0</v>
      </c>
      <c r="P321" s="55"/>
      <c r="Q321" s="118"/>
    </row>
    <row r="322" spans="2:17" s="2" customFormat="1" outlineLevel="1" x14ac:dyDescent="0.3">
      <c r="B322" s="8" t="s">
        <v>975</v>
      </c>
      <c r="C322" s="9" t="s">
        <v>557</v>
      </c>
      <c r="D322" s="232" t="s">
        <v>76</v>
      </c>
      <c r="E322" s="63" t="s">
        <v>959</v>
      </c>
      <c r="F322" s="64" t="s">
        <v>716</v>
      </c>
      <c r="G322" s="65" t="s">
        <v>21</v>
      </c>
      <c r="H322" s="12" t="s">
        <v>105</v>
      </c>
      <c r="I322" s="13" t="s">
        <v>960</v>
      </c>
      <c r="J322" s="14">
        <v>37</v>
      </c>
      <c r="K322" s="15">
        <v>1</v>
      </c>
      <c r="L322" s="16">
        <f>J322/K322</f>
        <v>37</v>
      </c>
      <c r="M322" s="52"/>
      <c r="N322" s="17" t="s">
        <v>105</v>
      </c>
      <c r="O322" s="18">
        <f t="shared" si="16"/>
        <v>0</v>
      </c>
      <c r="P322" s="55"/>
      <c r="Q322" s="118"/>
    </row>
    <row r="323" spans="2:17" s="2" customFormat="1" outlineLevel="1" x14ac:dyDescent="0.3">
      <c r="B323" s="8" t="s">
        <v>978</v>
      </c>
      <c r="C323" s="9" t="s">
        <v>557</v>
      </c>
      <c r="D323" s="232" t="s">
        <v>76</v>
      </c>
      <c r="E323" s="63" t="s">
        <v>959</v>
      </c>
      <c r="F323" s="64" t="s">
        <v>716</v>
      </c>
      <c r="G323" s="65" t="s">
        <v>21</v>
      </c>
      <c r="H323" s="12" t="s">
        <v>105</v>
      </c>
      <c r="I323" s="13" t="s">
        <v>966</v>
      </c>
      <c r="J323" s="14">
        <v>36</v>
      </c>
      <c r="K323" s="15">
        <v>1</v>
      </c>
      <c r="L323" s="16">
        <v>37</v>
      </c>
      <c r="M323" s="52"/>
      <c r="N323" s="17" t="s">
        <v>105</v>
      </c>
      <c r="O323" s="18">
        <f t="shared" si="16"/>
        <v>0</v>
      </c>
      <c r="P323" s="55"/>
      <c r="Q323" s="118"/>
    </row>
    <row r="324" spans="2:17" s="2" customFormat="1" outlineLevel="1" x14ac:dyDescent="0.3">
      <c r="B324" s="8" t="s">
        <v>979</v>
      </c>
      <c r="C324" s="9" t="s">
        <v>557</v>
      </c>
      <c r="D324" s="232" t="s">
        <v>76</v>
      </c>
      <c r="E324" s="63" t="s">
        <v>959</v>
      </c>
      <c r="F324" s="64" t="s">
        <v>716</v>
      </c>
      <c r="G324" s="65" t="s">
        <v>21</v>
      </c>
      <c r="H324" s="12" t="s">
        <v>105</v>
      </c>
      <c r="I324" s="13" t="s">
        <v>960</v>
      </c>
      <c r="J324" s="14">
        <v>37</v>
      </c>
      <c r="K324" s="15">
        <v>1</v>
      </c>
      <c r="L324" s="16">
        <f t="shared" ref="L324:L355" si="19">J324/K324</f>
        <v>37</v>
      </c>
      <c r="M324" s="52"/>
      <c r="N324" s="17" t="s">
        <v>105</v>
      </c>
      <c r="O324" s="18">
        <f t="shared" si="16"/>
        <v>0</v>
      </c>
      <c r="P324" s="55"/>
      <c r="Q324" s="118"/>
    </row>
    <row r="325" spans="2:17" s="2" customFormat="1" outlineLevel="1" x14ac:dyDescent="0.3">
      <c r="B325" s="8" t="s">
        <v>965</v>
      </c>
      <c r="C325" s="9" t="s">
        <v>66</v>
      </c>
      <c r="D325" s="9" t="s">
        <v>76</v>
      </c>
      <c r="E325" s="63" t="s">
        <v>959</v>
      </c>
      <c r="F325" s="64" t="s">
        <v>716</v>
      </c>
      <c r="G325" s="65" t="s">
        <v>21</v>
      </c>
      <c r="H325" s="12" t="s">
        <v>105</v>
      </c>
      <c r="I325" s="13" t="s">
        <v>966</v>
      </c>
      <c r="J325" s="14">
        <v>37</v>
      </c>
      <c r="K325" s="15">
        <v>1</v>
      </c>
      <c r="L325" s="16">
        <f t="shared" si="19"/>
        <v>37</v>
      </c>
      <c r="M325" s="52"/>
      <c r="N325" s="17" t="s">
        <v>105</v>
      </c>
      <c r="O325" s="18">
        <f t="shared" si="16"/>
        <v>0</v>
      </c>
      <c r="P325" s="55"/>
      <c r="Q325" s="118"/>
    </row>
    <row r="326" spans="2:17" s="2" customFormat="1" outlineLevel="1" x14ac:dyDescent="0.3">
      <c r="B326" s="8" t="s">
        <v>967</v>
      </c>
      <c r="C326" s="9" t="s">
        <v>66</v>
      </c>
      <c r="D326" s="9" t="s">
        <v>76</v>
      </c>
      <c r="E326" s="63" t="s">
        <v>959</v>
      </c>
      <c r="F326" s="64" t="s">
        <v>716</v>
      </c>
      <c r="G326" s="65" t="s">
        <v>21</v>
      </c>
      <c r="H326" s="12" t="s">
        <v>105</v>
      </c>
      <c r="I326" s="13" t="s">
        <v>960</v>
      </c>
      <c r="J326" s="14">
        <v>37</v>
      </c>
      <c r="K326" s="15">
        <v>1</v>
      </c>
      <c r="L326" s="16">
        <f t="shared" si="19"/>
        <v>37</v>
      </c>
      <c r="M326" s="52"/>
      <c r="N326" s="17" t="s">
        <v>105</v>
      </c>
      <c r="O326" s="18">
        <f t="shared" si="16"/>
        <v>0</v>
      </c>
      <c r="P326" s="55"/>
      <c r="Q326" s="118"/>
    </row>
    <row r="327" spans="2:17" s="2" customFormat="1" outlineLevel="1" x14ac:dyDescent="0.3">
      <c r="B327" s="8" t="s">
        <v>980</v>
      </c>
      <c r="C327" s="9" t="s">
        <v>557</v>
      </c>
      <c r="D327" s="232" t="s">
        <v>76</v>
      </c>
      <c r="E327" s="63" t="s">
        <v>959</v>
      </c>
      <c r="F327" s="64" t="s">
        <v>716</v>
      </c>
      <c r="G327" s="65" t="s">
        <v>21</v>
      </c>
      <c r="H327" s="12" t="s">
        <v>105</v>
      </c>
      <c r="I327" s="13" t="s">
        <v>960</v>
      </c>
      <c r="J327" s="14">
        <v>37</v>
      </c>
      <c r="K327" s="15">
        <v>1</v>
      </c>
      <c r="L327" s="16">
        <f t="shared" si="19"/>
        <v>37</v>
      </c>
      <c r="M327" s="52"/>
      <c r="N327" s="17" t="s">
        <v>105</v>
      </c>
      <c r="O327" s="18">
        <f t="shared" si="16"/>
        <v>0</v>
      </c>
      <c r="P327" s="55"/>
      <c r="Q327" s="118"/>
    </row>
    <row r="328" spans="2:17" s="2" customFormat="1" outlineLevel="1" x14ac:dyDescent="0.3">
      <c r="B328" s="8" t="s">
        <v>981</v>
      </c>
      <c r="C328" s="9" t="s">
        <v>557</v>
      </c>
      <c r="D328" s="232" t="s">
        <v>76</v>
      </c>
      <c r="E328" s="63" t="s">
        <v>959</v>
      </c>
      <c r="F328" s="64" t="s">
        <v>716</v>
      </c>
      <c r="G328" s="65" t="s">
        <v>21</v>
      </c>
      <c r="H328" s="12" t="s">
        <v>105</v>
      </c>
      <c r="I328" s="13" t="s">
        <v>966</v>
      </c>
      <c r="J328" s="14">
        <v>37</v>
      </c>
      <c r="K328" s="15">
        <v>1</v>
      </c>
      <c r="L328" s="16">
        <f t="shared" si="19"/>
        <v>37</v>
      </c>
      <c r="M328" s="52"/>
      <c r="N328" s="17" t="s">
        <v>105</v>
      </c>
      <c r="O328" s="18">
        <f t="shared" si="16"/>
        <v>0</v>
      </c>
      <c r="P328" s="55"/>
      <c r="Q328" s="118"/>
    </row>
    <row r="329" spans="2:17" s="2" customFormat="1" outlineLevel="1" x14ac:dyDescent="0.3">
      <c r="B329" s="8" t="s">
        <v>982</v>
      </c>
      <c r="C329" s="9" t="s">
        <v>557</v>
      </c>
      <c r="D329" s="232" t="s">
        <v>76</v>
      </c>
      <c r="E329" s="63" t="s">
        <v>959</v>
      </c>
      <c r="F329" s="64" t="s">
        <v>716</v>
      </c>
      <c r="G329" s="65" t="s">
        <v>21</v>
      </c>
      <c r="H329" s="12" t="s">
        <v>28</v>
      </c>
      <c r="I329" s="13" t="s">
        <v>960</v>
      </c>
      <c r="J329" s="14">
        <v>37</v>
      </c>
      <c r="K329" s="15">
        <v>1</v>
      </c>
      <c r="L329" s="16">
        <f t="shared" si="19"/>
        <v>37</v>
      </c>
      <c r="M329" s="52"/>
      <c r="N329" s="17" t="s">
        <v>105</v>
      </c>
      <c r="O329" s="18">
        <f t="shared" si="16"/>
        <v>0</v>
      </c>
      <c r="P329" s="55"/>
      <c r="Q329" s="118"/>
    </row>
    <row r="330" spans="2:17" s="2" customFormat="1" outlineLevel="1" x14ac:dyDescent="0.3">
      <c r="B330" s="8" t="s">
        <v>497</v>
      </c>
      <c r="C330" s="9" t="s">
        <v>949</v>
      </c>
      <c r="D330" s="9" t="s">
        <v>35</v>
      </c>
      <c r="E330" s="63" t="s">
        <v>36</v>
      </c>
      <c r="F330" s="64" t="s">
        <v>93</v>
      </c>
      <c r="G330" s="65" t="s">
        <v>21</v>
      </c>
      <c r="H330" s="12" t="s">
        <v>67</v>
      </c>
      <c r="I330" s="13" t="s">
        <v>498</v>
      </c>
      <c r="J330" s="14">
        <v>26.3</v>
      </c>
      <c r="K330" s="15">
        <v>120</v>
      </c>
      <c r="L330" s="16">
        <f t="shared" si="19"/>
        <v>0.21916666666666668</v>
      </c>
      <c r="M330" s="51"/>
      <c r="N330" s="17" t="s">
        <v>67</v>
      </c>
      <c r="O330" s="18">
        <f t="shared" si="16"/>
        <v>0</v>
      </c>
      <c r="P330" s="55"/>
      <c r="Q330" s="118"/>
    </row>
    <row r="331" spans="2:17" s="2" customFormat="1" outlineLevel="1" x14ac:dyDescent="0.3">
      <c r="B331" s="8" t="s">
        <v>325</v>
      </c>
      <c r="C331" s="9" t="s">
        <v>17</v>
      </c>
      <c r="D331" s="232" t="s">
        <v>239</v>
      </c>
      <c r="E331" s="63" t="s">
        <v>19</v>
      </c>
      <c r="F331" s="64" t="s">
        <v>93</v>
      </c>
      <c r="G331" s="65" t="s">
        <v>21</v>
      </c>
      <c r="H331" s="12" t="s">
        <v>22</v>
      </c>
      <c r="I331" s="13" t="s">
        <v>326</v>
      </c>
      <c r="J331" s="14">
        <v>26.2</v>
      </c>
      <c r="K331" s="15">
        <v>6</v>
      </c>
      <c r="L331" s="16">
        <f t="shared" si="19"/>
        <v>4.3666666666666663</v>
      </c>
      <c r="M331" s="51"/>
      <c r="N331" s="17" t="s">
        <v>110</v>
      </c>
      <c r="O331" s="18">
        <f t="shared" si="16"/>
        <v>0</v>
      </c>
      <c r="P331" s="55"/>
      <c r="Q331" s="118">
        <v>97</v>
      </c>
    </row>
    <row r="332" spans="2:17" s="2" customFormat="1" outlineLevel="1" x14ac:dyDescent="0.3">
      <c r="B332" s="25" t="s">
        <v>402</v>
      </c>
      <c r="C332" s="26" t="s">
        <v>403</v>
      </c>
      <c r="D332" s="233" t="s">
        <v>73</v>
      </c>
      <c r="E332" s="27" t="s">
        <v>19</v>
      </c>
      <c r="F332" s="64" t="s">
        <v>93</v>
      </c>
      <c r="G332" s="39" t="s">
        <v>21</v>
      </c>
      <c r="H332" s="54" t="s">
        <v>404</v>
      </c>
      <c r="I332" s="29" t="s">
        <v>1022</v>
      </c>
      <c r="J332" s="30">
        <f>J331</f>
        <v>26.2</v>
      </c>
      <c r="K332" s="31">
        <v>24</v>
      </c>
      <c r="L332" s="32">
        <f t="shared" si="19"/>
        <v>1.0916666666666666</v>
      </c>
      <c r="M332" s="52"/>
      <c r="N332" s="33" t="s">
        <v>404</v>
      </c>
      <c r="O332" s="34">
        <f t="shared" ref="O332:O395" si="20">M332*L332</f>
        <v>0</v>
      </c>
      <c r="P332" s="55"/>
      <c r="Q332" s="118" t="s">
        <v>1023</v>
      </c>
    </row>
    <row r="333" spans="2:17" s="2" customFormat="1" outlineLevel="1" x14ac:dyDescent="0.3">
      <c r="B333" s="8" t="s">
        <v>721</v>
      </c>
      <c r="C333" s="9" t="s">
        <v>17</v>
      </c>
      <c r="D333" s="232" t="s">
        <v>189</v>
      </c>
      <c r="E333" s="63" t="s">
        <v>19</v>
      </c>
      <c r="F333" s="64" t="s">
        <v>93</v>
      </c>
      <c r="G333" s="65" t="s">
        <v>21</v>
      </c>
      <c r="H333" s="12" t="s">
        <v>22</v>
      </c>
      <c r="I333" s="13" t="s">
        <v>687</v>
      </c>
      <c r="J333" s="14">
        <v>19.57</v>
      </c>
      <c r="K333" s="15">
        <v>40</v>
      </c>
      <c r="L333" s="16">
        <f t="shared" si="19"/>
        <v>0.48925000000000002</v>
      </c>
      <c r="M333" s="51"/>
      <c r="N333" s="17" t="s">
        <v>28</v>
      </c>
      <c r="O333" s="18">
        <f t="shared" si="20"/>
        <v>0</v>
      </c>
      <c r="P333" s="55"/>
      <c r="Q333" s="118" t="s">
        <v>722</v>
      </c>
    </row>
    <row r="334" spans="2:17" s="2" customFormat="1" outlineLevel="1" x14ac:dyDescent="0.3">
      <c r="B334" s="25" t="s">
        <v>721</v>
      </c>
      <c r="C334" s="26" t="s">
        <v>17</v>
      </c>
      <c r="D334" s="233" t="s">
        <v>18</v>
      </c>
      <c r="E334" s="27" t="s">
        <v>19</v>
      </c>
      <c r="F334" s="35" t="s">
        <v>93</v>
      </c>
      <c r="G334" s="39" t="s">
        <v>21</v>
      </c>
      <c r="H334" s="54" t="s">
        <v>22</v>
      </c>
      <c r="I334" s="29" t="s">
        <v>687</v>
      </c>
      <c r="J334" s="30">
        <v>19.57</v>
      </c>
      <c r="K334" s="31">
        <v>40</v>
      </c>
      <c r="L334" s="32">
        <f t="shared" si="19"/>
        <v>0.48925000000000002</v>
      </c>
      <c r="M334" s="52"/>
      <c r="N334" s="33" t="s">
        <v>28</v>
      </c>
      <c r="O334" s="34">
        <f t="shared" si="20"/>
        <v>0</v>
      </c>
      <c r="P334" s="55"/>
      <c r="Q334" s="118"/>
    </row>
    <row r="335" spans="2:17" s="2" customFormat="1" outlineLevel="1" x14ac:dyDescent="0.3">
      <c r="B335" s="8" t="s">
        <v>459</v>
      </c>
      <c r="C335" s="9" t="s">
        <v>17</v>
      </c>
      <c r="D335" s="232" t="s">
        <v>35</v>
      </c>
      <c r="E335" s="63" t="s">
        <v>455</v>
      </c>
      <c r="F335" s="64" t="s">
        <v>93</v>
      </c>
      <c r="G335" s="65" t="s">
        <v>21</v>
      </c>
      <c r="H335" s="12" t="s">
        <v>28</v>
      </c>
      <c r="I335" s="13" t="s">
        <v>456</v>
      </c>
      <c r="J335" s="14">
        <v>8.5500000000000007</v>
      </c>
      <c r="K335" s="15">
        <v>1</v>
      </c>
      <c r="L335" s="16">
        <f t="shared" si="19"/>
        <v>8.5500000000000007</v>
      </c>
      <c r="M335" s="51"/>
      <c r="N335" s="17" t="s">
        <v>457</v>
      </c>
      <c r="O335" s="18">
        <f t="shared" si="20"/>
        <v>0</v>
      </c>
      <c r="P335" s="55"/>
      <c r="Q335" s="118" t="s">
        <v>460</v>
      </c>
    </row>
    <row r="336" spans="2:17" s="2" customFormat="1" outlineLevel="1" x14ac:dyDescent="0.3">
      <c r="B336" s="8" t="s">
        <v>454</v>
      </c>
      <c r="C336" s="9" t="s">
        <v>17</v>
      </c>
      <c r="D336" s="232" t="s">
        <v>35</v>
      </c>
      <c r="E336" s="63" t="s">
        <v>455</v>
      </c>
      <c r="F336" s="64" t="s">
        <v>93</v>
      </c>
      <c r="G336" s="65" t="s">
        <v>21</v>
      </c>
      <c r="H336" s="12" t="s">
        <v>571</v>
      </c>
      <c r="I336" s="13" t="s">
        <v>456</v>
      </c>
      <c r="J336" s="14">
        <v>8.94</v>
      </c>
      <c r="K336" s="15">
        <v>1</v>
      </c>
      <c r="L336" s="16">
        <f t="shared" si="19"/>
        <v>8.94</v>
      </c>
      <c r="M336" s="51"/>
      <c r="N336" s="17" t="s">
        <v>457</v>
      </c>
      <c r="O336" s="18">
        <f t="shared" si="20"/>
        <v>0</v>
      </c>
      <c r="P336" s="55"/>
      <c r="Q336" s="118" t="s">
        <v>458</v>
      </c>
    </row>
    <row r="337" spans="1:17" s="2" customFormat="1" outlineLevel="1" x14ac:dyDescent="0.3">
      <c r="B337" s="8" t="s">
        <v>1200</v>
      </c>
      <c r="C337" s="9" t="s">
        <v>17</v>
      </c>
      <c r="D337" s="232" t="s">
        <v>1170</v>
      </c>
      <c r="E337" s="63" t="s">
        <v>1201</v>
      </c>
      <c r="F337" s="64" t="s">
        <v>602</v>
      </c>
      <c r="G337" s="65" t="s">
        <v>21</v>
      </c>
      <c r="H337" s="12" t="s">
        <v>28</v>
      </c>
      <c r="I337" s="13" t="s">
        <v>28</v>
      </c>
      <c r="J337" s="14">
        <v>24.48</v>
      </c>
      <c r="K337" s="15">
        <v>8</v>
      </c>
      <c r="L337" s="16">
        <f t="shared" si="19"/>
        <v>3.06</v>
      </c>
      <c r="M337" s="51"/>
      <c r="N337" s="17" t="s">
        <v>28</v>
      </c>
      <c r="O337" s="18">
        <f t="shared" si="20"/>
        <v>0</v>
      </c>
      <c r="P337" s="55"/>
      <c r="Q337" s="118"/>
    </row>
    <row r="338" spans="1:17" s="2" customFormat="1" outlineLevel="1" x14ac:dyDescent="0.3">
      <c r="B338" s="25" t="s">
        <v>1202</v>
      </c>
      <c r="C338" s="26" t="s">
        <v>17</v>
      </c>
      <c r="D338" s="233" t="s">
        <v>1170</v>
      </c>
      <c r="E338" s="27" t="s">
        <v>1195</v>
      </c>
      <c r="F338" s="11" t="s">
        <v>562</v>
      </c>
      <c r="G338" s="38" t="s">
        <v>563</v>
      </c>
      <c r="H338" s="12" t="s">
        <v>22</v>
      </c>
      <c r="I338" s="13" t="s">
        <v>317</v>
      </c>
      <c r="J338" s="30">
        <v>32</v>
      </c>
      <c r="K338" s="31">
        <v>24</v>
      </c>
      <c r="L338" s="32">
        <f t="shared" si="19"/>
        <v>1.3333333333333333</v>
      </c>
      <c r="M338" s="52"/>
      <c r="N338" s="17" t="s">
        <v>564</v>
      </c>
      <c r="O338" s="34">
        <f t="shared" si="20"/>
        <v>0</v>
      </c>
      <c r="P338" s="55"/>
      <c r="Q338" s="118"/>
    </row>
    <row r="339" spans="1:17" s="2" customFormat="1" outlineLevel="1" x14ac:dyDescent="0.3">
      <c r="B339" s="8" t="s">
        <v>577</v>
      </c>
      <c r="C339" s="9" t="s">
        <v>17</v>
      </c>
      <c r="D339" s="232" t="s">
        <v>560</v>
      </c>
      <c r="E339" s="63" t="s">
        <v>561</v>
      </c>
      <c r="F339" s="64" t="s">
        <v>578</v>
      </c>
      <c r="G339" s="65" t="s">
        <v>563</v>
      </c>
      <c r="H339" s="12" t="s">
        <v>579</v>
      </c>
      <c r="I339" s="13" t="s">
        <v>580</v>
      </c>
      <c r="J339" s="14">
        <v>116</v>
      </c>
      <c r="K339" s="15">
        <v>1</v>
      </c>
      <c r="L339" s="16">
        <f t="shared" si="19"/>
        <v>116</v>
      </c>
      <c r="M339" s="51"/>
      <c r="N339" s="17" t="s">
        <v>579</v>
      </c>
      <c r="O339" s="18">
        <f t="shared" si="20"/>
        <v>0</v>
      </c>
      <c r="P339" s="55"/>
      <c r="Q339" s="118"/>
    </row>
    <row r="340" spans="1:17" s="2" customFormat="1" outlineLevel="1" x14ac:dyDescent="0.3">
      <c r="B340" s="25" t="s">
        <v>581</v>
      </c>
      <c r="C340" s="26" t="s">
        <v>17</v>
      </c>
      <c r="D340" s="233" t="s">
        <v>560</v>
      </c>
      <c r="E340" s="27" t="s">
        <v>582</v>
      </c>
      <c r="F340" s="64" t="s">
        <v>578</v>
      </c>
      <c r="G340" s="39" t="s">
        <v>563</v>
      </c>
      <c r="H340" s="12" t="s">
        <v>579</v>
      </c>
      <c r="I340" s="13" t="s">
        <v>580</v>
      </c>
      <c r="J340" s="30">
        <v>180</v>
      </c>
      <c r="K340" s="31">
        <v>1</v>
      </c>
      <c r="L340" s="32">
        <f t="shared" si="19"/>
        <v>180</v>
      </c>
      <c r="M340" s="52"/>
      <c r="N340" s="17" t="s">
        <v>579</v>
      </c>
      <c r="O340" s="34">
        <f t="shared" si="20"/>
        <v>0</v>
      </c>
      <c r="P340" s="55"/>
      <c r="Q340" s="118"/>
    </row>
    <row r="341" spans="1:17" s="2" customFormat="1" outlineLevel="1" x14ac:dyDescent="0.3">
      <c r="B341" s="8" t="s">
        <v>583</v>
      </c>
      <c r="C341" s="9" t="s">
        <v>17</v>
      </c>
      <c r="D341" s="232" t="s">
        <v>560</v>
      </c>
      <c r="E341" s="63" t="s">
        <v>582</v>
      </c>
      <c r="F341" s="64" t="s">
        <v>578</v>
      </c>
      <c r="G341" s="65" t="s">
        <v>563</v>
      </c>
      <c r="H341" s="12" t="s">
        <v>579</v>
      </c>
      <c r="I341" s="13" t="s">
        <v>580</v>
      </c>
      <c r="J341" s="14">
        <v>180</v>
      </c>
      <c r="K341" s="15">
        <v>1</v>
      </c>
      <c r="L341" s="16">
        <f t="shared" si="19"/>
        <v>180</v>
      </c>
      <c r="M341" s="51"/>
      <c r="N341" s="17" t="s">
        <v>579</v>
      </c>
      <c r="O341" s="18">
        <f t="shared" si="20"/>
        <v>0</v>
      </c>
      <c r="P341" s="55"/>
      <c r="Q341" s="118"/>
    </row>
    <row r="342" spans="1:17" s="2" customFormat="1" outlineLevel="1" x14ac:dyDescent="0.3">
      <c r="B342" s="8" t="s">
        <v>584</v>
      </c>
      <c r="C342" s="9" t="s">
        <v>17</v>
      </c>
      <c r="D342" s="232" t="s">
        <v>560</v>
      </c>
      <c r="E342" s="63" t="s">
        <v>570</v>
      </c>
      <c r="F342" s="64" t="s">
        <v>578</v>
      </c>
      <c r="G342" s="65" t="s">
        <v>563</v>
      </c>
      <c r="H342" s="12" t="s">
        <v>579</v>
      </c>
      <c r="I342" s="13" t="s">
        <v>580</v>
      </c>
      <c r="J342" s="14">
        <v>139</v>
      </c>
      <c r="K342" s="15">
        <v>1</v>
      </c>
      <c r="L342" s="62">
        <f t="shared" si="19"/>
        <v>139</v>
      </c>
      <c r="M342" s="51"/>
      <c r="N342" s="23" t="s">
        <v>579</v>
      </c>
      <c r="O342" s="18">
        <f t="shared" si="20"/>
        <v>0</v>
      </c>
      <c r="P342" s="55"/>
      <c r="Q342" s="118"/>
    </row>
    <row r="343" spans="1:17" s="2" customFormat="1" outlineLevel="1" x14ac:dyDescent="0.3">
      <c r="B343" s="8" t="s">
        <v>585</v>
      </c>
      <c r="C343" s="9" t="s">
        <v>17</v>
      </c>
      <c r="D343" s="232" t="s">
        <v>560</v>
      </c>
      <c r="E343" s="63" t="s">
        <v>586</v>
      </c>
      <c r="F343" s="64" t="s">
        <v>578</v>
      </c>
      <c r="G343" s="65" t="s">
        <v>563</v>
      </c>
      <c r="H343" s="12" t="s">
        <v>579</v>
      </c>
      <c r="I343" s="13" t="s">
        <v>580</v>
      </c>
      <c r="J343" s="14">
        <v>133</v>
      </c>
      <c r="K343" s="15">
        <v>1</v>
      </c>
      <c r="L343" s="16">
        <f t="shared" si="19"/>
        <v>133</v>
      </c>
      <c r="M343" s="51"/>
      <c r="N343" s="17" t="s">
        <v>579</v>
      </c>
      <c r="O343" s="18">
        <f t="shared" si="20"/>
        <v>0</v>
      </c>
      <c r="P343" s="55"/>
      <c r="Q343" s="118"/>
    </row>
    <row r="344" spans="1:17" s="2" customFormat="1" outlineLevel="1" x14ac:dyDescent="0.3">
      <c r="B344" s="8" t="s">
        <v>587</v>
      </c>
      <c r="C344" s="9" t="s">
        <v>17</v>
      </c>
      <c r="D344" s="232" t="s">
        <v>560</v>
      </c>
      <c r="E344" s="63" t="s">
        <v>570</v>
      </c>
      <c r="F344" s="64" t="s">
        <v>578</v>
      </c>
      <c r="G344" s="65" t="s">
        <v>563</v>
      </c>
      <c r="H344" s="12" t="s">
        <v>579</v>
      </c>
      <c r="I344" s="13" t="s">
        <v>580</v>
      </c>
      <c r="J344" s="14">
        <v>139</v>
      </c>
      <c r="K344" s="15">
        <v>1</v>
      </c>
      <c r="L344" s="16">
        <f t="shared" si="19"/>
        <v>139</v>
      </c>
      <c r="M344" s="51"/>
      <c r="N344" s="17" t="s">
        <v>579</v>
      </c>
      <c r="O344" s="18">
        <f t="shared" si="20"/>
        <v>0</v>
      </c>
      <c r="P344" s="55"/>
      <c r="Q344" s="118"/>
    </row>
    <row r="345" spans="1:17" s="2" customFormat="1" outlineLevel="1" x14ac:dyDescent="0.3">
      <c r="B345" s="8" t="s">
        <v>588</v>
      </c>
      <c r="C345" s="9" t="s">
        <v>17</v>
      </c>
      <c r="D345" s="232" t="s">
        <v>560</v>
      </c>
      <c r="E345" s="63" t="s">
        <v>561</v>
      </c>
      <c r="F345" s="64" t="s">
        <v>578</v>
      </c>
      <c r="G345" s="65" t="s">
        <v>563</v>
      </c>
      <c r="H345" s="12" t="s">
        <v>579</v>
      </c>
      <c r="I345" s="13" t="s">
        <v>580</v>
      </c>
      <c r="J345" s="14">
        <v>124</v>
      </c>
      <c r="K345" s="15">
        <v>1</v>
      </c>
      <c r="L345" s="16">
        <f t="shared" si="19"/>
        <v>124</v>
      </c>
      <c r="M345" s="51"/>
      <c r="N345" s="17" t="s">
        <v>579</v>
      </c>
      <c r="O345" s="18">
        <f t="shared" si="20"/>
        <v>0</v>
      </c>
      <c r="P345" s="55"/>
      <c r="Q345" s="118"/>
    </row>
    <row r="346" spans="1:17" s="61" customFormat="1" outlineLevel="1" x14ac:dyDescent="0.3">
      <c r="A346" s="2"/>
      <c r="B346" s="8" t="s">
        <v>589</v>
      </c>
      <c r="C346" s="9" t="s">
        <v>17</v>
      </c>
      <c r="D346" s="232" t="s">
        <v>560</v>
      </c>
      <c r="E346" s="63" t="s">
        <v>568</v>
      </c>
      <c r="F346" s="64" t="s">
        <v>578</v>
      </c>
      <c r="G346" s="65" t="s">
        <v>563</v>
      </c>
      <c r="H346" s="12" t="s">
        <v>579</v>
      </c>
      <c r="I346" s="13" t="s">
        <v>580</v>
      </c>
      <c r="J346" s="14">
        <v>115</v>
      </c>
      <c r="K346" s="15">
        <v>1</v>
      </c>
      <c r="L346" s="16">
        <f t="shared" si="19"/>
        <v>115</v>
      </c>
      <c r="M346" s="51"/>
      <c r="N346" s="17" t="s">
        <v>579</v>
      </c>
      <c r="O346" s="18">
        <f t="shared" si="20"/>
        <v>0</v>
      </c>
      <c r="P346" s="55"/>
      <c r="Q346" s="118"/>
    </row>
    <row r="347" spans="1:17" s="2" customFormat="1" outlineLevel="1" x14ac:dyDescent="0.3">
      <c r="B347" s="25" t="s">
        <v>590</v>
      </c>
      <c r="C347" s="26" t="s">
        <v>17</v>
      </c>
      <c r="D347" s="233" t="s">
        <v>560</v>
      </c>
      <c r="E347" s="27" t="s">
        <v>582</v>
      </c>
      <c r="F347" s="64" t="s">
        <v>578</v>
      </c>
      <c r="G347" s="39" t="s">
        <v>563</v>
      </c>
      <c r="H347" s="12" t="s">
        <v>579</v>
      </c>
      <c r="I347" s="13" t="s">
        <v>580</v>
      </c>
      <c r="J347" s="30">
        <v>190</v>
      </c>
      <c r="K347" s="31">
        <v>1</v>
      </c>
      <c r="L347" s="32">
        <f t="shared" si="19"/>
        <v>190</v>
      </c>
      <c r="M347" s="52"/>
      <c r="N347" s="17" t="s">
        <v>579</v>
      </c>
      <c r="O347" s="34">
        <f t="shared" si="20"/>
        <v>0</v>
      </c>
      <c r="P347" s="55"/>
      <c r="Q347" s="118"/>
    </row>
    <row r="348" spans="1:17" s="2" customFormat="1" outlineLevel="1" x14ac:dyDescent="0.3">
      <c r="B348" s="8" t="s">
        <v>591</v>
      </c>
      <c r="C348" s="9" t="s">
        <v>17</v>
      </c>
      <c r="D348" s="232" t="s">
        <v>560</v>
      </c>
      <c r="E348" s="63" t="s">
        <v>570</v>
      </c>
      <c r="F348" s="64" t="s">
        <v>578</v>
      </c>
      <c r="G348" s="65" t="s">
        <v>563</v>
      </c>
      <c r="H348" s="12" t="s">
        <v>579</v>
      </c>
      <c r="I348" s="13" t="s">
        <v>580</v>
      </c>
      <c r="J348" s="14">
        <v>159</v>
      </c>
      <c r="K348" s="15">
        <v>1</v>
      </c>
      <c r="L348" s="16">
        <f t="shared" si="19"/>
        <v>159</v>
      </c>
      <c r="M348" s="51"/>
      <c r="N348" s="17" t="s">
        <v>579</v>
      </c>
      <c r="O348" s="18">
        <f t="shared" si="20"/>
        <v>0</v>
      </c>
      <c r="P348" s="55"/>
      <c r="Q348" s="118"/>
    </row>
    <row r="349" spans="1:17" s="2" customFormat="1" ht="18" customHeight="1" outlineLevel="1" x14ac:dyDescent="0.3">
      <c r="B349" s="8" t="s">
        <v>592</v>
      </c>
      <c r="C349" s="9" t="s">
        <v>17</v>
      </c>
      <c r="D349" s="232" t="s">
        <v>560</v>
      </c>
      <c r="E349" s="63" t="s">
        <v>586</v>
      </c>
      <c r="F349" s="64" t="s">
        <v>578</v>
      </c>
      <c r="G349" s="65" t="s">
        <v>563</v>
      </c>
      <c r="H349" s="12" t="s">
        <v>579</v>
      </c>
      <c r="I349" s="13" t="s">
        <v>580</v>
      </c>
      <c r="J349" s="14">
        <v>117</v>
      </c>
      <c r="K349" s="15">
        <v>1</v>
      </c>
      <c r="L349" s="16">
        <f t="shared" si="19"/>
        <v>117</v>
      </c>
      <c r="M349" s="51"/>
      <c r="N349" s="17" t="s">
        <v>579</v>
      </c>
      <c r="O349" s="18">
        <f t="shared" si="20"/>
        <v>0</v>
      </c>
      <c r="P349" s="55"/>
      <c r="Q349" s="118"/>
    </row>
    <row r="350" spans="1:17" s="2" customFormat="1" ht="18" customHeight="1" outlineLevel="1" x14ac:dyDescent="0.3">
      <c r="B350" s="8" t="s">
        <v>593</v>
      </c>
      <c r="C350" s="9" t="s">
        <v>17</v>
      </c>
      <c r="D350" s="232" t="s">
        <v>560</v>
      </c>
      <c r="E350" s="63" t="s">
        <v>594</v>
      </c>
      <c r="F350" s="64" t="s">
        <v>578</v>
      </c>
      <c r="G350" s="65" t="s">
        <v>563</v>
      </c>
      <c r="H350" s="12" t="s">
        <v>579</v>
      </c>
      <c r="I350" s="13" t="s">
        <v>580</v>
      </c>
      <c r="J350" s="14">
        <v>160</v>
      </c>
      <c r="K350" s="15">
        <v>1</v>
      </c>
      <c r="L350" s="16">
        <f t="shared" si="19"/>
        <v>160</v>
      </c>
      <c r="M350" s="51"/>
      <c r="N350" s="17" t="s">
        <v>579</v>
      </c>
      <c r="O350" s="18">
        <f t="shared" si="20"/>
        <v>0</v>
      </c>
      <c r="P350" s="55"/>
      <c r="Q350" s="118"/>
    </row>
    <row r="351" spans="1:17" s="2" customFormat="1" outlineLevel="1" x14ac:dyDescent="0.3">
      <c r="B351" s="8" t="s">
        <v>595</v>
      </c>
      <c r="C351" s="9" t="s">
        <v>17</v>
      </c>
      <c r="D351" s="232" t="s">
        <v>560</v>
      </c>
      <c r="E351" s="63" t="s">
        <v>596</v>
      </c>
      <c r="F351" s="64" t="s">
        <v>578</v>
      </c>
      <c r="G351" s="65" t="s">
        <v>563</v>
      </c>
      <c r="H351" s="12" t="s">
        <v>579</v>
      </c>
      <c r="I351" s="13" t="s">
        <v>580</v>
      </c>
      <c r="J351" s="14">
        <v>180</v>
      </c>
      <c r="K351" s="15">
        <v>1</v>
      </c>
      <c r="L351" s="16">
        <f t="shared" si="19"/>
        <v>180</v>
      </c>
      <c r="M351" s="51"/>
      <c r="N351" s="17" t="s">
        <v>579</v>
      </c>
      <c r="O351" s="18">
        <f t="shared" si="20"/>
        <v>0</v>
      </c>
      <c r="P351" s="55"/>
      <c r="Q351" s="118"/>
    </row>
    <row r="352" spans="1:17" s="2" customFormat="1" outlineLevel="1" x14ac:dyDescent="0.3">
      <c r="B352" s="25" t="s">
        <v>377</v>
      </c>
      <c r="C352" s="26" t="s">
        <v>66</v>
      </c>
      <c r="D352" s="26" t="s">
        <v>76</v>
      </c>
      <c r="E352" s="27" t="s">
        <v>19</v>
      </c>
      <c r="F352" s="64" t="s">
        <v>93</v>
      </c>
      <c r="G352" s="39" t="s">
        <v>902</v>
      </c>
      <c r="H352" s="82" t="s">
        <v>185</v>
      </c>
      <c r="I352" s="29" t="s">
        <v>378</v>
      </c>
      <c r="J352" s="30">
        <v>30.05</v>
      </c>
      <c r="K352" s="31">
        <v>30</v>
      </c>
      <c r="L352" s="32">
        <f t="shared" si="19"/>
        <v>1.0016666666666667</v>
      </c>
      <c r="M352" s="52"/>
      <c r="N352" s="33" t="s">
        <v>32</v>
      </c>
      <c r="O352" s="34">
        <f t="shared" si="20"/>
        <v>0</v>
      </c>
      <c r="P352" s="55"/>
      <c r="Q352" s="121"/>
    </row>
    <row r="353" spans="2:17" s="2" customFormat="1" outlineLevel="1" x14ac:dyDescent="0.3">
      <c r="B353" s="8" t="s">
        <v>275</v>
      </c>
      <c r="C353" s="9" t="s">
        <v>17</v>
      </c>
      <c r="D353" s="232" t="s">
        <v>239</v>
      </c>
      <c r="E353" s="63" t="s">
        <v>19</v>
      </c>
      <c r="F353" s="64" t="s">
        <v>93</v>
      </c>
      <c r="G353" s="65" t="s">
        <v>21</v>
      </c>
      <c r="H353" s="12" t="s">
        <v>22</v>
      </c>
      <c r="I353" s="13" t="s">
        <v>276</v>
      </c>
      <c r="J353" s="14">
        <v>31.38</v>
      </c>
      <c r="K353" s="15">
        <v>20</v>
      </c>
      <c r="L353" s="16">
        <f t="shared" si="19"/>
        <v>1.569</v>
      </c>
      <c r="M353" s="51"/>
      <c r="N353" s="17" t="s">
        <v>33</v>
      </c>
      <c r="O353" s="18">
        <f t="shared" si="20"/>
        <v>0</v>
      </c>
      <c r="P353" s="55"/>
      <c r="Q353" s="118">
        <v>53</v>
      </c>
    </row>
    <row r="354" spans="2:17" s="2" customFormat="1" outlineLevel="1" x14ac:dyDescent="0.3">
      <c r="B354" s="8" t="s">
        <v>254</v>
      </c>
      <c r="C354" s="9" t="s">
        <v>17</v>
      </c>
      <c r="D354" s="232" t="s">
        <v>239</v>
      </c>
      <c r="E354" s="63" t="s">
        <v>19</v>
      </c>
      <c r="F354" s="64" t="s">
        <v>93</v>
      </c>
      <c r="G354" s="65" t="s">
        <v>21</v>
      </c>
      <c r="H354" s="12" t="s">
        <v>22</v>
      </c>
      <c r="I354" s="13" t="s">
        <v>255</v>
      </c>
      <c r="J354" s="14">
        <v>22.57</v>
      </c>
      <c r="K354" s="15">
        <v>1</v>
      </c>
      <c r="L354" s="16">
        <f t="shared" si="19"/>
        <v>22.57</v>
      </c>
      <c r="M354" s="51"/>
      <c r="N354" s="17" t="s">
        <v>22</v>
      </c>
      <c r="O354" s="18">
        <f t="shared" si="20"/>
        <v>0</v>
      </c>
      <c r="P354" s="55"/>
      <c r="Q354" s="118">
        <v>41</v>
      </c>
    </row>
    <row r="355" spans="2:17" s="2" customFormat="1" outlineLevel="1" x14ac:dyDescent="0.3">
      <c r="B355" s="8" t="s">
        <v>254</v>
      </c>
      <c r="C355" s="9" t="s">
        <v>17</v>
      </c>
      <c r="D355" s="232" t="s">
        <v>73</v>
      </c>
      <c r="E355" s="63" t="s">
        <v>19</v>
      </c>
      <c r="F355" s="64" t="s">
        <v>93</v>
      </c>
      <c r="G355" s="65" t="s">
        <v>21</v>
      </c>
      <c r="H355" s="12" t="s">
        <v>22</v>
      </c>
      <c r="I355" s="13" t="s">
        <v>255</v>
      </c>
      <c r="J355" s="14">
        <v>22.57</v>
      </c>
      <c r="K355" s="15">
        <v>1</v>
      </c>
      <c r="L355" s="16">
        <f t="shared" si="19"/>
        <v>22.57</v>
      </c>
      <c r="M355" s="51"/>
      <c r="N355" s="17" t="s">
        <v>22</v>
      </c>
      <c r="O355" s="18">
        <f t="shared" si="20"/>
        <v>0</v>
      </c>
      <c r="P355" s="55"/>
      <c r="Q355" s="118" t="s">
        <v>1002</v>
      </c>
    </row>
    <row r="356" spans="2:17" s="2" customFormat="1" outlineLevel="1" x14ac:dyDescent="0.3">
      <c r="B356" s="8" t="s">
        <v>654</v>
      </c>
      <c r="C356" s="9" t="s">
        <v>17</v>
      </c>
      <c r="D356" s="232" t="s">
        <v>613</v>
      </c>
      <c r="E356" s="63" t="s">
        <v>19</v>
      </c>
      <c r="F356" s="64" t="s">
        <v>614</v>
      </c>
      <c r="G356" s="65" t="s">
        <v>551</v>
      </c>
      <c r="H356" s="12" t="s">
        <v>22</v>
      </c>
      <c r="I356" s="13" t="s">
        <v>655</v>
      </c>
      <c r="J356" s="14">
        <v>48.54</v>
      </c>
      <c r="K356" s="15">
        <v>4</v>
      </c>
      <c r="L356" s="16">
        <f t="shared" ref="L356:L387" si="21">J356/K356</f>
        <v>12.135</v>
      </c>
      <c r="M356" s="51"/>
      <c r="N356" s="17" t="s">
        <v>22</v>
      </c>
      <c r="O356" s="18">
        <f t="shared" si="20"/>
        <v>0</v>
      </c>
      <c r="P356" s="60"/>
      <c r="Q356" s="118"/>
    </row>
    <row r="357" spans="2:17" s="2" customFormat="1" outlineLevel="1" x14ac:dyDescent="0.3">
      <c r="B357" s="8" t="s">
        <v>819</v>
      </c>
      <c r="C357" s="9" t="s">
        <v>17</v>
      </c>
      <c r="D357" s="232" t="s">
        <v>239</v>
      </c>
      <c r="E357" s="63" t="s">
        <v>19</v>
      </c>
      <c r="F357" s="64" t="s">
        <v>550</v>
      </c>
      <c r="G357" s="65" t="s">
        <v>551</v>
      </c>
      <c r="H357" s="12" t="s">
        <v>22</v>
      </c>
      <c r="I357" s="13" t="s">
        <v>820</v>
      </c>
      <c r="J357" s="14">
        <v>50.24</v>
      </c>
      <c r="K357" s="15">
        <v>1</v>
      </c>
      <c r="L357" s="16">
        <f t="shared" si="21"/>
        <v>50.24</v>
      </c>
      <c r="M357" s="51"/>
      <c r="N357" s="17" t="s">
        <v>22</v>
      </c>
      <c r="O357" s="18">
        <f t="shared" si="20"/>
        <v>0</v>
      </c>
      <c r="P357" s="56"/>
      <c r="Q357" s="118">
        <v>10</v>
      </c>
    </row>
    <row r="358" spans="2:17" s="2" customFormat="1" outlineLevel="1" x14ac:dyDescent="0.3">
      <c r="B358" s="25" t="s">
        <v>875</v>
      </c>
      <c r="C358" s="26" t="s">
        <v>17</v>
      </c>
      <c r="D358" s="233" t="s">
        <v>239</v>
      </c>
      <c r="E358" s="27" t="s">
        <v>743</v>
      </c>
      <c r="F358" s="35" t="s">
        <v>93</v>
      </c>
      <c r="G358" s="39" t="s">
        <v>21</v>
      </c>
      <c r="H358" s="54" t="s">
        <v>22</v>
      </c>
      <c r="I358" s="29" t="s">
        <v>288</v>
      </c>
      <c r="J358" s="30">
        <v>95.07</v>
      </c>
      <c r="K358" s="31">
        <v>4</v>
      </c>
      <c r="L358" s="32">
        <f t="shared" si="21"/>
        <v>23.767499999999998</v>
      </c>
      <c r="M358" s="52"/>
      <c r="N358" s="33" t="s">
        <v>71</v>
      </c>
      <c r="O358" s="18">
        <f t="shared" si="20"/>
        <v>0</v>
      </c>
      <c r="P358" s="60"/>
      <c r="Q358" s="118">
        <v>77.3</v>
      </c>
    </row>
    <row r="359" spans="2:17" s="2" customFormat="1" outlineLevel="1" x14ac:dyDescent="0.3">
      <c r="B359" s="8" t="s">
        <v>792</v>
      </c>
      <c r="C359" s="9" t="s">
        <v>17</v>
      </c>
      <c r="D359" s="232" t="s">
        <v>778</v>
      </c>
      <c r="E359" s="63" t="s">
        <v>618</v>
      </c>
      <c r="F359" s="64" t="s">
        <v>779</v>
      </c>
      <c r="G359" s="65" t="s">
        <v>551</v>
      </c>
      <c r="H359" s="12" t="s">
        <v>22</v>
      </c>
      <c r="I359" s="13" t="s">
        <v>793</v>
      </c>
      <c r="J359" s="14">
        <v>5.63</v>
      </c>
      <c r="K359" s="15">
        <v>12</v>
      </c>
      <c r="L359" s="16">
        <f t="shared" si="21"/>
        <v>0.46916666666666668</v>
      </c>
      <c r="M359" s="51"/>
      <c r="N359" s="17" t="s">
        <v>28</v>
      </c>
      <c r="O359" s="18">
        <f t="shared" si="20"/>
        <v>0</v>
      </c>
      <c r="P359" s="55"/>
      <c r="Q359" s="118"/>
    </row>
    <row r="360" spans="2:17" s="2" customFormat="1" outlineLevel="1" x14ac:dyDescent="0.3">
      <c r="B360" s="8" t="s">
        <v>656</v>
      </c>
      <c r="C360" s="9" t="s">
        <v>66</v>
      </c>
      <c r="D360" s="9" t="s">
        <v>613</v>
      </c>
      <c r="E360" s="63" t="s">
        <v>618</v>
      </c>
      <c r="F360" s="64" t="s">
        <v>550</v>
      </c>
      <c r="G360" s="65" t="s">
        <v>551</v>
      </c>
      <c r="H360" s="12" t="s">
        <v>22</v>
      </c>
      <c r="I360" s="13" t="s">
        <v>657</v>
      </c>
      <c r="J360" s="14">
        <v>19.989999999999998</v>
      </c>
      <c r="K360" s="15">
        <v>1</v>
      </c>
      <c r="L360" s="16">
        <f t="shared" si="21"/>
        <v>19.989999999999998</v>
      </c>
      <c r="M360" s="51"/>
      <c r="N360" s="17" t="s">
        <v>22</v>
      </c>
      <c r="O360" s="18">
        <f t="shared" si="20"/>
        <v>0</v>
      </c>
      <c r="P360" s="55"/>
      <c r="Q360" s="118"/>
    </row>
    <row r="361" spans="2:17" s="2" customFormat="1" outlineLevel="1" x14ac:dyDescent="0.3">
      <c r="B361" s="8" t="s">
        <v>1203</v>
      </c>
      <c r="C361" s="9" t="s">
        <v>66</v>
      </c>
      <c r="D361" s="9" t="s">
        <v>1170</v>
      </c>
      <c r="E361" s="63" t="s">
        <v>582</v>
      </c>
      <c r="F361" s="64" t="s">
        <v>1204</v>
      </c>
      <c r="G361" s="65" t="s">
        <v>563</v>
      </c>
      <c r="H361" s="84" t="s">
        <v>185</v>
      </c>
      <c r="I361" s="13" t="s">
        <v>1205</v>
      </c>
      <c r="J361" s="14">
        <v>28.45</v>
      </c>
      <c r="K361" s="15">
        <v>24</v>
      </c>
      <c r="L361" s="16">
        <f t="shared" si="21"/>
        <v>1.1854166666666666</v>
      </c>
      <c r="M361" s="51"/>
      <c r="N361" s="17" t="s">
        <v>28</v>
      </c>
      <c r="O361" s="18">
        <f t="shared" si="20"/>
        <v>0</v>
      </c>
      <c r="P361" s="55"/>
      <c r="Q361" s="118"/>
    </row>
    <row r="362" spans="2:17" s="2" customFormat="1" outlineLevel="1" x14ac:dyDescent="0.3">
      <c r="B362" s="8" t="s">
        <v>856</v>
      </c>
      <c r="C362" s="9" t="s">
        <v>66</v>
      </c>
      <c r="D362" s="9" t="s">
        <v>239</v>
      </c>
      <c r="E362" s="63" t="s">
        <v>618</v>
      </c>
      <c r="F362" s="64" t="s">
        <v>550</v>
      </c>
      <c r="G362" s="65" t="s">
        <v>551</v>
      </c>
      <c r="H362" s="12" t="s">
        <v>704</v>
      </c>
      <c r="I362" s="13" t="s">
        <v>857</v>
      </c>
      <c r="J362" s="14">
        <v>8.86</v>
      </c>
      <c r="K362" s="15">
        <v>1</v>
      </c>
      <c r="L362" s="16">
        <f t="shared" si="21"/>
        <v>8.86</v>
      </c>
      <c r="M362" s="51"/>
      <c r="N362" s="17" t="s">
        <v>704</v>
      </c>
      <c r="O362" s="18">
        <f t="shared" si="20"/>
        <v>0</v>
      </c>
      <c r="P362" s="55"/>
      <c r="Q362" s="118"/>
    </row>
    <row r="363" spans="2:17" s="2" customFormat="1" outlineLevel="1" x14ac:dyDescent="0.3">
      <c r="B363" s="8" t="s">
        <v>658</v>
      </c>
      <c r="C363" s="9" t="s">
        <v>17</v>
      </c>
      <c r="D363" s="232" t="s">
        <v>613</v>
      </c>
      <c r="E363" s="63" t="s">
        <v>19</v>
      </c>
      <c r="F363" s="64" t="s">
        <v>550</v>
      </c>
      <c r="G363" s="65" t="s">
        <v>551</v>
      </c>
      <c r="H363" s="12" t="s">
        <v>22</v>
      </c>
      <c r="I363" s="13" t="s">
        <v>659</v>
      </c>
      <c r="J363" s="14">
        <v>50.3</v>
      </c>
      <c r="K363" s="15">
        <v>10</v>
      </c>
      <c r="L363" s="16">
        <f t="shared" si="21"/>
        <v>5.0299999999999994</v>
      </c>
      <c r="M363" s="51"/>
      <c r="N363" s="17" t="s">
        <v>101</v>
      </c>
      <c r="O363" s="18">
        <f t="shared" si="20"/>
        <v>0</v>
      </c>
      <c r="P363" s="55"/>
      <c r="Q363" s="118"/>
    </row>
    <row r="364" spans="2:17" s="2" customFormat="1" outlineLevel="1" x14ac:dyDescent="0.3">
      <c r="B364" s="8" t="s">
        <v>660</v>
      </c>
      <c r="C364" s="9" t="s">
        <v>17</v>
      </c>
      <c r="D364" s="232" t="s">
        <v>613</v>
      </c>
      <c r="E364" s="63" t="s">
        <v>19</v>
      </c>
      <c r="F364" s="64" t="s">
        <v>550</v>
      </c>
      <c r="G364" s="65" t="s">
        <v>551</v>
      </c>
      <c r="H364" s="12" t="s">
        <v>22</v>
      </c>
      <c r="I364" s="13" t="s">
        <v>661</v>
      </c>
      <c r="J364" s="14">
        <v>50.24</v>
      </c>
      <c r="K364" s="15">
        <v>10</v>
      </c>
      <c r="L364" s="16">
        <f t="shared" si="21"/>
        <v>5.024</v>
      </c>
      <c r="M364" s="51"/>
      <c r="N364" s="17" t="s">
        <v>101</v>
      </c>
      <c r="O364" s="18">
        <f t="shared" si="20"/>
        <v>0</v>
      </c>
      <c r="P364" s="55"/>
      <c r="Q364" s="118"/>
    </row>
    <row r="365" spans="2:17" s="2" customFormat="1" ht="17.25" customHeight="1" outlineLevel="1" x14ac:dyDescent="0.3">
      <c r="B365" s="8" t="s">
        <v>662</v>
      </c>
      <c r="C365" s="9" t="s">
        <v>403</v>
      </c>
      <c r="D365" s="232" t="s">
        <v>613</v>
      </c>
      <c r="E365" s="63" t="s">
        <v>618</v>
      </c>
      <c r="F365" s="64" t="s">
        <v>550</v>
      </c>
      <c r="G365" s="65" t="s">
        <v>551</v>
      </c>
      <c r="H365" s="12" t="s">
        <v>22</v>
      </c>
      <c r="I365" s="13" t="s">
        <v>659</v>
      </c>
      <c r="J365" s="14">
        <v>50.35</v>
      </c>
      <c r="K365" s="15">
        <v>10</v>
      </c>
      <c r="L365" s="16">
        <f t="shared" si="21"/>
        <v>5.0350000000000001</v>
      </c>
      <c r="M365" s="51"/>
      <c r="N365" s="17" t="s">
        <v>101</v>
      </c>
      <c r="O365" s="18">
        <f t="shared" si="20"/>
        <v>0</v>
      </c>
      <c r="P365" s="55"/>
      <c r="Q365" s="118"/>
    </row>
    <row r="366" spans="2:17" s="2" customFormat="1" ht="17.25" customHeight="1" outlineLevel="1" x14ac:dyDescent="0.3">
      <c r="B366" s="8" t="s">
        <v>1206</v>
      </c>
      <c r="C366" s="9" t="s">
        <v>66</v>
      </c>
      <c r="D366" s="9" t="s">
        <v>1170</v>
      </c>
      <c r="E366" s="63" t="s">
        <v>561</v>
      </c>
      <c r="F366" s="64" t="s">
        <v>562</v>
      </c>
      <c r="G366" s="65" t="s">
        <v>563</v>
      </c>
      <c r="H366" s="12" t="s">
        <v>22</v>
      </c>
      <c r="I366" s="13" t="s">
        <v>317</v>
      </c>
      <c r="J366" s="14">
        <v>28.049999999999997</v>
      </c>
      <c r="K366" s="15">
        <v>24</v>
      </c>
      <c r="L366" s="16">
        <f t="shared" si="21"/>
        <v>1.16875</v>
      </c>
      <c r="M366" s="51"/>
      <c r="N366" s="17" t="s">
        <v>564</v>
      </c>
      <c r="O366" s="18">
        <f t="shared" si="20"/>
        <v>0</v>
      </c>
      <c r="P366" s="55"/>
      <c r="Q366" s="118"/>
    </row>
    <row r="367" spans="2:17" s="2" customFormat="1" ht="17.25" customHeight="1" outlineLevel="1" x14ac:dyDescent="0.3">
      <c r="B367" s="8" t="s">
        <v>1147</v>
      </c>
      <c r="C367" s="9" t="s">
        <v>17</v>
      </c>
      <c r="D367" s="232" t="s">
        <v>1143</v>
      </c>
      <c r="E367" s="63" t="s">
        <v>1144</v>
      </c>
      <c r="F367" s="64" t="s">
        <v>602</v>
      </c>
      <c r="G367" s="65" t="s">
        <v>21</v>
      </c>
      <c r="H367" s="12" t="s">
        <v>22</v>
      </c>
      <c r="I367" s="13" t="s">
        <v>650</v>
      </c>
      <c r="J367" s="14">
        <v>83.95</v>
      </c>
      <c r="K367" s="15">
        <v>1</v>
      </c>
      <c r="L367" s="16">
        <f t="shared" si="21"/>
        <v>83.95</v>
      </c>
      <c r="M367" s="51"/>
      <c r="N367" s="17" t="s">
        <v>1145</v>
      </c>
      <c r="O367" s="18">
        <f t="shared" si="20"/>
        <v>0</v>
      </c>
      <c r="P367" s="55"/>
      <c r="Q367" s="118"/>
    </row>
    <row r="368" spans="2:17" s="2" customFormat="1" ht="17.25" customHeight="1" outlineLevel="1" x14ac:dyDescent="0.3">
      <c r="B368" s="8" t="s">
        <v>1315</v>
      </c>
      <c r="C368" s="9" t="s">
        <v>66</v>
      </c>
      <c r="D368" s="9" t="s">
        <v>35</v>
      </c>
      <c r="E368" s="63" t="s">
        <v>455</v>
      </c>
      <c r="F368" s="64" t="s">
        <v>734</v>
      </c>
      <c r="G368" s="65" t="s">
        <v>21</v>
      </c>
      <c r="H368" s="12" t="s">
        <v>22</v>
      </c>
      <c r="I368" s="13" t="s">
        <v>1316</v>
      </c>
      <c r="J368" s="14">
        <v>55.08</v>
      </c>
      <c r="K368" s="15">
        <v>24</v>
      </c>
      <c r="L368" s="16">
        <f t="shared" si="21"/>
        <v>2.2949999999999999</v>
      </c>
      <c r="M368" s="51"/>
      <c r="N368" s="17" t="s">
        <v>22</v>
      </c>
      <c r="O368" s="18">
        <f t="shared" si="20"/>
        <v>0</v>
      </c>
      <c r="P368" s="55"/>
      <c r="Q368" s="118"/>
    </row>
    <row r="369" spans="1:17" s="2" customFormat="1" outlineLevel="1" x14ac:dyDescent="0.3">
      <c r="B369" s="8" t="s">
        <v>1317</v>
      </c>
      <c r="C369" s="9" t="s">
        <v>949</v>
      </c>
      <c r="D369" s="9" t="s">
        <v>35</v>
      </c>
      <c r="E369" s="63" t="s">
        <v>455</v>
      </c>
      <c r="F369" s="64" t="s">
        <v>734</v>
      </c>
      <c r="G369" s="65" t="s">
        <v>21</v>
      </c>
      <c r="H369" s="12" t="s">
        <v>22</v>
      </c>
      <c r="I369" s="13" t="s">
        <v>1318</v>
      </c>
      <c r="J369" s="21">
        <v>2.54</v>
      </c>
      <c r="K369" s="15">
        <v>1</v>
      </c>
      <c r="L369" s="16">
        <f t="shared" si="21"/>
        <v>2.54</v>
      </c>
      <c r="M369" s="51"/>
      <c r="N369" s="17" t="s">
        <v>22</v>
      </c>
      <c r="O369" s="18">
        <f t="shared" si="20"/>
        <v>0</v>
      </c>
      <c r="P369" s="55"/>
      <c r="Q369" s="118"/>
    </row>
    <row r="370" spans="1:17" s="2" customFormat="1" outlineLevel="1" x14ac:dyDescent="0.3">
      <c r="B370" s="8" t="s">
        <v>858</v>
      </c>
      <c r="C370" s="9" t="s">
        <v>66</v>
      </c>
      <c r="D370" s="9" t="s">
        <v>239</v>
      </c>
      <c r="E370" s="63" t="s">
        <v>618</v>
      </c>
      <c r="F370" s="64" t="s">
        <v>550</v>
      </c>
      <c r="G370" s="65" t="s">
        <v>551</v>
      </c>
      <c r="H370" s="12" t="s">
        <v>22</v>
      </c>
      <c r="I370" s="13" t="s">
        <v>859</v>
      </c>
      <c r="J370" s="14">
        <v>67.05</v>
      </c>
      <c r="K370" s="15">
        <v>1</v>
      </c>
      <c r="L370" s="16">
        <f t="shared" si="21"/>
        <v>67.05</v>
      </c>
      <c r="M370" s="51"/>
      <c r="N370" s="17" t="s">
        <v>22</v>
      </c>
      <c r="O370" s="18">
        <f t="shared" si="20"/>
        <v>0</v>
      </c>
      <c r="P370" s="55"/>
      <c r="Q370" s="118"/>
    </row>
    <row r="371" spans="1:17" s="2" customFormat="1" outlineLevel="1" x14ac:dyDescent="0.3">
      <c r="B371" s="8" t="s">
        <v>833</v>
      </c>
      <c r="C371" s="9" t="s">
        <v>17</v>
      </c>
      <c r="D371" s="234" t="s">
        <v>239</v>
      </c>
      <c r="E371" s="152" t="s">
        <v>19</v>
      </c>
      <c r="F371" s="64" t="s">
        <v>550</v>
      </c>
      <c r="G371" s="65" t="s">
        <v>551</v>
      </c>
      <c r="H371" s="12" t="s">
        <v>22</v>
      </c>
      <c r="I371" s="13" t="s">
        <v>834</v>
      </c>
      <c r="J371" s="14">
        <v>26.84</v>
      </c>
      <c r="K371" s="15">
        <v>24</v>
      </c>
      <c r="L371" s="16">
        <f t="shared" si="21"/>
        <v>1.1183333333333334</v>
      </c>
      <c r="M371" s="51"/>
      <c r="N371" s="17" t="s">
        <v>305</v>
      </c>
      <c r="O371" s="18">
        <f t="shared" si="20"/>
        <v>0</v>
      </c>
      <c r="P371" s="55"/>
      <c r="Q371" s="118">
        <v>21</v>
      </c>
    </row>
    <row r="372" spans="1:17" s="2" customFormat="1" outlineLevel="1" x14ac:dyDescent="0.3">
      <c r="B372" s="8" t="s">
        <v>830</v>
      </c>
      <c r="C372" s="9" t="s">
        <v>17</v>
      </c>
      <c r="D372" s="255" t="s">
        <v>239</v>
      </c>
      <c r="E372" s="63" t="s">
        <v>19</v>
      </c>
      <c r="F372" s="64" t="s">
        <v>550</v>
      </c>
      <c r="G372" s="65" t="s">
        <v>551</v>
      </c>
      <c r="H372" s="12" t="s">
        <v>22</v>
      </c>
      <c r="I372" s="13" t="s">
        <v>661</v>
      </c>
      <c r="J372" s="14">
        <v>18.739999999999998</v>
      </c>
      <c r="K372" s="15">
        <v>10</v>
      </c>
      <c r="L372" s="16">
        <f t="shared" si="21"/>
        <v>1.8739999999999999</v>
      </c>
      <c r="M372" s="51"/>
      <c r="N372" s="17" t="s">
        <v>305</v>
      </c>
      <c r="O372" s="18">
        <f t="shared" si="20"/>
        <v>0</v>
      </c>
      <c r="P372" s="55"/>
      <c r="Q372" s="118">
        <v>17</v>
      </c>
    </row>
    <row r="373" spans="1:17" s="2" customFormat="1" outlineLevel="1" x14ac:dyDescent="0.3">
      <c r="B373" s="8" t="s">
        <v>835</v>
      </c>
      <c r="C373" s="9" t="s">
        <v>17</v>
      </c>
      <c r="D373" s="232" t="s">
        <v>239</v>
      </c>
      <c r="E373" s="63" t="s">
        <v>19</v>
      </c>
      <c r="F373" s="64" t="s">
        <v>550</v>
      </c>
      <c r="G373" s="65" t="s">
        <v>551</v>
      </c>
      <c r="H373" s="12" t="s">
        <v>22</v>
      </c>
      <c r="I373" s="13" t="s">
        <v>836</v>
      </c>
      <c r="J373" s="14">
        <v>73.44</v>
      </c>
      <c r="K373" s="15">
        <v>20</v>
      </c>
      <c r="L373" s="16">
        <f t="shared" si="21"/>
        <v>3.6719999999999997</v>
      </c>
      <c r="M373" s="51"/>
      <c r="N373" s="17" t="s">
        <v>305</v>
      </c>
      <c r="O373" s="18">
        <f t="shared" si="20"/>
        <v>0</v>
      </c>
      <c r="P373" s="55"/>
      <c r="Q373" s="118">
        <v>22</v>
      </c>
    </row>
    <row r="374" spans="1:17" s="61" customFormat="1" outlineLevel="1" x14ac:dyDescent="0.3">
      <c r="A374" s="2"/>
      <c r="B374" s="8" t="s">
        <v>839</v>
      </c>
      <c r="C374" s="9" t="s">
        <v>17</v>
      </c>
      <c r="D374" s="232" t="s">
        <v>239</v>
      </c>
      <c r="E374" s="63" t="s">
        <v>19</v>
      </c>
      <c r="F374" s="64" t="s">
        <v>550</v>
      </c>
      <c r="G374" s="65" t="s">
        <v>551</v>
      </c>
      <c r="H374" s="12" t="s">
        <v>22</v>
      </c>
      <c r="I374" s="13" t="s">
        <v>840</v>
      </c>
      <c r="J374" s="14">
        <v>71.61</v>
      </c>
      <c r="K374" s="15">
        <v>12</v>
      </c>
      <c r="L374" s="16">
        <f t="shared" si="21"/>
        <v>5.9675000000000002</v>
      </c>
      <c r="M374" s="51"/>
      <c r="N374" s="17" t="s">
        <v>305</v>
      </c>
      <c r="O374" s="18">
        <f t="shared" si="20"/>
        <v>0</v>
      </c>
      <c r="P374" s="55"/>
      <c r="Q374" s="118">
        <v>24</v>
      </c>
    </row>
    <row r="375" spans="1:17" s="2" customFormat="1" outlineLevel="1" x14ac:dyDescent="0.3">
      <c r="B375" s="8" t="s">
        <v>287</v>
      </c>
      <c r="C375" s="9" t="s">
        <v>17</v>
      </c>
      <c r="D375" s="232" t="s">
        <v>239</v>
      </c>
      <c r="E375" s="63" t="s">
        <v>743</v>
      </c>
      <c r="F375" s="64" t="s">
        <v>93</v>
      </c>
      <c r="G375" s="65" t="s">
        <v>21</v>
      </c>
      <c r="H375" s="80" t="s">
        <v>71</v>
      </c>
      <c r="I375" s="41" t="s">
        <v>288</v>
      </c>
      <c r="J375" s="14">
        <v>42.03</v>
      </c>
      <c r="K375" s="15">
        <v>4</v>
      </c>
      <c r="L375" s="16">
        <f t="shared" si="21"/>
        <v>10.5075</v>
      </c>
      <c r="M375" s="51"/>
      <c r="N375" s="17" t="s">
        <v>71</v>
      </c>
      <c r="O375" s="18">
        <f t="shared" si="20"/>
        <v>0</v>
      </c>
      <c r="P375" s="55"/>
      <c r="Q375" s="118">
        <v>74</v>
      </c>
    </row>
    <row r="376" spans="1:17" s="61" customFormat="1" outlineLevel="1" x14ac:dyDescent="0.3">
      <c r="A376" s="2"/>
      <c r="B376" s="8" t="s">
        <v>1207</v>
      </c>
      <c r="C376" s="9" t="s">
        <v>17</v>
      </c>
      <c r="D376" s="232" t="s">
        <v>1170</v>
      </c>
      <c r="E376" s="63" t="s">
        <v>568</v>
      </c>
      <c r="F376" s="64" t="s">
        <v>562</v>
      </c>
      <c r="G376" s="65" t="s">
        <v>563</v>
      </c>
      <c r="H376" s="12" t="s">
        <v>22</v>
      </c>
      <c r="I376" s="13" t="s">
        <v>317</v>
      </c>
      <c r="J376" s="14">
        <v>23.04</v>
      </c>
      <c r="K376" s="15">
        <v>24</v>
      </c>
      <c r="L376" s="16">
        <f t="shared" si="21"/>
        <v>0.96</v>
      </c>
      <c r="M376" s="51"/>
      <c r="N376" s="17" t="s">
        <v>564</v>
      </c>
      <c r="O376" s="18">
        <f t="shared" si="20"/>
        <v>0</v>
      </c>
      <c r="P376" s="55"/>
      <c r="Q376" s="118"/>
    </row>
    <row r="377" spans="1:17" s="2" customFormat="1" outlineLevel="1" x14ac:dyDescent="0.3">
      <c r="B377" s="8" t="s">
        <v>663</v>
      </c>
      <c r="C377" s="9" t="s">
        <v>17</v>
      </c>
      <c r="D377" s="232" t="s">
        <v>613</v>
      </c>
      <c r="E377" s="63" t="s">
        <v>19</v>
      </c>
      <c r="F377" s="64" t="s">
        <v>614</v>
      </c>
      <c r="G377" s="65" t="s">
        <v>551</v>
      </c>
      <c r="H377" s="12" t="s">
        <v>22</v>
      </c>
      <c r="I377" s="13" t="s">
        <v>268</v>
      </c>
      <c r="J377" s="14">
        <v>24.2</v>
      </c>
      <c r="K377" s="15">
        <v>4</v>
      </c>
      <c r="L377" s="16">
        <f t="shared" si="21"/>
        <v>6.05</v>
      </c>
      <c r="M377" s="51"/>
      <c r="N377" s="17" t="s">
        <v>22</v>
      </c>
      <c r="O377" s="18">
        <f t="shared" si="20"/>
        <v>0</v>
      </c>
      <c r="P377" s="55"/>
      <c r="Q377" s="118"/>
    </row>
    <row r="378" spans="1:17" s="2" customFormat="1" outlineLevel="1" x14ac:dyDescent="0.3">
      <c r="B378" s="8" t="s">
        <v>401</v>
      </c>
      <c r="C378" s="9" t="s">
        <v>17</v>
      </c>
      <c r="D378" s="232" t="s">
        <v>73</v>
      </c>
      <c r="E378" s="63" t="s">
        <v>384</v>
      </c>
      <c r="F378" s="64" t="s">
        <v>93</v>
      </c>
      <c r="G378" s="65" t="s">
        <v>21</v>
      </c>
      <c r="H378" s="48" t="s">
        <v>571</v>
      </c>
      <c r="I378" s="41" t="s">
        <v>28</v>
      </c>
      <c r="J378" s="14">
        <v>0.63</v>
      </c>
      <c r="K378" s="77">
        <v>1</v>
      </c>
      <c r="L378" s="16">
        <f t="shared" si="21"/>
        <v>0.63</v>
      </c>
      <c r="M378" s="51"/>
      <c r="N378" s="17" t="s">
        <v>28</v>
      </c>
      <c r="O378" s="18">
        <f t="shared" si="20"/>
        <v>0</v>
      </c>
      <c r="P378" s="55"/>
      <c r="Q378" s="118" t="s">
        <v>1075</v>
      </c>
    </row>
    <row r="379" spans="1:17" s="2" customFormat="1" outlineLevel="1" x14ac:dyDescent="0.3">
      <c r="B379" s="25" t="s">
        <v>401</v>
      </c>
      <c r="C379" s="26" t="s">
        <v>17</v>
      </c>
      <c r="D379" s="233" t="s">
        <v>35</v>
      </c>
      <c r="E379" s="27" t="s">
        <v>384</v>
      </c>
      <c r="F379" s="64" t="s">
        <v>93</v>
      </c>
      <c r="G379" s="65" t="s">
        <v>21</v>
      </c>
      <c r="H379" s="48" t="s">
        <v>571</v>
      </c>
      <c r="I379" s="41" t="s">
        <v>28</v>
      </c>
      <c r="J379" s="30">
        <v>0.63</v>
      </c>
      <c r="K379" s="99">
        <v>1</v>
      </c>
      <c r="L379" s="32">
        <f t="shared" si="21"/>
        <v>0.63</v>
      </c>
      <c r="M379" s="52"/>
      <c r="N379" s="33" t="s">
        <v>28</v>
      </c>
      <c r="O379" s="34">
        <f t="shared" si="20"/>
        <v>0</v>
      </c>
      <c r="P379" s="93"/>
      <c r="Q379" s="122" t="s">
        <v>478</v>
      </c>
    </row>
    <row r="380" spans="1:17" s="2" customFormat="1" outlineLevel="1" x14ac:dyDescent="0.3">
      <c r="B380" s="8" t="s">
        <v>233</v>
      </c>
      <c r="C380" s="9" t="s">
        <v>17</v>
      </c>
      <c r="D380" s="232" t="s">
        <v>189</v>
      </c>
      <c r="E380" s="63" t="s">
        <v>19</v>
      </c>
      <c r="F380" s="64" t="s">
        <v>93</v>
      </c>
      <c r="G380" s="65" t="s">
        <v>21</v>
      </c>
      <c r="H380" s="12" t="s">
        <v>28</v>
      </c>
      <c r="I380" s="13" t="s">
        <v>683</v>
      </c>
      <c r="J380" s="14">
        <v>8.0500000000000007</v>
      </c>
      <c r="K380" s="15">
        <v>1</v>
      </c>
      <c r="L380" s="16">
        <f t="shared" si="21"/>
        <v>8.0500000000000007</v>
      </c>
      <c r="M380" s="51"/>
      <c r="N380" s="17" t="s">
        <v>28</v>
      </c>
      <c r="O380" s="18">
        <f t="shared" si="20"/>
        <v>0</v>
      </c>
      <c r="P380" s="55"/>
      <c r="Q380" s="118" t="s">
        <v>730</v>
      </c>
    </row>
    <row r="381" spans="1:17" s="2" customFormat="1" outlineLevel="1" x14ac:dyDescent="0.3">
      <c r="B381" s="8" t="s">
        <v>1208</v>
      </c>
      <c r="C381" s="9" t="s">
        <v>17</v>
      </c>
      <c r="D381" s="232" t="s">
        <v>1170</v>
      </c>
      <c r="E381" s="63" t="s">
        <v>635</v>
      </c>
      <c r="F381" s="64" t="s">
        <v>550</v>
      </c>
      <c r="G381" s="65" t="s">
        <v>551</v>
      </c>
      <c r="H381" s="12" t="s">
        <v>22</v>
      </c>
      <c r="I381" s="13" t="s">
        <v>1209</v>
      </c>
      <c r="J381" s="14">
        <v>378</v>
      </c>
      <c r="K381" s="15">
        <v>1</v>
      </c>
      <c r="L381" s="16">
        <f t="shared" si="21"/>
        <v>378</v>
      </c>
      <c r="M381" s="51"/>
      <c r="N381" s="17" t="s">
        <v>22</v>
      </c>
      <c r="O381" s="18">
        <f t="shared" si="20"/>
        <v>0</v>
      </c>
      <c r="P381" s="55"/>
      <c r="Q381" s="118"/>
    </row>
    <row r="382" spans="1:17" s="2" customFormat="1" outlineLevel="1" x14ac:dyDescent="0.3">
      <c r="B382" s="8" t="s">
        <v>273</v>
      </c>
      <c r="C382" s="9" t="s">
        <v>17</v>
      </c>
      <c r="D382" s="232" t="s">
        <v>239</v>
      </c>
      <c r="E382" s="63" t="s">
        <v>19</v>
      </c>
      <c r="F382" s="64" t="s">
        <v>93</v>
      </c>
      <c r="G382" s="65" t="s">
        <v>21</v>
      </c>
      <c r="H382" s="12" t="s">
        <v>22</v>
      </c>
      <c r="I382" s="13" t="s">
        <v>861</v>
      </c>
      <c r="J382" s="14">
        <v>19.43</v>
      </c>
      <c r="K382" s="15">
        <v>5.47</v>
      </c>
      <c r="L382" s="16">
        <f t="shared" si="21"/>
        <v>3.5521023765996347</v>
      </c>
      <c r="M382" s="51"/>
      <c r="N382" s="17" t="s">
        <v>33</v>
      </c>
      <c r="O382" s="18">
        <f t="shared" si="20"/>
        <v>0</v>
      </c>
      <c r="P382" s="55"/>
      <c r="Q382" s="118">
        <v>52</v>
      </c>
    </row>
    <row r="383" spans="1:17" s="2" customFormat="1" outlineLevel="1" x14ac:dyDescent="0.3">
      <c r="B383" s="8" t="s">
        <v>302</v>
      </c>
      <c r="C383" s="9" t="s">
        <v>17</v>
      </c>
      <c r="D383" s="232" t="s">
        <v>239</v>
      </c>
      <c r="E383" s="63" t="s">
        <v>19</v>
      </c>
      <c r="F383" s="64" t="s">
        <v>93</v>
      </c>
      <c r="G383" s="65" t="s">
        <v>21</v>
      </c>
      <c r="H383" s="12" t="s">
        <v>22</v>
      </c>
      <c r="I383" s="13" t="s">
        <v>259</v>
      </c>
      <c r="J383" s="14">
        <v>34.799999999999997</v>
      </c>
      <c r="K383" s="15">
        <v>4</v>
      </c>
      <c r="L383" s="16">
        <f t="shared" si="21"/>
        <v>8.6999999999999993</v>
      </c>
      <c r="M383" s="51"/>
      <c r="N383" s="17" t="s">
        <v>71</v>
      </c>
      <c r="O383" s="18">
        <f t="shared" si="20"/>
        <v>0</v>
      </c>
      <c r="P383" s="55"/>
      <c r="Q383" s="118">
        <v>84</v>
      </c>
    </row>
    <row r="384" spans="1:17" s="2" customFormat="1" outlineLevel="1" x14ac:dyDescent="0.3">
      <c r="B384" s="8" t="s">
        <v>302</v>
      </c>
      <c r="C384" s="9" t="s">
        <v>17</v>
      </c>
      <c r="D384" s="232" t="s">
        <v>35</v>
      </c>
      <c r="E384" s="63" t="s">
        <v>19</v>
      </c>
      <c r="F384" s="64" t="s">
        <v>93</v>
      </c>
      <c r="G384" s="65" t="s">
        <v>21</v>
      </c>
      <c r="H384" s="12" t="s">
        <v>22</v>
      </c>
      <c r="I384" s="13" t="s">
        <v>259</v>
      </c>
      <c r="J384" s="14">
        <v>34.799999999999997</v>
      </c>
      <c r="K384" s="15">
        <v>4</v>
      </c>
      <c r="L384" s="16">
        <f t="shared" si="21"/>
        <v>8.6999999999999993</v>
      </c>
      <c r="M384" s="51"/>
      <c r="N384" s="17" t="s">
        <v>71</v>
      </c>
      <c r="O384" s="18">
        <f t="shared" si="20"/>
        <v>0</v>
      </c>
      <c r="P384" s="60"/>
      <c r="Q384" s="118" t="s">
        <v>475</v>
      </c>
    </row>
    <row r="385" spans="2:17" s="2" customFormat="1" outlineLevel="1" x14ac:dyDescent="0.3">
      <c r="B385" s="8" t="s">
        <v>297</v>
      </c>
      <c r="C385" s="9" t="s">
        <v>17</v>
      </c>
      <c r="D385" s="232" t="s">
        <v>239</v>
      </c>
      <c r="E385" s="63" t="s">
        <v>19</v>
      </c>
      <c r="F385" s="64" t="s">
        <v>93</v>
      </c>
      <c r="G385" s="65" t="s">
        <v>21</v>
      </c>
      <c r="H385" s="12" t="s">
        <v>878</v>
      </c>
      <c r="I385" s="13" t="s">
        <v>298</v>
      </c>
      <c r="J385" s="14">
        <v>45.91</v>
      </c>
      <c r="K385" s="15">
        <v>2</v>
      </c>
      <c r="L385" s="16">
        <f t="shared" si="21"/>
        <v>22.954999999999998</v>
      </c>
      <c r="M385" s="51"/>
      <c r="N385" s="17" t="s">
        <v>130</v>
      </c>
      <c r="O385" s="18">
        <f t="shared" si="20"/>
        <v>0</v>
      </c>
      <c r="P385" s="60"/>
      <c r="Q385" s="118">
        <v>81</v>
      </c>
    </row>
    <row r="386" spans="2:17" s="2" customFormat="1" outlineLevel="1" x14ac:dyDescent="0.3">
      <c r="B386" s="8" t="s">
        <v>297</v>
      </c>
      <c r="C386" s="9" t="s">
        <v>17</v>
      </c>
      <c r="D386" s="232" t="s">
        <v>73</v>
      </c>
      <c r="E386" s="63" t="s">
        <v>19</v>
      </c>
      <c r="F386" s="64" t="s">
        <v>93</v>
      </c>
      <c r="G386" s="65" t="s">
        <v>21</v>
      </c>
      <c r="H386" s="24" t="s">
        <v>878</v>
      </c>
      <c r="I386" s="13" t="s">
        <v>298</v>
      </c>
      <c r="J386" s="14">
        <v>45.91</v>
      </c>
      <c r="K386" s="15">
        <v>2</v>
      </c>
      <c r="L386" s="16">
        <f t="shared" si="21"/>
        <v>22.954999999999998</v>
      </c>
      <c r="M386" s="51"/>
      <c r="N386" s="23" t="s">
        <v>130</v>
      </c>
      <c r="O386" s="18">
        <f t="shared" si="20"/>
        <v>0</v>
      </c>
      <c r="P386" s="55"/>
      <c r="Q386" s="118" t="s">
        <v>1003</v>
      </c>
    </row>
    <row r="387" spans="2:17" s="2" customFormat="1" outlineLevel="1" x14ac:dyDescent="0.3">
      <c r="B387" s="8" t="s">
        <v>1210</v>
      </c>
      <c r="C387" s="9" t="s">
        <v>17</v>
      </c>
      <c r="D387" s="232" t="s">
        <v>1170</v>
      </c>
      <c r="E387" s="63" t="s">
        <v>568</v>
      </c>
      <c r="F387" s="64" t="s">
        <v>562</v>
      </c>
      <c r="G387" s="65" t="s">
        <v>563</v>
      </c>
      <c r="H387" s="12" t="s">
        <v>22</v>
      </c>
      <c r="I387" s="13" t="s">
        <v>317</v>
      </c>
      <c r="J387" s="14">
        <v>23.64</v>
      </c>
      <c r="K387" s="15">
        <v>24</v>
      </c>
      <c r="L387" s="16">
        <f t="shared" si="21"/>
        <v>0.98499999999999999</v>
      </c>
      <c r="M387" s="51"/>
      <c r="N387" s="17" t="s">
        <v>564</v>
      </c>
      <c r="O387" s="18">
        <f t="shared" si="20"/>
        <v>0</v>
      </c>
      <c r="P387" s="60"/>
      <c r="Q387" s="118"/>
    </row>
    <row r="388" spans="2:17" s="2" customFormat="1" outlineLevel="1" x14ac:dyDescent="0.3">
      <c r="B388" s="8" t="s">
        <v>597</v>
      </c>
      <c r="C388" s="9" t="s">
        <v>17</v>
      </c>
      <c r="D388" s="232" t="s">
        <v>560</v>
      </c>
      <c r="E388" s="63" t="s">
        <v>561</v>
      </c>
      <c r="F388" s="64" t="s">
        <v>562</v>
      </c>
      <c r="G388" s="65" t="s">
        <v>563</v>
      </c>
      <c r="H388" s="12" t="s">
        <v>22</v>
      </c>
      <c r="I388" s="13" t="s">
        <v>317</v>
      </c>
      <c r="J388" s="14">
        <v>28.25</v>
      </c>
      <c r="K388" s="15">
        <v>24</v>
      </c>
      <c r="L388" s="16">
        <f t="shared" ref="L388:L419" si="22">J388/K388</f>
        <v>1.1770833333333333</v>
      </c>
      <c r="M388" s="51"/>
      <c r="N388" s="17" t="s">
        <v>564</v>
      </c>
      <c r="O388" s="18">
        <f t="shared" si="20"/>
        <v>0</v>
      </c>
      <c r="P388" s="55"/>
      <c r="Q388" s="238" t="s">
        <v>1522</v>
      </c>
    </row>
    <row r="389" spans="2:17" s="2" customFormat="1" outlineLevel="1" x14ac:dyDescent="0.3">
      <c r="B389" s="8" t="s">
        <v>1211</v>
      </c>
      <c r="C389" s="9" t="s">
        <v>17</v>
      </c>
      <c r="D389" s="232" t="s">
        <v>1170</v>
      </c>
      <c r="E389" s="63" t="s">
        <v>561</v>
      </c>
      <c r="F389" s="64" t="s">
        <v>562</v>
      </c>
      <c r="G389" s="65" t="s">
        <v>563</v>
      </c>
      <c r="H389" s="12" t="s">
        <v>22</v>
      </c>
      <c r="I389" s="13" t="s">
        <v>317</v>
      </c>
      <c r="J389" s="14">
        <v>28.25</v>
      </c>
      <c r="K389" s="15">
        <v>24</v>
      </c>
      <c r="L389" s="16">
        <f t="shared" si="22"/>
        <v>1.1770833333333333</v>
      </c>
      <c r="M389" s="51"/>
      <c r="N389" s="17" t="s">
        <v>564</v>
      </c>
      <c r="O389" s="18">
        <f t="shared" si="20"/>
        <v>0</v>
      </c>
      <c r="P389" s="55"/>
      <c r="Q389" s="118"/>
    </row>
    <row r="390" spans="2:17" s="2" customFormat="1" outlineLevel="1" x14ac:dyDescent="0.3">
      <c r="B390" s="8" t="s">
        <v>1212</v>
      </c>
      <c r="C390" s="9" t="s">
        <v>17</v>
      </c>
      <c r="D390" s="232" t="s">
        <v>1170</v>
      </c>
      <c r="E390" s="63" t="s">
        <v>568</v>
      </c>
      <c r="F390" s="64" t="s">
        <v>562</v>
      </c>
      <c r="G390" s="65" t="s">
        <v>563</v>
      </c>
      <c r="H390" s="12" t="s">
        <v>22</v>
      </c>
      <c r="I390" s="13" t="s">
        <v>317</v>
      </c>
      <c r="J390" s="14">
        <v>19.62</v>
      </c>
      <c r="K390" s="15">
        <v>24</v>
      </c>
      <c r="L390" s="16">
        <f t="shared" si="22"/>
        <v>0.8175</v>
      </c>
      <c r="M390" s="51"/>
      <c r="N390" s="17" t="s">
        <v>564</v>
      </c>
      <c r="O390" s="18">
        <f t="shared" si="20"/>
        <v>0</v>
      </c>
      <c r="P390" s="55"/>
      <c r="Q390" s="118"/>
    </row>
    <row r="391" spans="2:17" s="2" customFormat="1" outlineLevel="1" x14ac:dyDescent="0.3">
      <c r="B391" s="8" t="s">
        <v>598</v>
      </c>
      <c r="C391" s="9" t="s">
        <v>17</v>
      </c>
      <c r="D391" s="232" t="s">
        <v>560</v>
      </c>
      <c r="E391" s="63" t="s">
        <v>568</v>
      </c>
      <c r="F391" s="64" t="s">
        <v>562</v>
      </c>
      <c r="G391" s="65" t="s">
        <v>563</v>
      </c>
      <c r="H391" s="12" t="s">
        <v>22</v>
      </c>
      <c r="I391" s="13" t="s">
        <v>317</v>
      </c>
      <c r="J391" s="14">
        <v>23.64</v>
      </c>
      <c r="K391" s="15">
        <v>24</v>
      </c>
      <c r="L391" s="16">
        <f t="shared" si="22"/>
        <v>0.98499999999999999</v>
      </c>
      <c r="M391" s="51"/>
      <c r="N391" s="17" t="s">
        <v>564</v>
      </c>
      <c r="O391" s="18">
        <f t="shared" si="20"/>
        <v>0</v>
      </c>
      <c r="P391" s="55"/>
      <c r="Q391" s="238" t="s">
        <v>1523</v>
      </c>
    </row>
    <row r="392" spans="2:17" s="2" customFormat="1" outlineLevel="1" x14ac:dyDescent="0.3">
      <c r="B392" s="8" t="s">
        <v>1149</v>
      </c>
      <c r="C392" s="9" t="s">
        <v>17</v>
      </c>
      <c r="D392" s="232" t="s">
        <v>1143</v>
      </c>
      <c r="E392" s="63" t="s">
        <v>1144</v>
      </c>
      <c r="F392" s="64" t="s">
        <v>602</v>
      </c>
      <c r="G392" s="65" t="s">
        <v>21</v>
      </c>
      <c r="H392" s="12" t="s">
        <v>22</v>
      </c>
      <c r="I392" s="13" t="s">
        <v>650</v>
      </c>
      <c r="J392" s="14">
        <v>83.95</v>
      </c>
      <c r="K392" s="15">
        <v>1</v>
      </c>
      <c r="L392" s="16">
        <f t="shared" si="22"/>
        <v>83.95</v>
      </c>
      <c r="M392" s="51"/>
      <c r="N392" s="17" t="s">
        <v>1145</v>
      </c>
      <c r="O392" s="18">
        <f t="shared" si="20"/>
        <v>0</v>
      </c>
      <c r="P392" s="55"/>
      <c r="Q392" s="118"/>
    </row>
    <row r="393" spans="2:17" s="2" customFormat="1" outlineLevel="1" x14ac:dyDescent="0.3">
      <c r="B393" s="8" t="s">
        <v>599</v>
      </c>
      <c r="C393" s="9" t="s">
        <v>17</v>
      </c>
      <c r="D393" s="232" t="s">
        <v>560</v>
      </c>
      <c r="E393" s="63" t="s">
        <v>570</v>
      </c>
      <c r="F393" s="64" t="s">
        <v>562</v>
      </c>
      <c r="G393" s="65" t="s">
        <v>563</v>
      </c>
      <c r="H393" s="12" t="s">
        <v>22</v>
      </c>
      <c r="I393" s="13" t="s">
        <v>317</v>
      </c>
      <c r="J393" s="14">
        <v>30.8</v>
      </c>
      <c r="K393" s="15">
        <v>24</v>
      </c>
      <c r="L393" s="16">
        <f t="shared" si="22"/>
        <v>1.2833333333333334</v>
      </c>
      <c r="M393" s="51"/>
      <c r="N393" s="17" t="s">
        <v>564</v>
      </c>
      <c r="O393" s="18">
        <f t="shared" si="20"/>
        <v>0</v>
      </c>
      <c r="P393" s="55"/>
      <c r="Q393" s="118"/>
    </row>
    <row r="394" spans="2:17" s="2" customFormat="1" outlineLevel="1" x14ac:dyDescent="0.3">
      <c r="B394" s="8" t="s">
        <v>600</v>
      </c>
      <c r="C394" s="9" t="s">
        <v>17</v>
      </c>
      <c r="D394" s="232" t="s">
        <v>560</v>
      </c>
      <c r="E394" s="63" t="s">
        <v>570</v>
      </c>
      <c r="F394" s="64" t="s">
        <v>562</v>
      </c>
      <c r="G394" s="65" t="s">
        <v>563</v>
      </c>
      <c r="H394" s="12" t="s">
        <v>22</v>
      </c>
      <c r="I394" s="13" t="s">
        <v>317</v>
      </c>
      <c r="J394" s="14">
        <v>30.6</v>
      </c>
      <c r="K394" s="15">
        <v>24</v>
      </c>
      <c r="L394" s="16">
        <f t="shared" si="22"/>
        <v>1.2750000000000001</v>
      </c>
      <c r="M394" s="51"/>
      <c r="N394" s="17" t="s">
        <v>564</v>
      </c>
      <c r="O394" s="18">
        <f t="shared" si="20"/>
        <v>0</v>
      </c>
      <c r="P394" s="55"/>
      <c r="Q394" s="118"/>
    </row>
    <row r="395" spans="2:17" s="2" customFormat="1" outlineLevel="1" x14ac:dyDescent="0.3">
      <c r="B395" s="8" t="s">
        <v>267</v>
      </c>
      <c r="C395" s="9" t="s">
        <v>17</v>
      </c>
      <c r="D395" s="232" t="s">
        <v>239</v>
      </c>
      <c r="E395" s="63" t="s">
        <v>19</v>
      </c>
      <c r="F395" s="64" t="s">
        <v>93</v>
      </c>
      <c r="G395" s="65" t="s">
        <v>21</v>
      </c>
      <c r="H395" s="85" t="s">
        <v>28</v>
      </c>
      <c r="I395" s="42" t="s">
        <v>268</v>
      </c>
      <c r="J395" s="14">
        <v>51.01</v>
      </c>
      <c r="K395" s="15">
        <v>4</v>
      </c>
      <c r="L395" s="16">
        <f t="shared" si="22"/>
        <v>12.7525</v>
      </c>
      <c r="M395" s="51"/>
      <c r="N395" s="17" t="s">
        <v>28</v>
      </c>
      <c r="O395" s="18">
        <f t="shared" si="20"/>
        <v>0</v>
      </c>
      <c r="P395" s="55"/>
      <c r="Q395" s="118">
        <v>49</v>
      </c>
    </row>
    <row r="396" spans="2:17" s="2" customFormat="1" outlineLevel="1" x14ac:dyDescent="0.3">
      <c r="B396" s="8" t="s">
        <v>664</v>
      </c>
      <c r="C396" s="9" t="s">
        <v>17</v>
      </c>
      <c r="D396" s="232" t="s">
        <v>613</v>
      </c>
      <c r="E396" s="63" t="s">
        <v>19</v>
      </c>
      <c r="F396" s="64" t="s">
        <v>614</v>
      </c>
      <c r="G396" s="65" t="s">
        <v>551</v>
      </c>
      <c r="H396" s="12" t="s">
        <v>22</v>
      </c>
      <c r="I396" s="13" t="s">
        <v>665</v>
      </c>
      <c r="J396" s="14">
        <v>26.66</v>
      </c>
      <c r="K396" s="15">
        <v>2</v>
      </c>
      <c r="L396" s="16">
        <f t="shared" si="22"/>
        <v>13.33</v>
      </c>
      <c r="M396" s="51"/>
      <c r="N396" s="17" t="s">
        <v>22</v>
      </c>
      <c r="O396" s="18">
        <f t="shared" ref="O396:O459" si="23">M396*L396</f>
        <v>0</v>
      </c>
      <c r="P396" s="55"/>
      <c r="Q396" s="118"/>
    </row>
    <row r="397" spans="2:17" s="2" customFormat="1" outlineLevel="1" x14ac:dyDescent="0.3">
      <c r="B397" s="8" t="s">
        <v>1150</v>
      </c>
      <c r="C397" s="9" t="s">
        <v>17</v>
      </c>
      <c r="D397" s="232" t="s">
        <v>1143</v>
      </c>
      <c r="E397" s="63" t="s">
        <v>1144</v>
      </c>
      <c r="F397" s="64" t="s">
        <v>602</v>
      </c>
      <c r="G397" s="65" t="s">
        <v>21</v>
      </c>
      <c r="H397" s="12" t="s">
        <v>22</v>
      </c>
      <c r="I397" s="13" t="s">
        <v>650</v>
      </c>
      <c r="J397" s="14">
        <v>83.95</v>
      </c>
      <c r="K397" s="15">
        <v>1</v>
      </c>
      <c r="L397" s="16">
        <f t="shared" si="22"/>
        <v>83.95</v>
      </c>
      <c r="M397" s="51"/>
      <c r="N397" s="17" t="s">
        <v>1145</v>
      </c>
      <c r="O397" s="18">
        <f t="shared" si="23"/>
        <v>0</v>
      </c>
      <c r="P397" s="55"/>
      <c r="Q397" s="118"/>
    </row>
    <row r="398" spans="2:17" s="2" customFormat="1" outlineLevel="1" x14ac:dyDescent="0.3">
      <c r="B398" s="8" t="s">
        <v>1319</v>
      </c>
      <c r="C398" s="9" t="s">
        <v>66</v>
      </c>
      <c r="D398" s="9" t="s">
        <v>35</v>
      </c>
      <c r="E398" s="63" t="s">
        <v>36</v>
      </c>
      <c r="F398" s="64" t="s">
        <v>734</v>
      </c>
      <c r="G398" s="65" t="s">
        <v>21</v>
      </c>
      <c r="H398" s="12" t="s">
        <v>546</v>
      </c>
      <c r="I398" s="13" t="s">
        <v>1320</v>
      </c>
      <c r="J398" s="14">
        <f>2.13+2.15</f>
        <v>4.2799999999999994</v>
      </c>
      <c r="K398" s="15">
        <v>2</v>
      </c>
      <c r="L398" s="16">
        <f t="shared" si="22"/>
        <v>2.1399999999999997</v>
      </c>
      <c r="M398" s="52"/>
      <c r="N398" s="17" t="s">
        <v>33</v>
      </c>
      <c r="O398" s="18">
        <f t="shared" si="23"/>
        <v>0</v>
      </c>
      <c r="P398" s="55"/>
      <c r="Q398" s="118"/>
    </row>
    <row r="399" spans="2:17" s="2" customFormat="1" outlineLevel="1" x14ac:dyDescent="0.3">
      <c r="B399" s="8" t="s">
        <v>299</v>
      </c>
      <c r="C399" s="9" t="s">
        <v>17</v>
      </c>
      <c r="D399" s="232" t="s">
        <v>239</v>
      </c>
      <c r="E399" s="63" t="s">
        <v>19</v>
      </c>
      <c r="F399" s="64" t="s">
        <v>93</v>
      </c>
      <c r="G399" s="65" t="s">
        <v>21</v>
      </c>
      <c r="H399" s="12" t="s">
        <v>22</v>
      </c>
      <c r="I399" s="13" t="s">
        <v>300</v>
      </c>
      <c r="J399" s="14">
        <v>23.55</v>
      </c>
      <c r="K399" s="15">
        <v>2</v>
      </c>
      <c r="L399" s="16">
        <f t="shared" si="22"/>
        <v>11.775</v>
      </c>
      <c r="M399" s="51"/>
      <c r="N399" s="17" t="s">
        <v>130</v>
      </c>
      <c r="O399" s="18">
        <f t="shared" si="23"/>
        <v>0</v>
      </c>
      <c r="P399" s="55"/>
      <c r="Q399" s="118">
        <v>82</v>
      </c>
    </row>
    <row r="400" spans="2:17" s="2" customFormat="1" outlineLevel="1" x14ac:dyDescent="0.3">
      <c r="B400" s="8" t="s">
        <v>299</v>
      </c>
      <c r="C400" s="9" t="s">
        <v>17</v>
      </c>
      <c r="D400" s="232" t="s">
        <v>73</v>
      </c>
      <c r="E400" s="63" t="s">
        <v>19</v>
      </c>
      <c r="F400" s="64" t="s">
        <v>93</v>
      </c>
      <c r="G400" s="65" t="s">
        <v>21</v>
      </c>
      <c r="H400" s="12" t="s">
        <v>22</v>
      </c>
      <c r="I400" s="13" t="s">
        <v>300</v>
      </c>
      <c r="J400" s="14">
        <v>23.55</v>
      </c>
      <c r="K400" s="15">
        <v>2</v>
      </c>
      <c r="L400" s="16">
        <f t="shared" si="22"/>
        <v>11.775</v>
      </c>
      <c r="M400" s="51"/>
      <c r="N400" s="17" t="s">
        <v>130</v>
      </c>
      <c r="O400" s="18">
        <f t="shared" si="23"/>
        <v>0</v>
      </c>
      <c r="P400" s="55"/>
      <c r="Q400" s="118" t="s">
        <v>1004</v>
      </c>
    </row>
    <row r="401" spans="2:17" s="2" customFormat="1" outlineLevel="1" x14ac:dyDescent="0.3">
      <c r="B401" s="8" t="s">
        <v>350</v>
      </c>
      <c r="C401" s="9" t="s">
        <v>66</v>
      </c>
      <c r="D401" s="9" t="s">
        <v>239</v>
      </c>
      <c r="E401" s="63" t="s">
        <v>19</v>
      </c>
      <c r="F401" s="64" t="s">
        <v>93</v>
      </c>
      <c r="G401" s="65" t="s">
        <v>21</v>
      </c>
      <c r="H401" s="12" t="s">
        <v>22</v>
      </c>
      <c r="I401" s="13" t="s">
        <v>351</v>
      </c>
      <c r="J401" s="14">
        <v>45.6</v>
      </c>
      <c r="K401" s="15">
        <v>24</v>
      </c>
      <c r="L401" s="16">
        <f t="shared" si="22"/>
        <v>1.9000000000000001</v>
      </c>
      <c r="M401" s="51"/>
      <c r="N401" s="17" t="s">
        <v>22</v>
      </c>
      <c r="O401" s="18">
        <f t="shared" si="23"/>
        <v>0</v>
      </c>
      <c r="P401" s="55"/>
      <c r="Q401" s="118"/>
    </row>
    <row r="402" spans="2:17" s="2" customFormat="1" outlineLevel="1" x14ac:dyDescent="0.3">
      <c r="B402" s="8" t="s">
        <v>271</v>
      </c>
      <c r="C402" s="9" t="s">
        <v>17</v>
      </c>
      <c r="D402" s="232" t="s">
        <v>239</v>
      </c>
      <c r="E402" s="63" t="s">
        <v>19</v>
      </c>
      <c r="F402" s="64" t="s">
        <v>93</v>
      </c>
      <c r="G402" s="65" t="s">
        <v>21</v>
      </c>
      <c r="H402" s="12" t="s">
        <v>22</v>
      </c>
      <c r="I402" s="13" t="s">
        <v>860</v>
      </c>
      <c r="J402" s="14">
        <v>16.170000000000002</v>
      </c>
      <c r="K402" s="15">
        <v>6.25</v>
      </c>
      <c r="L402" s="16">
        <f t="shared" si="22"/>
        <v>2.5872000000000002</v>
      </c>
      <c r="M402" s="51"/>
      <c r="N402" s="17" t="s">
        <v>33</v>
      </c>
      <c r="O402" s="18">
        <f t="shared" si="23"/>
        <v>0</v>
      </c>
      <c r="P402" s="55"/>
      <c r="Q402" s="118">
        <v>51</v>
      </c>
    </row>
    <row r="403" spans="2:17" s="2" customFormat="1" outlineLevel="1" x14ac:dyDescent="0.3">
      <c r="B403" s="25" t="s">
        <v>301</v>
      </c>
      <c r="C403" s="26" t="s">
        <v>17</v>
      </c>
      <c r="D403" s="233" t="s">
        <v>239</v>
      </c>
      <c r="E403" s="27" t="s">
        <v>19</v>
      </c>
      <c r="F403" s="64" t="s">
        <v>93</v>
      </c>
      <c r="G403" s="65" t="s">
        <v>21</v>
      </c>
      <c r="H403" s="78" t="s">
        <v>28</v>
      </c>
      <c r="I403" s="36" t="s">
        <v>259</v>
      </c>
      <c r="J403" s="30">
        <v>29.01</v>
      </c>
      <c r="K403" s="31">
        <v>4</v>
      </c>
      <c r="L403" s="32">
        <f t="shared" si="22"/>
        <v>7.2525000000000004</v>
      </c>
      <c r="M403" s="52"/>
      <c r="N403" s="33" t="s">
        <v>71</v>
      </c>
      <c r="O403" s="34">
        <f t="shared" si="23"/>
        <v>0</v>
      </c>
      <c r="P403" s="55"/>
      <c r="Q403" s="118">
        <v>83</v>
      </c>
    </row>
    <row r="404" spans="2:17" s="2" customFormat="1" outlineLevel="1" x14ac:dyDescent="0.3">
      <c r="B404" s="25" t="s">
        <v>301</v>
      </c>
      <c r="C404" s="26" t="s">
        <v>17</v>
      </c>
      <c r="D404" s="233" t="s">
        <v>35</v>
      </c>
      <c r="E404" s="27" t="s">
        <v>19</v>
      </c>
      <c r="F404" s="64" t="s">
        <v>93</v>
      </c>
      <c r="G404" s="65" t="s">
        <v>21</v>
      </c>
      <c r="H404" s="78" t="s">
        <v>28</v>
      </c>
      <c r="I404" s="36" t="s">
        <v>259</v>
      </c>
      <c r="J404" s="30">
        <v>29.01</v>
      </c>
      <c r="K404" s="31">
        <v>4</v>
      </c>
      <c r="L404" s="32">
        <f t="shared" si="22"/>
        <v>7.2525000000000004</v>
      </c>
      <c r="M404" s="52"/>
      <c r="N404" s="33" t="s">
        <v>71</v>
      </c>
      <c r="O404" s="34">
        <f t="shared" si="23"/>
        <v>0</v>
      </c>
      <c r="P404" s="55"/>
      <c r="Q404" s="118" t="s">
        <v>474</v>
      </c>
    </row>
    <row r="405" spans="2:17" s="2" customFormat="1" outlineLevel="1" x14ac:dyDescent="0.3">
      <c r="B405" s="8" t="s">
        <v>794</v>
      </c>
      <c r="C405" s="9" t="s">
        <v>17</v>
      </c>
      <c r="D405" s="232" t="s">
        <v>778</v>
      </c>
      <c r="E405" s="63" t="s">
        <v>618</v>
      </c>
      <c r="F405" s="79" t="s">
        <v>779</v>
      </c>
      <c r="G405" s="65" t="s">
        <v>551</v>
      </c>
      <c r="H405" s="84" t="s">
        <v>571</v>
      </c>
      <c r="I405" s="13" t="s">
        <v>75</v>
      </c>
      <c r="J405" s="14">
        <v>135.11000000000001</v>
      </c>
      <c r="K405" s="15">
        <v>24</v>
      </c>
      <c r="L405" s="62">
        <f t="shared" si="22"/>
        <v>5.6295833333333336</v>
      </c>
      <c r="M405" s="51"/>
      <c r="N405" s="23" t="s">
        <v>28</v>
      </c>
      <c r="O405" s="18">
        <f t="shared" si="23"/>
        <v>0</v>
      </c>
      <c r="P405" s="55"/>
      <c r="Q405" s="118"/>
    </row>
    <row r="406" spans="2:17" s="2" customFormat="1" outlineLevel="1" x14ac:dyDescent="0.3">
      <c r="B406" s="25" t="s">
        <v>795</v>
      </c>
      <c r="C406" s="26" t="s">
        <v>17</v>
      </c>
      <c r="D406" s="233" t="s">
        <v>778</v>
      </c>
      <c r="E406" s="27" t="s">
        <v>618</v>
      </c>
      <c r="F406" s="79" t="s">
        <v>779</v>
      </c>
      <c r="G406" s="39" t="s">
        <v>551</v>
      </c>
      <c r="H406" s="78" t="s">
        <v>28</v>
      </c>
      <c r="I406" s="29" t="s">
        <v>75</v>
      </c>
      <c r="J406" s="30">
        <v>239.98</v>
      </c>
      <c r="K406" s="31">
        <v>24</v>
      </c>
      <c r="L406" s="106">
        <f t="shared" si="22"/>
        <v>9.9991666666666656</v>
      </c>
      <c r="M406" s="52"/>
      <c r="N406" s="115" t="s">
        <v>28</v>
      </c>
      <c r="O406" s="34">
        <f t="shared" si="23"/>
        <v>0</v>
      </c>
      <c r="P406" s="55"/>
      <c r="Q406" s="118"/>
    </row>
    <row r="407" spans="2:17" s="2" customFormat="1" outlineLevel="1" x14ac:dyDescent="0.3">
      <c r="B407" s="8" t="s">
        <v>796</v>
      </c>
      <c r="C407" s="9" t="s">
        <v>17</v>
      </c>
      <c r="D407" s="232" t="s">
        <v>778</v>
      </c>
      <c r="E407" s="63" t="s">
        <v>618</v>
      </c>
      <c r="F407" s="79" t="s">
        <v>779</v>
      </c>
      <c r="G407" s="65" t="s">
        <v>551</v>
      </c>
      <c r="H407" s="84" t="s">
        <v>571</v>
      </c>
      <c r="I407" s="13" t="s">
        <v>75</v>
      </c>
      <c r="J407" s="14">
        <v>54.72</v>
      </c>
      <c r="K407" s="15">
        <v>12</v>
      </c>
      <c r="L407" s="62">
        <f t="shared" si="22"/>
        <v>4.5599999999999996</v>
      </c>
      <c r="M407" s="51"/>
      <c r="N407" s="23" t="s">
        <v>28</v>
      </c>
      <c r="O407" s="18">
        <f t="shared" si="23"/>
        <v>0</v>
      </c>
      <c r="P407" s="55"/>
      <c r="Q407" s="118"/>
    </row>
    <row r="408" spans="2:17" s="2" customFormat="1" outlineLevel="1" x14ac:dyDescent="0.3">
      <c r="B408" s="8" t="s">
        <v>797</v>
      </c>
      <c r="C408" s="9" t="s">
        <v>17</v>
      </c>
      <c r="D408" s="232" t="s">
        <v>778</v>
      </c>
      <c r="E408" s="63" t="s">
        <v>618</v>
      </c>
      <c r="F408" s="64" t="s">
        <v>779</v>
      </c>
      <c r="G408" s="65" t="s">
        <v>551</v>
      </c>
      <c r="H408" s="84" t="s">
        <v>571</v>
      </c>
      <c r="I408" s="13" t="s">
        <v>75</v>
      </c>
      <c r="J408" s="14">
        <v>136.94</v>
      </c>
      <c r="K408" s="15">
        <v>12</v>
      </c>
      <c r="L408" s="16">
        <f t="shared" si="22"/>
        <v>11.411666666666667</v>
      </c>
      <c r="M408" s="51"/>
      <c r="N408" s="17" t="s">
        <v>28</v>
      </c>
      <c r="O408" s="18">
        <f t="shared" si="23"/>
        <v>0</v>
      </c>
      <c r="P408" s="55"/>
      <c r="Q408" s="118"/>
    </row>
    <row r="409" spans="2:17" s="2" customFormat="1" outlineLevel="1" x14ac:dyDescent="0.3">
      <c r="B409" s="25" t="s">
        <v>798</v>
      </c>
      <c r="C409" s="26" t="s">
        <v>17</v>
      </c>
      <c r="D409" s="233" t="s">
        <v>778</v>
      </c>
      <c r="E409" s="27" t="s">
        <v>618</v>
      </c>
      <c r="F409" s="64" t="s">
        <v>779</v>
      </c>
      <c r="G409" s="39" t="s">
        <v>551</v>
      </c>
      <c r="H409" s="78" t="s">
        <v>28</v>
      </c>
      <c r="I409" s="29" t="s">
        <v>75</v>
      </c>
      <c r="J409" s="30">
        <v>282.49</v>
      </c>
      <c r="K409" s="31">
        <v>24</v>
      </c>
      <c r="L409" s="32">
        <f t="shared" si="22"/>
        <v>11.770416666666668</v>
      </c>
      <c r="M409" s="52"/>
      <c r="N409" s="33" t="s">
        <v>28</v>
      </c>
      <c r="O409" s="34">
        <f t="shared" si="23"/>
        <v>0</v>
      </c>
      <c r="P409" s="55"/>
      <c r="Q409" s="118"/>
    </row>
    <row r="410" spans="2:17" s="2" customFormat="1" outlineLevel="1" x14ac:dyDescent="0.3">
      <c r="B410" s="8" t="s">
        <v>666</v>
      </c>
      <c r="C410" s="9" t="s">
        <v>17</v>
      </c>
      <c r="D410" s="232" t="s">
        <v>613</v>
      </c>
      <c r="E410" s="63" t="s">
        <v>19</v>
      </c>
      <c r="F410" s="64" t="s">
        <v>550</v>
      </c>
      <c r="G410" s="65" t="s">
        <v>551</v>
      </c>
      <c r="H410" s="12" t="s">
        <v>22</v>
      </c>
      <c r="I410" s="13" t="s">
        <v>667</v>
      </c>
      <c r="J410" s="14">
        <v>11.52</v>
      </c>
      <c r="K410" s="15">
        <v>1</v>
      </c>
      <c r="L410" s="16">
        <f t="shared" si="22"/>
        <v>11.52</v>
      </c>
      <c r="M410" s="51"/>
      <c r="N410" s="17" t="s">
        <v>22</v>
      </c>
      <c r="O410" s="18">
        <f t="shared" si="23"/>
        <v>0</v>
      </c>
      <c r="P410" s="55"/>
      <c r="Q410" s="118"/>
    </row>
    <row r="411" spans="2:17" s="2" customFormat="1" outlineLevel="1" x14ac:dyDescent="0.3">
      <c r="B411" s="8" t="s">
        <v>1213</v>
      </c>
      <c r="C411" s="9" t="s">
        <v>17</v>
      </c>
      <c r="D411" s="232" t="s">
        <v>1170</v>
      </c>
      <c r="E411" s="63" t="s">
        <v>561</v>
      </c>
      <c r="F411" s="79" t="s">
        <v>562</v>
      </c>
      <c r="G411" s="65" t="s">
        <v>563</v>
      </c>
      <c r="H411" s="12" t="s">
        <v>22</v>
      </c>
      <c r="I411" s="13" t="s">
        <v>317</v>
      </c>
      <c r="J411" s="14">
        <v>23.83</v>
      </c>
      <c r="K411" s="15">
        <v>24</v>
      </c>
      <c r="L411" s="62">
        <f t="shared" si="22"/>
        <v>0.99291666666666656</v>
      </c>
      <c r="M411" s="51"/>
      <c r="N411" s="23" t="s">
        <v>564</v>
      </c>
      <c r="O411" s="18">
        <f t="shared" si="23"/>
        <v>0</v>
      </c>
      <c r="P411" s="55"/>
      <c r="Q411" s="118"/>
    </row>
    <row r="412" spans="2:17" s="2" customFormat="1" outlineLevel="1" x14ac:dyDescent="0.3">
      <c r="B412" s="8" t="s">
        <v>31</v>
      </c>
      <c r="C412" s="9" t="s">
        <v>17</v>
      </c>
      <c r="D412" s="232" t="s">
        <v>26</v>
      </c>
      <c r="E412" s="63" t="s">
        <v>27</v>
      </c>
      <c r="F412" s="64" t="s">
        <v>20</v>
      </c>
      <c r="G412" s="65" t="s">
        <v>21</v>
      </c>
      <c r="H412" s="80" t="s">
        <v>32</v>
      </c>
      <c r="I412" s="83" t="s">
        <v>32</v>
      </c>
      <c r="J412" s="76">
        <v>0.93</v>
      </c>
      <c r="K412" s="77">
        <v>1</v>
      </c>
      <c r="L412" s="16">
        <v>0.95</v>
      </c>
      <c r="M412" s="51"/>
      <c r="N412" s="17" t="s">
        <v>32</v>
      </c>
      <c r="O412" s="18">
        <f t="shared" si="23"/>
        <v>0</v>
      </c>
      <c r="P412" s="55"/>
      <c r="Q412" s="118"/>
    </row>
    <row r="413" spans="2:17" s="2" customFormat="1" outlineLevel="1" x14ac:dyDescent="0.3">
      <c r="B413" s="8" t="s">
        <v>25</v>
      </c>
      <c r="C413" s="9" t="s">
        <v>17</v>
      </c>
      <c r="D413" s="232" t="s">
        <v>26</v>
      </c>
      <c r="E413" s="63" t="s">
        <v>27</v>
      </c>
      <c r="F413" s="64" t="s">
        <v>20</v>
      </c>
      <c r="G413" s="65" t="s">
        <v>21</v>
      </c>
      <c r="H413" s="12" t="s">
        <v>28</v>
      </c>
      <c r="I413" s="13" t="s">
        <v>29</v>
      </c>
      <c r="J413" s="14">
        <f>J410*90</f>
        <v>1036.8</v>
      </c>
      <c r="K413" s="15">
        <v>1</v>
      </c>
      <c r="L413" s="16">
        <v>83.13</v>
      </c>
      <c r="M413" s="51"/>
      <c r="N413" s="17" t="s">
        <v>30</v>
      </c>
      <c r="O413" s="18">
        <f t="shared" si="23"/>
        <v>0</v>
      </c>
      <c r="P413" s="55"/>
      <c r="Q413" s="118"/>
    </row>
    <row r="414" spans="2:17" s="2" customFormat="1" outlineLevel="1" x14ac:dyDescent="0.3">
      <c r="B414" s="8" t="s">
        <v>264</v>
      </c>
      <c r="C414" s="9" t="s">
        <v>17</v>
      </c>
      <c r="D414" s="232" t="s">
        <v>239</v>
      </c>
      <c r="E414" s="63" t="s">
        <v>19</v>
      </c>
      <c r="F414" s="64" t="s">
        <v>93</v>
      </c>
      <c r="G414" s="65" t="s">
        <v>21</v>
      </c>
      <c r="H414" s="12" t="s">
        <v>105</v>
      </c>
      <c r="I414" s="13" t="s">
        <v>265</v>
      </c>
      <c r="J414" s="14">
        <v>23.35</v>
      </c>
      <c r="K414" s="15">
        <v>3</v>
      </c>
      <c r="L414" s="16">
        <f t="shared" ref="L414:L445" si="24">J414/K414</f>
        <v>7.7833333333333341</v>
      </c>
      <c r="M414" s="51"/>
      <c r="N414" s="17" t="s">
        <v>71</v>
      </c>
      <c r="O414" s="18">
        <f t="shared" si="23"/>
        <v>0</v>
      </c>
      <c r="P414" s="55"/>
      <c r="Q414" s="118">
        <v>47</v>
      </c>
    </row>
    <row r="415" spans="2:17" s="2" customFormat="1" outlineLevel="1" x14ac:dyDescent="0.3">
      <c r="B415" s="8" t="s">
        <v>16</v>
      </c>
      <c r="C415" s="9" t="s">
        <v>17</v>
      </c>
      <c r="D415" s="232" t="s">
        <v>18</v>
      </c>
      <c r="E415" s="63" t="s">
        <v>19</v>
      </c>
      <c r="F415" s="64" t="s">
        <v>20</v>
      </c>
      <c r="G415" s="65" t="s">
        <v>21</v>
      </c>
      <c r="H415" s="12" t="s">
        <v>22</v>
      </c>
      <c r="I415" s="13" t="s">
        <v>23</v>
      </c>
      <c r="J415" s="14">
        <v>26.11</v>
      </c>
      <c r="K415" s="15">
        <v>1</v>
      </c>
      <c r="L415" s="16">
        <f t="shared" si="24"/>
        <v>26.11</v>
      </c>
      <c r="M415" s="51"/>
      <c r="N415" s="17" t="s">
        <v>22</v>
      </c>
      <c r="O415" s="18">
        <f t="shared" si="23"/>
        <v>0</v>
      </c>
      <c r="P415" s="55"/>
      <c r="Q415" s="118"/>
    </row>
    <row r="416" spans="2:17" s="2" customFormat="1" outlineLevel="1" x14ac:dyDescent="0.3">
      <c r="B416" s="8" t="s">
        <v>1321</v>
      </c>
      <c r="C416" s="9" t="s">
        <v>66</v>
      </c>
      <c r="D416" s="9" t="s">
        <v>35</v>
      </c>
      <c r="E416" s="63" t="s">
        <v>455</v>
      </c>
      <c r="F416" s="64" t="s">
        <v>734</v>
      </c>
      <c r="G416" s="65" t="s">
        <v>21</v>
      </c>
      <c r="H416" s="12" t="s">
        <v>53</v>
      </c>
      <c r="I416" s="13" t="s">
        <v>140</v>
      </c>
      <c r="J416" s="14">
        <v>22.94</v>
      </c>
      <c r="K416" s="15">
        <v>1</v>
      </c>
      <c r="L416" s="16">
        <f t="shared" si="24"/>
        <v>22.94</v>
      </c>
      <c r="M416" s="51"/>
      <c r="N416" s="17" t="s">
        <v>53</v>
      </c>
      <c r="O416" s="18">
        <f t="shared" si="23"/>
        <v>0</v>
      </c>
      <c r="P416" s="55"/>
      <c r="Q416" s="118"/>
    </row>
    <row r="417" spans="2:17" s="2" customFormat="1" x14ac:dyDescent="0.3">
      <c r="B417" s="8" t="s">
        <v>263</v>
      </c>
      <c r="C417" s="9" t="s">
        <v>17</v>
      </c>
      <c r="D417" s="232" t="s">
        <v>239</v>
      </c>
      <c r="E417" s="63" t="s">
        <v>104</v>
      </c>
      <c r="F417" s="64" t="s">
        <v>93</v>
      </c>
      <c r="G417" s="65" t="s">
        <v>21</v>
      </c>
      <c r="H417" s="12" t="s">
        <v>22</v>
      </c>
      <c r="I417" s="13" t="s">
        <v>265</v>
      </c>
      <c r="J417" s="14">
        <v>56.46</v>
      </c>
      <c r="K417" s="15">
        <v>3</v>
      </c>
      <c r="L417" s="16">
        <f t="shared" si="24"/>
        <v>18.82</v>
      </c>
      <c r="M417" s="51"/>
      <c r="N417" s="17" t="s">
        <v>71</v>
      </c>
      <c r="O417" s="18">
        <f t="shared" si="23"/>
        <v>0</v>
      </c>
      <c r="P417" s="154"/>
      <c r="Q417" s="118">
        <v>46</v>
      </c>
    </row>
    <row r="418" spans="2:17" s="2" customFormat="1" outlineLevel="1" x14ac:dyDescent="0.3">
      <c r="B418" s="25" t="s">
        <v>1057</v>
      </c>
      <c r="C418" s="26" t="s">
        <v>557</v>
      </c>
      <c r="D418" s="233" t="s">
        <v>73</v>
      </c>
      <c r="E418" s="27" t="s">
        <v>19</v>
      </c>
      <c r="F418" s="35" t="s">
        <v>93</v>
      </c>
      <c r="G418" s="39" t="s">
        <v>21</v>
      </c>
      <c r="H418" s="54" t="s">
        <v>22</v>
      </c>
      <c r="I418" s="29" t="s">
        <v>731</v>
      </c>
      <c r="J418" s="30">
        <v>27.42</v>
      </c>
      <c r="K418" s="31">
        <v>4</v>
      </c>
      <c r="L418" s="32">
        <f t="shared" si="24"/>
        <v>6.8550000000000004</v>
      </c>
      <c r="M418" s="52"/>
      <c r="N418" s="33" t="s">
        <v>1058</v>
      </c>
      <c r="O418" s="34">
        <f t="shared" si="23"/>
        <v>0</v>
      </c>
      <c r="P418" s="55"/>
      <c r="Q418" s="118" t="s">
        <v>1059</v>
      </c>
    </row>
    <row r="419" spans="2:17" s="2" customFormat="1" x14ac:dyDescent="0.3">
      <c r="B419" s="8" t="s">
        <v>1057</v>
      </c>
      <c r="C419" s="9" t="s">
        <v>557</v>
      </c>
      <c r="D419" s="232" t="s">
        <v>35</v>
      </c>
      <c r="E419" s="63" t="s">
        <v>19</v>
      </c>
      <c r="F419" s="64" t="s">
        <v>93</v>
      </c>
      <c r="G419" s="65" t="s">
        <v>21</v>
      </c>
      <c r="H419" s="12" t="s">
        <v>22</v>
      </c>
      <c r="I419" s="13" t="s">
        <v>731</v>
      </c>
      <c r="J419" s="14">
        <v>27.42</v>
      </c>
      <c r="K419" s="15">
        <v>1</v>
      </c>
      <c r="L419" s="16">
        <f t="shared" si="24"/>
        <v>27.42</v>
      </c>
      <c r="M419" s="51"/>
      <c r="N419" s="17" t="s">
        <v>71</v>
      </c>
      <c r="O419" s="18">
        <f t="shared" si="23"/>
        <v>0</v>
      </c>
      <c r="P419" s="55"/>
      <c r="Q419" s="118" t="s">
        <v>453</v>
      </c>
    </row>
    <row r="420" spans="2:17" s="2" customFormat="1" x14ac:dyDescent="0.3">
      <c r="B420" s="8" t="s">
        <v>1322</v>
      </c>
      <c r="C420" s="9" t="s">
        <v>66</v>
      </c>
      <c r="D420" s="9" t="s">
        <v>35</v>
      </c>
      <c r="E420" s="63" t="s">
        <v>455</v>
      </c>
      <c r="F420" s="64" t="s">
        <v>734</v>
      </c>
      <c r="G420" s="65" t="s">
        <v>21</v>
      </c>
      <c r="H420" s="12" t="s">
        <v>1323</v>
      </c>
      <c r="I420" s="13" t="s">
        <v>1323</v>
      </c>
      <c r="J420" s="14">
        <v>1.17</v>
      </c>
      <c r="K420" s="15">
        <v>1</v>
      </c>
      <c r="L420" s="16">
        <f t="shared" si="24"/>
        <v>1.17</v>
      </c>
      <c r="M420" s="51"/>
      <c r="N420" s="17" t="s">
        <v>1323</v>
      </c>
      <c r="O420" s="18">
        <f t="shared" si="23"/>
        <v>0</v>
      </c>
      <c r="P420" s="55"/>
      <c r="Q420" s="118"/>
    </row>
    <row r="421" spans="2:17" s="2" customFormat="1" outlineLevel="1" x14ac:dyDescent="0.3">
      <c r="B421" s="8" t="s">
        <v>1324</v>
      </c>
      <c r="C421" s="9" t="s">
        <v>66</v>
      </c>
      <c r="D421" s="9" t="s">
        <v>35</v>
      </c>
      <c r="E421" s="63" t="s">
        <v>36</v>
      </c>
      <c r="F421" s="64" t="s">
        <v>734</v>
      </c>
      <c r="G421" s="65" t="s">
        <v>21</v>
      </c>
      <c r="H421" s="12" t="s">
        <v>33</v>
      </c>
      <c r="I421" s="13" t="s">
        <v>1325</v>
      </c>
      <c r="J421" s="14">
        <f>J423</f>
        <v>56.19</v>
      </c>
      <c r="K421" s="15">
        <v>25</v>
      </c>
      <c r="L421" s="16">
        <f t="shared" si="24"/>
        <v>2.2475999999999998</v>
      </c>
      <c r="M421" s="51"/>
      <c r="N421" s="17" t="s">
        <v>33</v>
      </c>
      <c r="O421" s="18">
        <f t="shared" si="23"/>
        <v>0</v>
      </c>
      <c r="P421" s="55"/>
      <c r="Q421" s="118"/>
    </row>
    <row r="422" spans="2:17" s="2" customFormat="1" outlineLevel="1" x14ac:dyDescent="0.3">
      <c r="B422" s="8" t="s">
        <v>1326</v>
      </c>
      <c r="C422" s="9" t="s">
        <v>66</v>
      </c>
      <c r="D422" s="9" t="s">
        <v>35</v>
      </c>
      <c r="E422" s="63" t="s">
        <v>36</v>
      </c>
      <c r="F422" s="64" t="s">
        <v>734</v>
      </c>
      <c r="G422" s="65" t="s">
        <v>21</v>
      </c>
      <c r="H422" s="12" t="s">
        <v>130</v>
      </c>
      <c r="I422" s="13" t="s">
        <v>1327</v>
      </c>
      <c r="J422" s="14">
        <v>20.7</v>
      </c>
      <c r="K422" s="15">
        <v>12.5</v>
      </c>
      <c r="L422" s="16">
        <f t="shared" si="24"/>
        <v>1.6559999999999999</v>
      </c>
      <c r="M422" s="51"/>
      <c r="N422" s="17" t="s">
        <v>130</v>
      </c>
      <c r="O422" s="18">
        <f t="shared" si="23"/>
        <v>0</v>
      </c>
      <c r="P422" s="55"/>
      <c r="Q422" s="118"/>
    </row>
    <row r="423" spans="2:17" s="2" customFormat="1" outlineLevel="1" x14ac:dyDescent="0.3">
      <c r="B423" s="8" t="s">
        <v>1328</v>
      </c>
      <c r="C423" s="9" t="s">
        <v>66</v>
      </c>
      <c r="D423" s="9" t="s">
        <v>35</v>
      </c>
      <c r="E423" s="63" t="s">
        <v>36</v>
      </c>
      <c r="F423" s="64" t="s">
        <v>734</v>
      </c>
      <c r="G423" s="65" t="s">
        <v>21</v>
      </c>
      <c r="H423" s="12" t="s">
        <v>33</v>
      </c>
      <c r="I423" s="13" t="s">
        <v>1329</v>
      </c>
      <c r="J423" s="14">
        <f>J424</f>
        <v>56.19</v>
      </c>
      <c r="K423" s="15">
        <v>50</v>
      </c>
      <c r="L423" s="16">
        <f t="shared" si="24"/>
        <v>1.1237999999999999</v>
      </c>
      <c r="M423" s="51"/>
      <c r="N423" s="17" t="s">
        <v>33</v>
      </c>
      <c r="O423" s="18">
        <f t="shared" si="23"/>
        <v>0</v>
      </c>
      <c r="P423" s="55"/>
      <c r="Q423" s="118"/>
    </row>
    <row r="424" spans="2:17" s="2" customFormat="1" outlineLevel="1" x14ac:dyDescent="0.3">
      <c r="B424" s="8" t="s">
        <v>74</v>
      </c>
      <c r="C424" s="9" t="s">
        <v>66</v>
      </c>
      <c r="D424" s="9" t="s">
        <v>35</v>
      </c>
      <c r="E424" s="63" t="s">
        <v>19</v>
      </c>
      <c r="F424" s="64" t="s">
        <v>37</v>
      </c>
      <c r="G424" s="65" t="s">
        <v>21</v>
      </c>
      <c r="H424" s="12" t="s">
        <v>28</v>
      </c>
      <c r="I424" s="13" t="s">
        <v>75</v>
      </c>
      <c r="J424" s="14">
        <v>56.19</v>
      </c>
      <c r="K424" s="15">
        <v>1</v>
      </c>
      <c r="L424" s="16">
        <f t="shared" si="24"/>
        <v>56.19</v>
      </c>
      <c r="M424" s="51"/>
      <c r="N424" s="17" t="s">
        <v>28</v>
      </c>
      <c r="O424" s="18">
        <f t="shared" si="23"/>
        <v>0</v>
      </c>
      <c r="P424" s="55"/>
      <c r="Q424" s="118"/>
    </row>
    <row r="425" spans="2:17" s="2" customFormat="1" outlineLevel="1" x14ac:dyDescent="0.3">
      <c r="B425" s="8" t="s">
        <v>115</v>
      </c>
      <c r="C425" s="9" t="s">
        <v>17</v>
      </c>
      <c r="D425" s="232" t="s">
        <v>92</v>
      </c>
      <c r="E425" s="63" t="s">
        <v>19</v>
      </c>
      <c r="F425" s="64" t="s">
        <v>93</v>
      </c>
      <c r="G425" s="65" t="s">
        <v>21</v>
      </c>
      <c r="H425" s="12" t="s">
        <v>22</v>
      </c>
      <c r="I425" s="13" t="s">
        <v>538</v>
      </c>
      <c r="J425" s="160">
        <v>28.4</v>
      </c>
      <c r="K425" s="15">
        <v>6</v>
      </c>
      <c r="L425" s="16">
        <f t="shared" si="24"/>
        <v>4.7333333333333334</v>
      </c>
      <c r="M425" s="51"/>
      <c r="N425" s="17" t="s">
        <v>28</v>
      </c>
      <c r="O425" s="18">
        <f t="shared" si="23"/>
        <v>0</v>
      </c>
      <c r="P425" s="55"/>
      <c r="Q425" s="118" t="s">
        <v>117</v>
      </c>
    </row>
    <row r="426" spans="2:17" s="2" customFormat="1" outlineLevel="1" x14ac:dyDescent="0.3">
      <c r="B426" s="8" t="s">
        <v>549</v>
      </c>
      <c r="C426" s="9" t="s">
        <v>17</v>
      </c>
      <c r="D426" s="232" t="s">
        <v>92</v>
      </c>
      <c r="E426" s="63" t="s">
        <v>19</v>
      </c>
      <c r="F426" s="64" t="s">
        <v>550</v>
      </c>
      <c r="G426" s="65" t="s">
        <v>551</v>
      </c>
      <c r="H426" s="12" t="s">
        <v>22</v>
      </c>
      <c r="I426" s="13" t="s">
        <v>552</v>
      </c>
      <c r="J426" s="160">
        <v>44.9</v>
      </c>
      <c r="K426" s="15">
        <v>1</v>
      </c>
      <c r="L426" s="62">
        <f t="shared" si="24"/>
        <v>44.9</v>
      </c>
      <c r="M426" s="51"/>
      <c r="N426" s="23" t="s">
        <v>22</v>
      </c>
      <c r="O426" s="18">
        <f t="shared" si="23"/>
        <v>0</v>
      </c>
      <c r="P426" s="56"/>
      <c r="Q426" s="118" t="s">
        <v>553</v>
      </c>
    </row>
    <row r="427" spans="2:17" s="2" customFormat="1" outlineLevel="1" x14ac:dyDescent="0.3">
      <c r="B427" s="8" t="s">
        <v>348</v>
      </c>
      <c r="C427" s="9" t="s">
        <v>66</v>
      </c>
      <c r="D427" s="9" t="s">
        <v>239</v>
      </c>
      <c r="E427" s="63" t="s">
        <v>104</v>
      </c>
      <c r="F427" s="64" t="s">
        <v>93</v>
      </c>
      <c r="G427" s="65" t="s">
        <v>21</v>
      </c>
      <c r="H427" s="12" t="s">
        <v>22</v>
      </c>
      <c r="I427" s="13" t="s">
        <v>71</v>
      </c>
      <c r="J427" s="14">
        <v>17.5</v>
      </c>
      <c r="K427" s="15">
        <v>4</v>
      </c>
      <c r="L427" s="16">
        <f t="shared" si="24"/>
        <v>4.375</v>
      </c>
      <c r="M427" s="51"/>
      <c r="N427" s="17" t="s">
        <v>71</v>
      </c>
      <c r="O427" s="18">
        <f t="shared" si="23"/>
        <v>0</v>
      </c>
      <c r="P427" s="154"/>
      <c r="Q427" s="118"/>
    </row>
    <row r="428" spans="2:17" s="2" customFormat="1" outlineLevel="1" x14ac:dyDescent="0.3">
      <c r="B428" s="8" t="s">
        <v>866</v>
      </c>
      <c r="C428" s="9" t="s">
        <v>66</v>
      </c>
      <c r="D428" s="9" t="s">
        <v>239</v>
      </c>
      <c r="E428" s="63" t="s">
        <v>618</v>
      </c>
      <c r="F428" s="64" t="s">
        <v>550</v>
      </c>
      <c r="G428" s="65" t="s">
        <v>551</v>
      </c>
      <c r="H428" s="12" t="s">
        <v>22</v>
      </c>
      <c r="I428" s="13" t="s">
        <v>867</v>
      </c>
      <c r="J428" s="14">
        <v>23.98</v>
      </c>
      <c r="K428" s="15">
        <v>1</v>
      </c>
      <c r="L428" s="16">
        <f t="shared" si="24"/>
        <v>23.98</v>
      </c>
      <c r="M428" s="51"/>
      <c r="N428" s="17" t="s">
        <v>22</v>
      </c>
      <c r="O428" s="18">
        <f t="shared" si="23"/>
        <v>0</v>
      </c>
      <c r="P428" s="55"/>
      <c r="Q428" s="118"/>
    </row>
    <row r="429" spans="2:17" s="2" customFormat="1" outlineLevel="1" x14ac:dyDescent="0.3">
      <c r="B429" s="8" t="s">
        <v>668</v>
      </c>
      <c r="C429" s="9" t="s">
        <v>17</v>
      </c>
      <c r="D429" s="232" t="s">
        <v>613</v>
      </c>
      <c r="E429" s="63" t="s">
        <v>19</v>
      </c>
      <c r="F429" s="64" t="s">
        <v>550</v>
      </c>
      <c r="G429" s="65" t="s">
        <v>551</v>
      </c>
      <c r="H429" s="12" t="s">
        <v>22</v>
      </c>
      <c r="I429" s="13" t="s">
        <v>669</v>
      </c>
      <c r="J429" s="14">
        <v>35.86</v>
      </c>
      <c r="K429" s="15">
        <v>12</v>
      </c>
      <c r="L429" s="16">
        <f t="shared" si="24"/>
        <v>2.9883333333333333</v>
      </c>
      <c r="M429" s="51"/>
      <c r="N429" s="17" t="s">
        <v>28</v>
      </c>
      <c r="O429" s="18">
        <f t="shared" si="23"/>
        <v>0</v>
      </c>
      <c r="P429" s="55"/>
      <c r="Q429" s="118"/>
    </row>
    <row r="430" spans="2:17" s="2" customFormat="1" outlineLevel="1" x14ac:dyDescent="0.3">
      <c r="B430" s="25" t="s">
        <v>670</v>
      </c>
      <c r="C430" s="26" t="s">
        <v>17</v>
      </c>
      <c r="D430" s="233" t="s">
        <v>613</v>
      </c>
      <c r="E430" s="27" t="s">
        <v>19</v>
      </c>
      <c r="F430" s="35" t="s">
        <v>550</v>
      </c>
      <c r="G430" s="39" t="s">
        <v>551</v>
      </c>
      <c r="H430" s="54" t="s">
        <v>28</v>
      </c>
      <c r="I430" s="29" t="s">
        <v>671</v>
      </c>
      <c r="J430" s="30">
        <v>3.64</v>
      </c>
      <c r="K430" s="31">
        <v>1</v>
      </c>
      <c r="L430" s="32">
        <f t="shared" si="24"/>
        <v>3.64</v>
      </c>
      <c r="M430" s="52"/>
      <c r="N430" s="33" t="s">
        <v>101</v>
      </c>
      <c r="O430" s="34">
        <f t="shared" si="23"/>
        <v>0</v>
      </c>
      <c r="P430" s="56"/>
      <c r="Q430" s="118"/>
    </row>
    <row r="431" spans="2:17" s="2" customFormat="1" outlineLevel="1" x14ac:dyDescent="0.3">
      <c r="B431" s="8" t="s">
        <v>479</v>
      </c>
      <c r="C431" s="9" t="s">
        <v>17</v>
      </c>
      <c r="D431" s="232" t="s">
        <v>35</v>
      </c>
      <c r="E431" s="63" t="s">
        <v>19</v>
      </c>
      <c r="F431" s="64" t="s">
        <v>93</v>
      </c>
      <c r="G431" s="65" t="s">
        <v>21</v>
      </c>
      <c r="H431" s="48" t="s">
        <v>22</v>
      </c>
      <c r="I431" s="41" t="s">
        <v>253</v>
      </c>
      <c r="J431" s="14">
        <f>26.85/2</f>
        <v>13.425000000000001</v>
      </c>
      <c r="K431" s="15">
        <v>60</v>
      </c>
      <c r="L431" s="16">
        <f t="shared" si="24"/>
        <v>0.22375</v>
      </c>
      <c r="M431" s="51"/>
      <c r="N431" s="17" t="s">
        <v>33</v>
      </c>
      <c r="O431" s="18">
        <f t="shared" si="23"/>
        <v>0</v>
      </c>
      <c r="P431" s="93"/>
      <c r="Q431" s="122" t="s">
        <v>480</v>
      </c>
    </row>
    <row r="432" spans="2:17" s="2" customFormat="1" outlineLevel="1" x14ac:dyDescent="0.3">
      <c r="B432" s="8" t="s">
        <v>850</v>
      </c>
      <c r="C432" s="9" t="s">
        <v>17</v>
      </c>
      <c r="D432" s="232" t="s">
        <v>239</v>
      </c>
      <c r="E432" s="63" t="s">
        <v>19</v>
      </c>
      <c r="F432" s="64" t="s">
        <v>93</v>
      </c>
      <c r="G432" s="65" t="s">
        <v>21</v>
      </c>
      <c r="H432" s="12" t="s">
        <v>22</v>
      </c>
      <c r="I432" s="13" t="s">
        <v>253</v>
      </c>
      <c r="J432" s="14">
        <v>26.85</v>
      </c>
      <c r="K432" s="15">
        <v>2</v>
      </c>
      <c r="L432" s="16">
        <f t="shared" si="24"/>
        <v>13.425000000000001</v>
      </c>
      <c r="M432" s="51"/>
      <c r="N432" s="17" t="s">
        <v>28</v>
      </c>
      <c r="O432" s="18">
        <f t="shared" si="23"/>
        <v>0</v>
      </c>
      <c r="P432" s="55"/>
      <c r="Q432" s="118">
        <v>39</v>
      </c>
    </row>
    <row r="433" spans="2:17" s="2" customFormat="1" outlineLevel="1" x14ac:dyDescent="0.3">
      <c r="B433" s="8" t="s">
        <v>362</v>
      </c>
      <c r="C433" s="9" t="s">
        <v>17</v>
      </c>
      <c r="D433" s="232" t="s">
        <v>76</v>
      </c>
      <c r="E433" s="63" t="s">
        <v>363</v>
      </c>
      <c r="F433" s="64" t="s">
        <v>93</v>
      </c>
      <c r="G433" s="65" t="s">
        <v>21</v>
      </c>
      <c r="H433" s="12" t="s">
        <v>364</v>
      </c>
      <c r="I433" s="13" t="s">
        <v>911</v>
      </c>
      <c r="J433" s="14">
        <v>30.5</v>
      </c>
      <c r="K433" s="15">
        <v>1</v>
      </c>
      <c r="L433" s="16">
        <f t="shared" si="24"/>
        <v>30.5</v>
      </c>
      <c r="M433" s="52"/>
      <c r="N433" s="17" t="s">
        <v>364</v>
      </c>
      <c r="O433" s="18">
        <f t="shared" si="23"/>
        <v>0</v>
      </c>
      <c r="P433" s="55"/>
      <c r="Q433" s="118" t="s">
        <v>912</v>
      </c>
    </row>
    <row r="434" spans="2:17" s="2" customFormat="1" outlineLevel="1" x14ac:dyDescent="0.3">
      <c r="B434" s="8" t="s">
        <v>362</v>
      </c>
      <c r="C434" s="9" t="s">
        <v>17</v>
      </c>
      <c r="D434" s="232" t="s">
        <v>35</v>
      </c>
      <c r="E434" s="63" t="s">
        <v>363</v>
      </c>
      <c r="F434" s="79" t="s">
        <v>93</v>
      </c>
      <c r="G434" s="65" t="s">
        <v>21</v>
      </c>
      <c r="H434" s="12" t="s">
        <v>364</v>
      </c>
      <c r="I434" s="13" t="s">
        <v>911</v>
      </c>
      <c r="J434" s="14">
        <v>30.5</v>
      </c>
      <c r="K434" s="15">
        <v>1</v>
      </c>
      <c r="L434" s="62">
        <f t="shared" si="24"/>
        <v>30.5</v>
      </c>
      <c r="M434" s="51"/>
      <c r="N434" s="23" t="s">
        <v>364</v>
      </c>
      <c r="O434" s="18">
        <f t="shared" si="23"/>
        <v>0</v>
      </c>
      <c r="P434" s="55"/>
      <c r="Q434" s="118" t="s">
        <v>464</v>
      </c>
    </row>
    <row r="435" spans="2:17" s="2" customFormat="1" outlineLevel="1" x14ac:dyDescent="0.3">
      <c r="B435" s="8" t="s">
        <v>142</v>
      </c>
      <c r="C435" s="9" t="s">
        <v>17</v>
      </c>
      <c r="D435" s="232" t="s">
        <v>92</v>
      </c>
      <c r="E435" s="63" t="s">
        <v>363</v>
      </c>
      <c r="F435" s="64" t="s">
        <v>93</v>
      </c>
      <c r="G435" s="65" t="s">
        <v>21</v>
      </c>
      <c r="H435" s="12" t="s">
        <v>22</v>
      </c>
      <c r="I435" s="13" t="s">
        <v>544</v>
      </c>
      <c r="J435" s="160">
        <v>185</v>
      </c>
      <c r="K435" s="15">
        <v>30</v>
      </c>
      <c r="L435" s="16">
        <f t="shared" si="24"/>
        <v>6.166666666666667</v>
      </c>
      <c r="M435" s="51"/>
      <c r="N435" s="17" t="s">
        <v>33</v>
      </c>
      <c r="O435" s="18">
        <f t="shared" si="23"/>
        <v>0</v>
      </c>
      <c r="P435" s="55"/>
      <c r="Q435" s="118" t="s">
        <v>144</v>
      </c>
    </row>
    <row r="436" spans="2:17" s="2" customFormat="1" outlineLevel="1" x14ac:dyDescent="0.3">
      <c r="B436" s="8" t="s">
        <v>876</v>
      </c>
      <c r="C436" s="9" t="s">
        <v>557</v>
      </c>
      <c r="D436" s="232" t="s">
        <v>239</v>
      </c>
      <c r="E436" s="63" t="s">
        <v>19</v>
      </c>
      <c r="F436" s="64" t="s">
        <v>93</v>
      </c>
      <c r="G436" s="65" t="s">
        <v>21</v>
      </c>
      <c r="H436" s="12" t="s">
        <v>22</v>
      </c>
      <c r="I436" s="13" t="s">
        <v>728</v>
      </c>
      <c r="J436" s="14">
        <v>28.4</v>
      </c>
      <c r="K436" s="15">
        <v>4</v>
      </c>
      <c r="L436" s="16">
        <f t="shared" si="24"/>
        <v>7.1</v>
      </c>
      <c r="M436" s="51"/>
      <c r="N436" s="17" t="s">
        <v>71</v>
      </c>
      <c r="O436" s="18">
        <f t="shared" si="23"/>
        <v>0</v>
      </c>
      <c r="P436" s="55"/>
      <c r="Q436" s="118">
        <v>79</v>
      </c>
    </row>
    <row r="437" spans="2:17" s="2" customFormat="1" outlineLevel="1" x14ac:dyDescent="0.3">
      <c r="B437" s="8" t="s">
        <v>1005</v>
      </c>
      <c r="C437" s="9" t="s">
        <v>557</v>
      </c>
      <c r="D437" s="232" t="s">
        <v>73</v>
      </c>
      <c r="E437" s="63" t="s">
        <v>19</v>
      </c>
      <c r="F437" s="64" t="s">
        <v>93</v>
      </c>
      <c r="G437" s="65" t="s">
        <v>21</v>
      </c>
      <c r="H437" s="12" t="s">
        <v>22</v>
      </c>
      <c r="I437" s="13" t="s">
        <v>1006</v>
      </c>
      <c r="J437" s="30">
        <v>28.4</v>
      </c>
      <c r="K437" s="31">
        <v>24</v>
      </c>
      <c r="L437" s="32">
        <f t="shared" si="24"/>
        <v>1.1833333333333333</v>
      </c>
      <c r="M437" s="52"/>
      <c r="N437" s="33" t="s">
        <v>33</v>
      </c>
      <c r="O437" s="34">
        <f t="shared" si="23"/>
        <v>0</v>
      </c>
      <c r="P437" s="55"/>
      <c r="Q437" s="118" t="s">
        <v>1007</v>
      </c>
    </row>
    <row r="438" spans="2:17" s="2" customFormat="1" outlineLevel="1" x14ac:dyDescent="0.3">
      <c r="B438" s="8" t="s">
        <v>1331</v>
      </c>
      <c r="C438" s="9" t="s">
        <v>66</v>
      </c>
      <c r="D438" s="9" t="s">
        <v>35</v>
      </c>
      <c r="E438" s="63" t="s">
        <v>455</v>
      </c>
      <c r="F438" s="64" t="s">
        <v>734</v>
      </c>
      <c r="G438" s="65" t="s">
        <v>21</v>
      </c>
      <c r="H438" s="12" t="s">
        <v>22</v>
      </c>
      <c r="I438" s="13" t="s">
        <v>1332</v>
      </c>
      <c r="J438" s="14">
        <v>1.6</v>
      </c>
      <c r="K438" s="15">
        <v>1</v>
      </c>
      <c r="L438" s="16">
        <f t="shared" si="24"/>
        <v>1.6</v>
      </c>
      <c r="M438" s="51"/>
      <c r="N438" s="17" t="s">
        <v>28</v>
      </c>
      <c r="O438" s="18">
        <f t="shared" si="23"/>
        <v>0</v>
      </c>
      <c r="P438" s="55"/>
      <c r="Q438" s="118"/>
    </row>
    <row r="439" spans="2:17" s="2" customFormat="1" outlineLevel="1" x14ac:dyDescent="0.3">
      <c r="B439" s="8" t="s">
        <v>1333</v>
      </c>
      <c r="C439" s="9" t="s">
        <v>949</v>
      </c>
      <c r="D439" s="9" t="s">
        <v>35</v>
      </c>
      <c r="E439" s="63" t="s">
        <v>455</v>
      </c>
      <c r="F439" s="79" t="s">
        <v>734</v>
      </c>
      <c r="G439" s="65" t="s">
        <v>21</v>
      </c>
      <c r="H439" s="12" t="s">
        <v>546</v>
      </c>
      <c r="I439" s="13" t="s">
        <v>546</v>
      </c>
      <c r="J439" s="14">
        <v>17.649999999999999</v>
      </c>
      <c r="K439" s="15">
        <v>20</v>
      </c>
      <c r="L439" s="62">
        <f t="shared" si="24"/>
        <v>0.88249999999999995</v>
      </c>
      <c r="M439" s="51"/>
      <c r="N439" s="23" t="s">
        <v>546</v>
      </c>
      <c r="O439" s="18">
        <f t="shared" si="23"/>
        <v>0</v>
      </c>
      <c r="P439" s="55"/>
      <c r="Q439" s="118"/>
    </row>
    <row r="440" spans="2:17" s="2" customFormat="1" outlineLevel="1" x14ac:dyDescent="0.3">
      <c r="B440" s="8" t="s">
        <v>1334</v>
      </c>
      <c r="C440" s="9" t="s">
        <v>66</v>
      </c>
      <c r="D440" s="9" t="s">
        <v>35</v>
      </c>
      <c r="E440" s="63" t="s">
        <v>455</v>
      </c>
      <c r="F440" s="64" t="s">
        <v>734</v>
      </c>
      <c r="G440" s="65" t="s">
        <v>21</v>
      </c>
      <c r="H440" s="12" t="s">
        <v>22</v>
      </c>
      <c r="I440" s="13" t="s">
        <v>1332</v>
      </c>
      <c r="J440" s="14">
        <v>1.31</v>
      </c>
      <c r="K440" s="15">
        <v>1</v>
      </c>
      <c r="L440" s="16">
        <f t="shared" si="24"/>
        <v>1.31</v>
      </c>
      <c r="M440" s="51"/>
      <c r="N440" s="17" t="s">
        <v>28</v>
      </c>
      <c r="O440" s="18">
        <f t="shared" si="23"/>
        <v>0</v>
      </c>
      <c r="P440" s="55"/>
      <c r="Q440" s="118"/>
    </row>
    <row r="441" spans="2:17" s="2" customFormat="1" outlineLevel="1" x14ac:dyDescent="0.3">
      <c r="B441" s="8" t="s">
        <v>1335</v>
      </c>
      <c r="C441" s="9" t="s">
        <v>66</v>
      </c>
      <c r="D441" s="9" t="s">
        <v>35</v>
      </c>
      <c r="E441" s="63" t="s">
        <v>455</v>
      </c>
      <c r="F441" s="64" t="s">
        <v>734</v>
      </c>
      <c r="G441" s="65" t="s">
        <v>21</v>
      </c>
      <c r="H441" s="12" t="s">
        <v>32</v>
      </c>
      <c r="I441" s="13" t="s">
        <v>32</v>
      </c>
      <c r="J441" s="14">
        <v>1.45</v>
      </c>
      <c r="K441" s="15">
        <v>1</v>
      </c>
      <c r="L441" s="16">
        <f t="shared" si="24"/>
        <v>1.45</v>
      </c>
      <c r="M441" s="51"/>
      <c r="N441" s="17" t="s">
        <v>32</v>
      </c>
      <c r="O441" s="18">
        <f t="shared" si="23"/>
        <v>0</v>
      </c>
      <c r="P441" s="55"/>
      <c r="Q441" s="118"/>
    </row>
    <row r="442" spans="2:17" s="2" customFormat="1" outlineLevel="1" x14ac:dyDescent="0.3">
      <c r="B442" s="8" t="s">
        <v>260</v>
      </c>
      <c r="C442" s="9" t="s">
        <v>17</v>
      </c>
      <c r="D442" s="232" t="s">
        <v>239</v>
      </c>
      <c r="E442" s="63" t="s">
        <v>19</v>
      </c>
      <c r="F442" s="64" t="s">
        <v>93</v>
      </c>
      <c r="G442" s="65" t="s">
        <v>21</v>
      </c>
      <c r="H442" s="12" t="s">
        <v>22</v>
      </c>
      <c r="I442" s="13" t="s">
        <v>728</v>
      </c>
      <c r="J442" s="14">
        <v>25.72</v>
      </c>
      <c r="K442" s="15">
        <v>4</v>
      </c>
      <c r="L442" s="16">
        <f t="shared" si="24"/>
        <v>6.43</v>
      </c>
      <c r="M442" s="51"/>
      <c r="N442" s="17" t="s">
        <v>71</v>
      </c>
      <c r="O442" s="18">
        <f t="shared" si="23"/>
        <v>0</v>
      </c>
      <c r="P442" s="55"/>
      <c r="Q442" s="118">
        <v>44</v>
      </c>
    </row>
    <row r="443" spans="2:17" s="2" customFormat="1" outlineLevel="1" x14ac:dyDescent="0.3">
      <c r="B443" s="8" t="s">
        <v>400</v>
      </c>
      <c r="C443" s="9" t="s">
        <v>17</v>
      </c>
      <c r="D443" s="232" t="s">
        <v>73</v>
      </c>
      <c r="E443" s="63" t="s">
        <v>19</v>
      </c>
      <c r="F443" s="64" t="s">
        <v>93</v>
      </c>
      <c r="G443" s="65" t="s">
        <v>21</v>
      </c>
      <c r="H443" s="12" t="s">
        <v>22</v>
      </c>
      <c r="I443" s="13" t="s">
        <v>728</v>
      </c>
      <c r="J443" s="14">
        <f>J442</f>
        <v>25.72</v>
      </c>
      <c r="K443" s="15">
        <v>24</v>
      </c>
      <c r="L443" s="16">
        <f t="shared" si="24"/>
        <v>1.0716666666666665</v>
      </c>
      <c r="M443" s="51"/>
      <c r="N443" s="17" t="s">
        <v>33</v>
      </c>
      <c r="O443" s="18">
        <f t="shared" si="23"/>
        <v>0</v>
      </c>
      <c r="P443" s="55"/>
      <c r="Q443" s="118" t="s">
        <v>1008</v>
      </c>
    </row>
    <row r="444" spans="2:17" s="2" customFormat="1" outlineLevel="1" x14ac:dyDescent="0.3">
      <c r="B444" s="25" t="s">
        <v>400</v>
      </c>
      <c r="C444" s="26" t="s">
        <v>17</v>
      </c>
      <c r="D444" s="233" t="s">
        <v>73</v>
      </c>
      <c r="E444" s="27" t="s">
        <v>19</v>
      </c>
      <c r="F444" s="153" t="s">
        <v>93</v>
      </c>
      <c r="G444" s="39" t="s">
        <v>21</v>
      </c>
      <c r="H444" s="54" t="s">
        <v>22</v>
      </c>
      <c r="I444" s="29" t="s">
        <v>728</v>
      </c>
      <c r="J444" s="30">
        <f>J443</f>
        <v>25.72</v>
      </c>
      <c r="K444" s="31">
        <v>24</v>
      </c>
      <c r="L444" s="106">
        <f t="shared" si="24"/>
        <v>1.0716666666666665</v>
      </c>
      <c r="M444" s="52"/>
      <c r="N444" s="115" t="s">
        <v>33</v>
      </c>
      <c r="O444" s="34">
        <f t="shared" si="23"/>
        <v>0</v>
      </c>
      <c r="P444" s="55"/>
      <c r="Q444" s="118" t="s">
        <v>1056</v>
      </c>
    </row>
    <row r="445" spans="2:17" s="2" customFormat="1" outlineLevel="1" x14ac:dyDescent="0.3">
      <c r="B445" s="8" t="s">
        <v>1144</v>
      </c>
      <c r="C445" s="9" t="s">
        <v>17</v>
      </c>
      <c r="D445" s="232" t="s">
        <v>1143</v>
      </c>
      <c r="E445" s="63" t="s">
        <v>1144</v>
      </c>
      <c r="F445" s="64" t="s">
        <v>602</v>
      </c>
      <c r="G445" s="65" t="s">
        <v>21</v>
      </c>
      <c r="H445" s="12" t="s">
        <v>22</v>
      </c>
      <c r="I445" s="13" t="s">
        <v>650</v>
      </c>
      <c r="J445" s="14">
        <v>83.95</v>
      </c>
      <c r="K445" s="15">
        <v>1</v>
      </c>
      <c r="L445" s="16">
        <f t="shared" si="24"/>
        <v>83.95</v>
      </c>
      <c r="M445" s="51"/>
      <c r="N445" s="17" t="s">
        <v>1145</v>
      </c>
      <c r="O445" s="18">
        <f t="shared" si="23"/>
        <v>0</v>
      </c>
      <c r="P445" s="55"/>
      <c r="Q445" s="118"/>
    </row>
    <row r="446" spans="2:17" s="2" customFormat="1" outlineLevel="1" x14ac:dyDescent="0.3">
      <c r="B446" s="25" t="s">
        <v>1151</v>
      </c>
      <c r="C446" s="26" t="s">
        <v>17</v>
      </c>
      <c r="D446" s="232" t="s">
        <v>1143</v>
      </c>
      <c r="E446" s="10" t="s">
        <v>1144</v>
      </c>
      <c r="F446" s="11" t="s">
        <v>602</v>
      </c>
      <c r="G446" s="38" t="s">
        <v>21</v>
      </c>
      <c r="H446" s="54"/>
      <c r="I446" s="13" t="s">
        <v>650</v>
      </c>
      <c r="J446" s="30">
        <v>83.95</v>
      </c>
      <c r="K446" s="31">
        <v>1</v>
      </c>
      <c r="L446" s="32">
        <v>52.11</v>
      </c>
      <c r="M446" s="52"/>
      <c r="N446" s="17" t="s">
        <v>1145</v>
      </c>
      <c r="O446" s="34">
        <f t="shared" si="23"/>
        <v>0</v>
      </c>
      <c r="P446" s="55"/>
      <c r="Q446" s="121"/>
    </row>
    <row r="447" spans="2:17" s="2" customFormat="1" outlineLevel="1" x14ac:dyDescent="0.3">
      <c r="B447" s="8" t="s">
        <v>398</v>
      </c>
      <c r="C447" s="9" t="s">
        <v>17</v>
      </c>
      <c r="D447" s="232" t="s">
        <v>73</v>
      </c>
      <c r="E447" s="63" t="s">
        <v>19</v>
      </c>
      <c r="F447" s="64" t="s">
        <v>93</v>
      </c>
      <c r="G447" s="65" t="s">
        <v>21</v>
      </c>
      <c r="H447" s="54" t="s">
        <v>22</v>
      </c>
      <c r="I447" s="29" t="s">
        <v>1009</v>
      </c>
      <c r="J447" s="30">
        <v>18.25</v>
      </c>
      <c r="K447" s="31">
        <v>25</v>
      </c>
      <c r="L447" s="32">
        <f t="shared" ref="L447:L478" si="25">J447/K447</f>
        <v>0.73</v>
      </c>
      <c r="M447" s="52"/>
      <c r="N447" s="33" t="s">
        <v>33</v>
      </c>
      <c r="O447" s="34">
        <f t="shared" si="23"/>
        <v>0</v>
      </c>
      <c r="P447" s="55"/>
      <c r="Q447" s="118" t="s">
        <v>1010</v>
      </c>
    </row>
    <row r="448" spans="2:17" s="2" customFormat="1" outlineLevel="1" x14ac:dyDescent="0.3">
      <c r="B448" s="8" t="s">
        <v>398</v>
      </c>
      <c r="C448" s="9" t="s">
        <v>17</v>
      </c>
      <c r="D448" s="232" t="s">
        <v>18</v>
      </c>
      <c r="E448" s="63" t="s">
        <v>19</v>
      </c>
      <c r="F448" s="64" t="s">
        <v>93</v>
      </c>
      <c r="G448" s="65" t="s">
        <v>21</v>
      </c>
      <c r="H448" s="12" t="s">
        <v>22</v>
      </c>
      <c r="I448" s="13" t="s">
        <v>1009</v>
      </c>
      <c r="J448" s="14">
        <v>18.25</v>
      </c>
      <c r="K448" s="15">
        <v>1</v>
      </c>
      <c r="L448" s="16">
        <f t="shared" si="25"/>
        <v>18.25</v>
      </c>
      <c r="M448" s="51"/>
      <c r="N448" s="17" t="s">
        <v>22</v>
      </c>
      <c r="O448" s="18">
        <f t="shared" si="23"/>
        <v>0</v>
      </c>
      <c r="P448" s="55"/>
      <c r="Q448" s="118"/>
    </row>
    <row r="449" spans="2:17" s="2" customFormat="1" outlineLevel="1" x14ac:dyDescent="0.3">
      <c r="B449" s="8" t="s">
        <v>1118</v>
      </c>
      <c r="C449" s="9" t="s">
        <v>17</v>
      </c>
      <c r="D449" s="232" t="s">
        <v>73</v>
      </c>
      <c r="E449" s="63" t="s">
        <v>36</v>
      </c>
      <c r="F449" s="64" t="s">
        <v>734</v>
      </c>
      <c r="G449" s="65" t="s">
        <v>21</v>
      </c>
      <c r="H449" s="12" t="s">
        <v>67</v>
      </c>
      <c r="I449" s="13" t="s">
        <v>1119</v>
      </c>
      <c r="J449" s="30">
        <v>8.2799999999999994</v>
      </c>
      <c r="K449" s="31">
        <v>20</v>
      </c>
      <c r="L449" s="32">
        <f t="shared" si="25"/>
        <v>0.41399999999999998</v>
      </c>
      <c r="M449" s="52"/>
      <c r="N449" s="33" t="s">
        <v>33</v>
      </c>
      <c r="O449" s="34">
        <f t="shared" si="23"/>
        <v>0</v>
      </c>
      <c r="P449" s="55"/>
      <c r="Q449" s="118" t="s">
        <v>1120</v>
      </c>
    </row>
    <row r="450" spans="2:17" s="2" customFormat="1" outlineLevel="1" x14ac:dyDescent="0.3">
      <c r="B450" s="8" t="s">
        <v>1118</v>
      </c>
      <c r="C450" s="9" t="s">
        <v>17</v>
      </c>
      <c r="D450" s="232" t="s">
        <v>35</v>
      </c>
      <c r="E450" s="63" t="s">
        <v>36</v>
      </c>
      <c r="F450" s="64" t="s">
        <v>734</v>
      </c>
      <c r="G450" s="65" t="s">
        <v>21</v>
      </c>
      <c r="H450" s="12" t="s">
        <v>67</v>
      </c>
      <c r="I450" s="13" t="s">
        <v>1119</v>
      </c>
      <c r="J450" s="14">
        <v>8.2799999999999994</v>
      </c>
      <c r="K450" s="15">
        <v>20</v>
      </c>
      <c r="L450" s="16">
        <f t="shared" si="25"/>
        <v>0.41399999999999998</v>
      </c>
      <c r="M450" s="51"/>
      <c r="N450" s="17" t="s">
        <v>33</v>
      </c>
      <c r="O450" s="18">
        <f t="shared" si="23"/>
        <v>0</v>
      </c>
      <c r="P450" s="55"/>
      <c r="Q450" s="118" t="s">
        <v>1280</v>
      </c>
    </row>
    <row r="451" spans="2:17" s="2" customFormat="1" outlineLevel="1" x14ac:dyDescent="0.3">
      <c r="B451" s="8" t="s">
        <v>1214</v>
      </c>
      <c r="C451" s="9" t="s">
        <v>17</v>
      </c>
      <c r="D451" s="232" t="s">
        <v>1170</v>
      </c>
      <c r="E451" s="63" t="s">
        <v>568</v>
      </c>
      <c r="F451" s="64" t="s">
        <v>562</v>
      </c>
      <c r="G451" s="65" t="s">
        <v>563</v>
      </c>
      <c r="H451" s="12" t="s">
        <v>22</v>
      </c>
      <c r="I451" s="13" t="s">
        <v>317</v>
      </c>
      <c r="J451" s="14">
        <v>33.4</v>
      </c>
      <c r="K451" s="15">
        <v>24</v>
      </c>
      <c r="L451" s="16">
        <f t="shared" si="25"/>
        <v>1.3916666666666666</v>
      </c>
      <c r="M451" s="51"/>
      <c r="N451" s="17" t="s">
        <v>564</v>
      </c>
      <c r="O451" s="18">
        <f t="shared" si="23"/>
        <v>0</v>
      </c>
      <c r="P451" s="55"/>
      <c r="Q451" s="118"/>
    </row>
    <row r="452" spans="2:17" s="2" customFormat="1" outlineLevel="1" x14ac:dyDescent="0.3">
      <c r="B452" s="8" t="s">
        <v>1156</v>
      </c>
      <c r="C452" s="9" t="s">
        <v>66</v>
      </c>
      <c r="D452" s="9" t="s">
        <v>1143</v>
      </c>
      <c r="E452" s="63" t="s">
        <v>1157</v>
      </c>
      <c r="F452" s="79" t="s">
        <v>602</v>
      </c>
      <c r="G452" s="65" t="s">
        <v>21</v>
      </c>
      <c r="H452" s="12" t="s">
        <v>22</v>
      </c>
      <c r="I452" s="13" t="s">
        <v>1158</v>
      </c>
      <c r="J452" s="14">
        <v>60</v>
      </c>
      <c r="K452" s="15">
        <v>6</v>
      </c>
      <c r="L452" s="62">
        <f t="shared" si="25"/>
        <v>10</v>
      </c>
      <c r="M452" s="51"/>
      <c r="N452" s="23" t="s">
        <v>22</v>
      </c>
      <c r="O452" s="18">
        <f t="shared" si="23"/>
        <v>0</v>
      </c>
      <c r="P452" s="55"/>
      <c r="Q452" s="118"/>
    </row>
    <row r="453" spans="2:17" s="2" customFormat="1" outlineLevel="1" x14ac:dyDescent="0.3">
      <c r="B453" s="8" t="s">
        <v>360</v>
      </c>
      <c r="C453" s="9" t="s">
        <v>17</v>
      </c>
      <c r="D453" s="232" t="s">
        <v>76</v>
      </c>
      <c r="E453" s="63" t="s">
        <v>19</v>
      </c>
      <c r="F453" s="64" t="s">
        <v>93</v>
      </c>
      <c r="G453" s="65" t="s">
        <v>21</v>
      </c>
      <c r="H453" s="12" t="s">
        <v>22</v>
      </c>
      <c r="I453" s="13" t="s">
        <v>361</v>
      </c>
      <c r="J453" s="14">
        <v>30.92</v>
      </c>
      <c r="K453" s="15">
        <v>12</v>
      </c>
      <c r="L453" s="16">
        <f t="shared" si="25"/>
        <v>2.5766666666666667</v>
      </c>
      <c r="M453" s="52"/>
      <c r="N453" s="17" t="s">
        <v>305</v>
      </c>
      <c r="O453" s="18">
        <f t="shared" si="23"/>
        <v>0</v>
      </c>
      <c r="P453" s="55"/>
      <c r="Q453" s="118" t="s">
        <v>924</v>
      </c>
    </row>
    <row r="454" spans="2:17" s="2" customFormat="1" outlineLevel="1" x14ac:dyDescent="0.3">
      <c r="B454" s="25" t="s">
        <v>1215</v>
      </c>
      <c r="C454" s="26" t="s">
        <v>17</v>
      </c>
      <c r="D454" s="233" t="s">
        <v>1170</v>
      </c>
      <c r="E454" s="27" t="s">
        <v>1195</v>
      </c>
      <c r="F454" s="11" t="s">
        <v>562</v>
      </c>
      <c r="G454" s="38" t="s">
        <v>563</v>
      </c>
      <c r="H454" s="12" t="s">
        <v>22</v>
      </c>
      <c r="I454" s="13" t="s">
        <v>317</v>
      </c>
      <c r="J454" s="30">
        <v>28.75</v>
      </c>
      <c r="K454" s="31">
        <v>24</v>
      </c>
      <c r="L454" s="32">
        <f t="shared" si="25"/>
        <v>1.1979166666666667</v>
      </c>
      <c r="M454" s="52"/>
      <c r="N454" s="17" t="s">
        <v>564</v>
      </c>
      <c r="O454" s="34">
        <f t="shared" si="23"/>
        <v>0</v>
      </c>
      <c r="P454" s="55"/>
      <c r="Q454" s="118"/>
    </row>
    <row r="455" spans="2:17" s="2" customFormat="1" outlineLevel="1" x14ac:dyDescent="0.3">
      <c r="B455" s="8" t="s">
        <v>672</v>
      </c>
      <c r="C455" s="9" t="s">
        <v>17</v>
      </c>
      <c r="D455" s="232" t="s">
        <v>613</v>
      </c>
      <c r="E455" s="63" t="s">
        <v>19</v>
      </c>
      <c r="F455" s="64" t="s">
        <v>614</v>
      </c>
      <c r="G455" s="65" t="s">
        <v>551</v>
      </c>
      <c r="H455" s="12" t="s">
        <v>28</v>
      </c>
      <c r="I455" s="13" t="s">
        <v>673</v>
      </c>
      <c r="J455" s="14">
        <v>2.16</v>
      </c>
      <c r="K455" s="15">
        <v>1</v>
      </c>
      <c r="L455" s="16">
        <f t="shared" si="25"/>
        <v>2.16</v>
      </c>
      <c r="M455" s="51"/>
      <c r="N455" s="17" t="s">
        <v>28</v>
      </c>
      <c r="O455" s="18">
        <f t="shared" si="23"/>
        <v>0</v>
      </c>
      <c r="P455" s="55"/>
      <c r="Q455" s="118"/>
    </row>
    <row r="456" spans="2:17" s="2" customFormat="1" outlineLevel="1" x14ac:dyDescent="0.3">
      <c r="B456" s="8" t="s">
        <v>674</v>
      </c>
      <c r="C456" s="9" t="s">
        <v>17</v>
      </c>
      <c r="D456" s="232" t="s">
        <v>613</v>
      </c>
      <c r="E456" s="63" t="s">
        <v>19</v>
      </c>
      <c r="F456" s="64" t="s">
        <v>614</v>
      </c>
      <c r="G456" s="65" t="s">
        <v>551</v>
      </c>
      <c r="H456" s="12" t="s">
        <v>28</v>
      </c>
      <c r="I456" s="13" t="s">
        <v>344</v>
      </c>
      <c r="J456" s="14">
        <v>2.16</v>
      </c>
      <c r="K456" s="15">
        <v>1</v>
      </c>
      <c r="L456" s="16">
        <f t="shared" si="25"/>
        <v>2.16</v>
      </c>
      <c r="M456" s="51"/>
      <c r="N456" s="17" t="s">
        <v>28</v>
      </c>
      <c r="O456" s="18">
        <f t="shared" si="23"/>
        <v>0</v>
      </c>
      <c r="P456" s="55"/>
      <c r="Q456" s="118"/>
    </row>
    <row r="457" spans="2:17" s="2" customFormat="1" outlineLevel="1" x14ac:dyDescent="0.3">
      <c r="B457" s="8" t="s">
        <v>868</v>
      </c>
      <c r="C457" s="9" t="s">
        <v>66</v>
      </c>
      <c r="D457" s="9" t="s">
        <v>239</v>
      </c>
      <c r="E457" s="63" t="s">
        <v>19</v>
      </c>
      <c r="F457" s="64" t="s">
        <v>550</v>
      </c>
      <c r="G457" s="65" t="s">
        <v>551</v>
      </c>
      <c r="H457" s="12" t="s">
        <v>22</v>
      </c>
      <c r="I457" s="13" t="s">
        <v>185</v>
      </c>
      <c r="J457" s="14">
        <v>85.18</v>
      </c>
      <c r="K457" s="15">
        <v>1</v>
      </c>
      <c r="L457" s="16">
        <f t="shared" si="25"/>
        <v>85.18</v>
      </c>
      <c r="M457" s="51"/>
      <c r="N457" s="17" t="s">
        <v>22</v>
      </c>
      <c r="O457" s="18">
        <f t="shared" si="23"/>
        <v>0</v>
      </c>
      <c r="P457" s="55"/>
      <c r="Q457" s="118">
        <v>12</v>
      </c>
    </row>
    <row r="458" spans="2:17" s="2" customFormat="1" ht="15.75" customHeight="1" outlineLevel="1" x14ac:dyDescent="0.3">
      <c r="B458" s="25" t="s">
        <v>821</v>
      </c>
      <c r="C458" s="26" t="s">
        <v>17</v>
      </c>
      <c r="D458" s="233" t="s">
        <v>239</v>
      </c>
      <c r="E458" s="27" t="s">
        <v>19</v>
      </c>
      <c r="F458" s="35" t="s">
        <v>550</v>
      </c>
      <c r="G458" s="39" t="s">
        <v>551</v>
      </c>
      <c r="H458" s="54" t="s">
        <v>22</v>
      </c>
      <c r="I458" s="29" t="s">
        <v>185</v>
      </c>
      <c r="J458" s="30">
        <v>83.85</v>
      </c>
      <c r="K458" s="31">
        <v>1</v>
      </c>
      <c r="L458" s="32">
        <f t="shared" si="25"/>
        <v>83.85</v>
      </c>
      <c r="M458" s="52"/>
      <c r="N458" s="33" t="s">
        <v>22</v>
      </c>
      <c r="O458" s="34">
        <f t="shared" si="23"/>
        <v>0</v>
      </c>
      <c r="P458" s="55"/>
      <c r="Q458" s="118">
        <v>11</v>
      </c>
    </row>
    <row r="459" spans="2:17" s="2" customFormat="1" ht="15.75" customHeight="1" outlineLevel="1" x14ac:dyDescent="0.3">
      <c r="B459" s="8" t="s">
        <v>675</v>
      </c>
      <c r="C459" s="9" t="s">
        <v>17</v>
      </c>
      <c r="D459" s="232" t="s">
        <v>613</v>
      </c>
      <c r="E459" s="63" t="s">
        <v>19</v>
      </c>
      <c r="F459" s="64" t="s">
        <v>550</v>
      </c>
      <c r="G459" s="65" t="s">
        <v>551</v>
      </c>
      <c r="H459" s="12" t="s">
        <v>22</v>
      </c>
      <c r="I459" s="13" t="s">
        <v>676</v>
      </c>
      <c r="J459" s="14">
        <v>15.05</v>
      </c>
      <c r="K459" s="15">
        <v>1</v>
      </c>
      <c r="L459" s="16">
        <f t="shared" si="25"/>
        <v>15.05</v>
      </c>
      <c r="M459" s="51"/>
      <c r="N459" s="17" t="s">
        <v>22</v>
      </c>
      <c r="O459" s="18">
        <f t="shared" si="23"/>
        <v>0</v>
      </c>
      <c r="P459" s="55"/>
      <c r="Q459" s="118"/>
    </row>
    <row r="460" spans="2:17" s="2" customFormat="1" ht="15.75" customHeight="1" outlineLevel="1" x14ac:dyDescent="0.3">
      <c r="B460" s="8" t="s">
        <v>1337</v>
      </c>
      <c r="C460" s="9" t="s">
        <v>66</v>
      </c>
      <c r="D460" s="9" t="s">
        <v>35</v>
      </c>
      <c r="E460" s="63" t="s">
        <v>384</v>
      </c>
      <c r="F460" s="64" t="s">
        <v>93</v>
      </c>
      <c r="G460" s="65" t="s">
        <v>21</v>
      </c>
      <c r="H460" s="85" t="s">
        <v>71</v>
      </c>
      <c r="I460" s="88" t="s">
        <v>496</v>
      </c>
      <c r="J460" s="19">
        <v>18.54</v>
      </c>
      <c r="K460" s="20">
        <v>1</v>
      </c>
      <c r="L460" s="16">
        <f t="shared" si="25"/>
        <v>18.54</v>
      </c>
      <c r="M460" s="51"/>
      <c r="N460" s="17" t="s">
        <v>71</v>
      </c>
      <c r="O460" s="18">
        <f t="shared" ref="O460:O523" si="26">M460*L460</f>
        <v>0</v>
      </c>
      <c r="P460" s="55"/>
      <c r="Q460" s="118"/>
    </row>
    <row r="461" spans="2:17" s="2" customFormat="1" ht="18.75" customHeight="1" outlineLevel="1" x14ac:dyDescent="0.3">
      <c r="B461" s="8" t="s">
        <v>247</v>
      </c>
      <c r="C461" s="9" t="s">
        <v>17</v>
      </c>
      <c r="D461" s="232" t="s">
        <v>239</v>
      </c>
      <c r="E461" s="63" t="s">
        <v>19</v>
      </c>
      <c r="F461" s="64" t="s">
        <v>93</v>
      </c>
      <c r="G461" s="65" t="s">
        <v>21</v>
      </c>
      <c r="H461" s="12" t="s">
        <v>22</v>
      </c>
      <c r="I461" s="13" t="s">
        <v>248</v>
      </c>
      <c r="J461" s="14">
        <v>59.97</v>
      </c>
      <c r="K461" s="15">
        <v>6</v>
      </c>
      <c r="L461" s="16">
        <f t="shared" si="25"/>
        <v>9.9949999999999992</v>
      </c>
      <c r="M461" s="51"/>
      <c r="N461" s="17" t="s">
        <v>28</v>
      </c>
      <c r="O461" s="18">
        <f t="shared" si="26"/>
        <v>0</v>
      </c>
      <c r="P461" s="55"/>
      <c r="Q461" s="118">
        <v>35</v>
      </c>
    </row>
    <row r="462" spans="2:17" s="2" customFormat="1" ht="18.75" customHeight="1" outlineLevel="1" x14ac:dyDescent="0.3">
      <c r="B462" s="8" t="s">
        <v>677</v>
      </c>
      <c r="C462" s="9" t="s">
        <v>17</v>
      </c>
      <c r="D462" s="232" t="s">
        <v>613</v>
      </c>
      <c r="E462" s="63" t="s">
        <v>19</v>
      </c>
      <c r="F462" s="79" t="s">
        <v>614</v>
      </c>
      <c r="G462" s="65" t="s">
        <v>551</v>
      </c>
      <c r="H462" s="12" t="s">
        <v>22</v>
      </c>
      <c r="I462" s="13" t="s">
        <v>678</v>
      </c>
      <c r="J462" s="14">
        <v>29.21</v>
      </c>
      <c r="K462" s="15">
        <v>1</v>
      </c>
      <c r="L462" s="62">
        <f t="shared" si="25"/>
        <v>29.21</v>
      </c>
      <c r="M462" s="51"/>
      <c r="N462" s="23" t="s">
        <v>22</v>
      </c>
      <c r="O462" s="18">
        <f t="shared" si="26"/>
        <v>0</v>
      </c>
      <c r="P462" s="55"/>
      <c r="Q462" s="118"/>
    </row>
    <row r="463" spans="2:17" s="2" customFormat="1" ht="18.75" customHeight="1" outlineLevel="1" x14ac:dyDescent="0.3">
      <c r="B463" s="8" t="s">
        <v>1371</v>
      </c>
      <c r="C463" s="9" t="s">
        <v>17</v>
      </c>
      <c r="D463" s="232" t="s">
        <v>35</v>
      </c>
      <c r="E463" s="10" t="s">
        <v>19</v>
      </c>
      <c r="F463" s="70" t="s">
        <v>899</v>
      </c>
      <c r="G463" s="38" t="s">
        <v>21</v>
      </c>
      <c r="H463" s="12" t="s">
        <v>22</v>
      </c>
      <c r="I463" s="13" t="s">
        <v>32</v>
      </c>
      <c r="J463" s="14">
        <v>1.397</v>
      </c>
      <c r="K463" s="15">
        <v>1</v>
      </c>
      <c r="L463" s="106">
        <f t="shared" si="25"/>
        <v>1.397</v>
      </c>
      <c r="M463" s="51"/>
      <c r="N463" s="23" t="s">
        <v>33</v>
      </c>
      <c r="O463" s="18">
        <f t="shared" si="26"/>
        <v>0</v>
      </c>
      <c r="P463" s="75"/>
      <c r="Q463" s="119"/>
    </row>
    <row r="464" spans="2:17" s="2" customFormat="1" ht="18.75" customHeight="1" outlineLevel="1" x14ac:dyDescent="0.3">
      <c r="B464" s="8" t="s">
        <v>942</v>
      </c>
      <c r="C464" s="9" t="s">
        <v>557</v>
      </c>
      <c r="D464" s="232" t="s">
        <v>76</v>
      </c>
      <c r="E464" s="10" t="s">
        <v>19</v>
      </c>
      <c r="F464" s="70" t="s">
        <v>899</v>
      </c>
      <c r="G464" s="38" t="s">
        <v>21</v>
      </c>
      <c r="H464" s="12" t="s">
        <v>22</v>
      </c>
      <c r="I464" s="13" t="s">
        <v>943</v>
      </c>
      <c r="J464" s="14">
        <v>33.71</v>
      </c>
      <c r="K464" s="15">
        <v>10</v>
      </c>
      <c r="L464" s="62">
        <f t="shared" si="25"/>
        <v>3.371</v>
      </c>
      <c r="M464" s="52"/>
      <c r="N464" s="23" t="s">
        <v>546</v>
      </c>
      <c r="O464" s="18">
        <f t="shared" si="26"/>
        <v>0</v>
      </c>
      <c r="P464" s="75"/>
      <c r="Q464" s="118" t="s">
        <v>944</v>
      </c>
    </row>
    <row r="465" spans="1:17" s="2" customFormat="1" outlineLevel="1" x14ac:dyDescent="0.3">
      <c r="B465" s="25" t="s">
        <v>945</v>
      </c>
      <c r="C465" s="26" t="s">
        <v>493</v>
      </c>
      <c r="D465" s="26" t="s">
        <v>76</v>
      </c>
      <c r="E465" s="27" t="s">
        <v>19</v>
      </c>
      <c r="F465" s="35" t="s">
        <v>899</v>
      </c>
      <c r="G465" s="39" t="s">
        <v>21</v>
      </c>
      <c r="H465" s="54" t="s">
        <v>22</v>
      </c>
      <c r="I465" s="29" t="s">
        <v>946</v>
      </c>
      <c r="J465" s="30">
        <v>29.35</v>
      </c>
      <c r="K465" s="31">
        <v>10</v>
      </c>
      <c r="L465" s="32">
        <f t="shared" si="25"/>
        <v>2.9350000000000001</v>
      </c>
      <c r="M465" s="52"/>
      <c r="N465" s="33" t="s">
        <v>33</v>
      </c>
      <c r="O465" s="34">
        <f t="shared" si="26"/>
        <v>0</v>
      </c>
      <c r="P465" s="55"/>
      <c r="Q465" s="118" t="s">
        <v>947</v>
      </c>
    </row>
    <row r="466" spans="1:17" s="2" customFormat="1" outlineLevel="1" x14ac:dyDescent="0.3">
      <c r="B466" s="25" t="s">
        <v>945</v>
      </c>
      <c r="C466" s="26" t="s">
        <v>557</v>
      </c>
      <c r="D466" s="233" t="s">
        <v>35</v>
      </c>
      <c r="E466" s="27" t="s">
        <v>19</v>
      </c>
      <c r="F466" s="35" t="s">
        <v>899</v>
      </c>
      <c r="G466" s="39" t="s">
        <v>21</v>
      </c>
      <c r="H466" s="54" t="s">
        <v>22</v>
      </c>
      <c r="I466" s="29" t="s">
        <v>1295</v>
      </c>
      <c r="J466" s="30">
        <v>29.35</v>
      </c>
      <c r="K466" s="31">
        <v>10</v>
      </c>
      <c r="L466" s="32">
        <f t="shared" si="25"/>
        <v>2.9350000000000001</v>
      </c>
      <c r="M466" s="52"/>
      <c r="N466" s="33" t="s">
        <v>33</v>
      </c>
      <c r="O466" s="34">
        <f t="shared" si="26"/>
        <v>0</v>
      </c>
      <c r="P466" s="55"/>
      <c r="Q466" s="118"/>
    </row>
    <row r="467" spans="1:17" s="2" customFormat="1" outlineLevel="1" x14ac:dyDescent="0.3">
      <c r="B467" s="8" t="s">
        <v>679</v>
      </c>
      <c r="C467" s="9" t="s">
        <v>17</v>
      </c>
      <c r="D467" s="232" t="s">
        <v>613</v>
      </c>
      <c r="E467" s="63" t="s">
        <v>618</v>
      </c>
      <c r="F467" s="64" t="s">
        <v>550</v>
      </c>
      <c r="G467" s="65" t="s">
        <v>551</v>
      </c>
      <c r="H467" s="12" t="s">
        <v>22</v>
      </c>
      <c r="I467" s="13" t="s">
        <v>623</v>
      </c>
      <c r="J467" s="14">
        <v>16.97</v>
      </c>
      <c r="K467" s="15">
        <v>1</v>
      </c>
      <c r="L467" s="16">
        <f t="shared" si="25"/>
        <v>16.97</v>
      </c>
      <c r="M467" s="51"/>
      <c r="N467" s="17" t="s">
        <v>22</v>
      </c>
      <c r="O467" s="18">
        <f t="shared" si="26"/>
        <v>0</v>
      </c>
      <c r="P467" s="55"/>
      <c r="Q467" s="118"/>
    </row>
    <row r="468" spans="1:17" s="2" customFormat="1" outlineLevel="1" x14ac:dyDescent="0.3">
      <c r="B468" s="8" t="s">
        <v>357</v>
      </c>
      <c r="C468" s="9" t="s">
        <v>66</v>
      </c>
      <c r="D468" s="9" t="s">
        <v>35</v>
      </c>
      <c r="E468" s="63" t="s">
        <v>384</v>
      </c>
      <c r="F468" s="64" t="s">
        <v>93</v>
      </c>
      <c r="G468" s="65" t="s">
        <v>902</v>
      </c>
      <c r="H468" s="86" t="s">
        <v>571</v>
      </c>
      <c r="I468" s="13" t="s">
        <v>75</v>
      </c>
      <c r="J468" s="14">
        <v>8.86</v>
      </c>
      <c r="K468" s="15">
        <v>1</v>
      </c>
      <c r="L468" s="16">
        <f t="shared" si="25"/>
        <v>8.86</v>
      </c>
      <c r="M468" s="51"/>
      <c r="N468" s="17" t="s">
        <v>28</v>
      </c>
      <c r="O468" s="18">
        <f t="shared" si="26"/>
        <v>0</v>
      </c>
      <c r="P468" s="55"/>
      <c r="Q468" s="121"/>
    </row>
    <row r="469" spans="1:17" s="2" customFormat="1" outlineLevel="1" x14ac:dyDescent="0.3">
      <c r="B469" s="8" t="s">
        <v>1159</v>
      </c>
      <c r="C469" s="9" t="s">
        <v>66</v>
      </c>
      <c r="D469" s="9" t="s">
        <v>18</v>
      </c>
      <c r="E469" s="63" t="s">
        <v>455</v>
      </c>
      <c r="F469" s="64" t="s">
        <v>734</v>
      </c>
      <c r="G469" s="65" t="s">
        <v>21</v>
      </c>
      <c r="H469" s="80" t="s">
        <v>571</v>
      </c>
      <c r="I469" s="83" t="s">
        <v>151</v>
      </c>
      <c r="J469" s="19">
        <v>18.45</v>
      </c>
      <c r="K469" s="20">
        <v>1</v>
      </c>
      <c r="L469" s="16">
        <f t="shared" si="25"/>
        <v>18.45</v>
      </c>
      <c r="M469" s="51"/>
      <c r="N469" s="17" t="s">
        <v>571</v>
      </c>
      <c r="O469" s="18">
        <f t="shared" si="26"/>
        <v>0</v>
      </c>
      <c r="P469" s="55"/>
      <c r="Q469" s="118"/>
    </row>
    <row r="470" spans="1:17" s="2" customFormat="1" outlineLevel="1" x14ac:dyDescent="0.3">
      <c r="B470" s="8" t="s">
        <v>1086</v>
      </c>
      <c r="C470" s="9" t="s">
        <v>557</v>
      </c>
      <c r="D470" s="232" t="s">
        <v>73</v>
      </c>
      <c r="E470" s="63" t="s">
        <v>455</v>
      </c>
      <c r="F470" s="64" t="s">
        <v>734</v>
      </c>
      <c r="G470" s="65" t="s">
        <v>21</v>
      </c>
      <c r="H470" s="12" t="s">
        <v>22</v>
      </c>
      <c r="I470" s="13" t="s">
        <v>1028</v>
      </c>
      <c r="J470" s="14">
        <v>12.3</v>
      </c>
      <c r="K470" s="15">
        <v>1</v>
      </c>
      <c r="L470" s="16">
        <f t="shared" si="25"/>
        <v>12.3</v>
      </c>
      <c r="M470" s="51"/>
      <c r="N470" s="17" t="s">
        <v>33</v>
      </c>
      <c r="O470" s="18">
        <f t="shared" si="26"/>
        <v>0</v>
      </c>
      <c r="P470" s="55"/>
      <c r="Q470" s="118" t="s">
        <v>1087</v>
      </c>
    </row>
    <row r="471" spans="1:17" s="2" customFormat="1" outlineLevel="1" x14ac:dyDescent="0.3">
      <c r="B471" s="8" t="s">
        <v>1086</v>
      </c>
      <c r="C471" s="9" t="s">
        <v>557</v>
      </c>
      <c r="D471" s="232" t="s">
        <v>1376</v>
      </c>
      <c r="E471" s="63" t="s">
        <v>455</v>
      </c>
      <c r="F471" s="64" t="s">
        <v>734</v>
      </c>
      <c r="G471" s="65" t="s">
        <v>21</v>
      </c>
      <c r="H471" s="12" t="s">
        <v>22</v>
      </c>
      <c r="I471" s="13" t="s">
        <v>1028</v>
      </c>
      <c r="J471" s="14">
        <v>12.3</v>
      </c>
      <c r="K471" s="15">
        <v>1</v>
      </c>
      <c r="L471" s="16">
        <f t="shared" si="25"/>
        <v>12.3</v>
      </c>
      <c r="M471" s="51"/>
      <c r="N471" s="17" t="s">
        <v>33</v>
      </c>
      <c r="O471" s="18">
        <f t="shared" si="26"/>
        <v>0</v>
      </c>
      <c r="P471" s="55"/>
      <c r="Q471" s="118" t="s">
        <v>1406</v>
      </c>
    </row>
    <row r="472" spans="1:17" s="2" customFormat="1" outlineLevel="1" x14ac:dyDescent="0.3">
      <c r="B472" s="8" t="s">
        <v>1039</v>
      </c>
      <c r="C472" s="9" t="s">
        <v>557</v>
      </c>
      <c r="D472" s="232" t="s">
        <v>73</v>
      </c>
      <c r="E472" s="63" t="s">
        <v>455</v>
      </c>
      <c r="F472" s="64" t="s">
        <v>734</v>
      </c>
      <c r="G472" s="65" t="s">
        <v>21</v>
      </c>
      <c r="H472" s="12" t="s">
        <v>22</v>
      </c>
      <c r="I472" s="13">
        <v>48</v>
      </c>
      <c r="J472" s="30">
        <v>51.87</v>
      </c>
      <c r="K472" s="31">
        <v>48</v>
      </c>
      <c r="L472" s="32">
        <f t="shared" si="25"/>
        <v>1.0806249999999999</v>
      </c>
      <c r="M472" s="52"/>
      <c r="N472" s="33" t="s">
        <v>28</v>
      </c>
      <c r="O472" s="34">
        <f t="shared" si="26"/>
        <v>0</v>
      </c>
      <c r="P472" s="55"/>
      <c r="Q472" s="118" t="s">
        <v>1040</v>
      </c>
    </row>
    <row r="473" spans="1:17" s="2" customFormat="1" outlineLevel="1" x14ac:dyDescent="0.3">
      <c r="B473" s="25" t="s">
        <v>1039</v>
      </c>
      <c r="C473" s="26" t="s">
        <v>557</v>
      </c>
      <c r="D473" s="233" t="s">
        <v>73</v>
      </c>
      <c r="E473" s="27" t="s">
        <v>455</v>
      </c>
      <c r="F473" s="35" t="s">
        <v>734</v>
      </c>
      <c r="G473" s="39" t="s">
        <v>21</v>
      </c>
      <c r="H473" s="54" t="s">
        <v>22</v>
      </c>
      <c r="I473" s="29">
        <v>48</v>
      </c>
      <c r="J473" s="30">
        <v>51.87</v>
      </c>
      <c r="K473" s="31">
        <v>48</v>
      </c>
      <c r="L473" s="32">
        <f t="shared" si="25"/>
        <v>1.0806249999999999</v>
      </c>
      <c r="M473" s="52"/>
      <c r="N473" s="33" t="s">
        <v>28</v>
      </c>
      <c r="O473" s="34">
        <f t="shared" si="26"/>
        <v>0</v>
      </c>
      <c r="P473" s="55"/>
      <c r="Q473" s="118" t="s">
        <v>1109</v>
      </c>
    </row>
    <row r="474" spans="1:17" s="61" customFormat="1" outlineLevel="1" x14ac:dyDescent="0.3">
      <c r="A474" s="2"/>
      <c r="B474" s="8" t="s">
        <v>1039</v>
      </c>
      <c r="C474" s="9" t="s">
        <v>557</v>
      </c>
      <c r="D474" s="232" t="s">
        <v>1376</v>
      </c>
      <c r="E474" s="63" t="s">
        <v>455</v>
      </c>
      <c r="F474" s="64" t="s">
        <v>734</v>
      </c>
      <c r="G474" s="65" t="s">
        <v>21</v>
      </c>
      <c r="H474" s="12" t="s">
        <v>22</v>
      </c>
      <c r="I474" s="13">
        <v>48</v>
      </c>
      <c r="J474" s="14">
        <v>51.87</v>
      </c>
      <c r="K474" s="15">
        <v>48</v>
      </c>
      <c r="L474" s="16">
        <f t="shared" si="25"/>
        <v>1.0806249999999999</v>
      </c>
      <c r="M474" s="51"/>
      <c r="N474" s="17" t="s">
        <v>28</v>
      </c>
      <c r="O474" s="18">
        <f t="shared" si="26"/>
        <v>0</v>
      </c>
      <c r="P474" s="55"/>
      <c r="Q474" s="118" t="s">
        <v>1383</v>
      </c>
    </row>
    <row r="475" spans="1:17" s="61" customFormat="1" outlineLevel="1" x14ac:dyDescent="0.3">
      <c r="A475" s="2"/>
      <c r="B475" s="8" t="s">
        <v>733</v>
      </c>
      <c r="C475" s="9" t="s">
        <v>17</v>
      </c>
      <c r="D475" s="232" t="s">
        <v>189</v>
      </c>
      <c r="E475" s="63" t="s">
        <v>455</v>
      </c>
      <c r="F475" s="64" t="s">
        <v>734</v>
      </c>
      <c r="G475" s="65" t="s">
        <v>21</v>
      </c>
      <c r="H475" s="12" t="s">
        <v>28</v>
      </c>
      <c r="I475" s="13" t="s">
        <v>32</v>
      </c>
      <c r="J475" s="14">
        <v>0.93</v>
      </c>
      <c r="K475" s="15">
        <v>1</v>
      </c>
      <c r="L475" s="16">
        <f t="shared" si="25"/>
        <v>0.93</v>
      </c>
      <c r="M475" s="51"/>
      <c r="N475" s="17" t="s">
        <v>33</v>
      </c>
      <c r="O475" s="18">
        <f t="shared" si="26"/>
        <v>0</v>
      </c>
      <c r="P475" s="55"/>
      <c r="Q475" s="118" t="s">
        <v>735</v>
      </c>
    </row>
    <row r="476" spans="1:17" s="2" customFormat="1" outlineLevel="1" x14ac:dyDescent="0.3">
      <c r="B476" s="25" t="s">
        <v>1435</v>
      </c>
      <c r="C476" s="26" t="s">
        <v>66</v>
      </c>
      <c r="D476" s="233" t="s">
        <v>1376</v>
      </c>
      <c r="E476" s="27" t="s">
        <v>455</v>
      </c>
      <c r="F476" s="35" t="s">
        <v>734</v>
      </c>
      <c r="G476" s="39" t="s">
        <v>21</v>
      </c>
      <c r="H476" s="54" t="s">
        <v>22</v>
      </c>
      <c r="I476" s="29" t="s">
        <v>1065</v>
      </c>
      <c r="J476" s="30">
        <v>6.14</v>
      </c>
      <c r="K476" s="31">
        <v>5</v>
      </c>
      <c r="L476" s="32">
        <f t="shared" si="25"/>
        <v>1.228</v>
      </c>
      <c r="M476" s="52"/>
      <c r="N476" s="33" t="s">
        <v>33</v>
      </c>
      <c r="O476" s="34">
        <f t="shared" si="26"/>
        <v>0</v>
      </c>
      <c r="P476" s="55"/>
      <c r="Q476" s="118"/>
    </row>
    <row r="477" spans="1:17" s="2" customFormat="1" outlineLevel="1" x14ac:dyDescent="0.3">
      <c r="B477" s="8" t="s">
        <v>1102</v>
      </c>
      <c r="C477" s="9" t="s">
        <v>557</v>
      </c>
      <c r="D477" s="232" t="s">
        <v>73</v>
      </c>
      <c r="E477" s="63" t="s">
        <v>455</v>
      </c>
      <c r="F477" s="64" t="s">
        <v>734</v>
      </c>
      <c r="G477" s="65" t="s">
        <v>21</v>
      </c>
      <c r="H477" s="12" t="s">
        <v>22</v>
      </c>
      <c r="I477" s="13" t="s">
        <v>1037</v>
      </c>
      <c r="J477" s="14">
        <v>16.579999999999998</v>
      </c>
      <c r="K477" s="15">
        <v>20</v>
      </c>
      <c r="L477" s="16">
        <f t="shared" si="25"/>
        <v>0.82899999999999996</v>
      </c>
      <c r="M477" s="51"/>
      <c r="N477" s="17" t="s">
        <v>33</v>
      </c>
      <c r="O477" s="18">
        <f t="shared" si="26"/>
        <v>0</v>
      </c>
      <c r="P477" s="55"/>
      <c r="Q477" s="118" t="s">
        <v>1103</v>
      </c>
    </row>
    <row r="478" spans="1:17" s="2" customFormat="1" outlineLevel="1" x14ac:dyDescent="0.3">
      <c r="B478" s="8" t="s">
        <v>1102</v>
      </c>
      <c r="C478" s="9" t="s">
        <v>557</v>
      </c>
      <c r="D478" s="232" t="s">
        <v>1376</v>
      </c>
      <c r="E478" s="63" t="s">
        <v>455</v>
      </c>
      <c r="F478" s="64" t="s">
        <v>734</v>
      </c>
      <c r="G478" s="65" t="s">
        <v>21</v>
      </c>
      <c r="H478" s="12" t="s">
        <v>22</v>
      </c>
      <c r="I478" s="13" t="s">
        <v>1037</v>
      </c>
      <c r="J478" s="14">
        <v>16.579999999999998</v>
      </c>
      <c r="K478" s="15">
        <v>20</v>
      </c>
      <c r="L478" s="16">
        <f t="shared" si="25"/>
        <v>0.82899999999999996</v>
      </c>
      <c r="M478" s="51"/>
      <c r="N478" s="17" t="s">
        <v>33</v>
      </c>
      <c r="O478" s="18">
        <f t="shared" si="26"/>
        <v>0</v>
      </c>
      <c r="P478" s="60"/>
      <c r="Q478" s="118" t="s">
        <v>1403</v>
      </c>
    </row>
    <row r="479" spans="1:17" s="2" customFormat="1" outlineLevel="1" x14ac:dyDescent="0.3">
      <c r="B479" s="8" t="s">
        <v>1036</v>
      </c>
      <c r="C479" s="9" t="s">
        <v>557</v>
      </c>
      <c r="D479" s="232" t="s">
        <v>73</v>
      </c>
      <c r="E479" s="63" t="s">
        <v>455</v>
      </c>
      <c r="F479" s="79" t="s">
        <v>734</v>
      </c>
      <c r="G479" s="65" t="s">
        <v>21</v>
      </c>
      <c r="H479" s="12" t="s">
        <v>22</v>
      </c>
      <c r="I479" s="13" t="s">
        <v>1037</v>
      </c>
      <c r="J479" s="14">
        <v>19.52</v>
      </c>
      <c r="K479" s="15">
        <v>20</v>
      </c>
      <c r="L479" s="62">
        <f t="shared" ref="L479:L510" si="27">J479/K479</f>
        <v>0.97599999999999998</v>
      </c>
      <c r="M479" s="51"/>
      <c r="N479" s="23" t="s">
        <v>33</v>
      </c>
      <c r="O479" s="18">
        <f t="shared" si="26"/>
        <v>0</v>
      </c>
      <c r="P479" s="55"/>
      <c r="Q479" s="118" t="s">
        <v>1038</v>
      </c>
    </row>
    <row r="480" spans="1:17" s="2" customFormat="1" outlineLevel="1" x14ac:dyDescent="0.3">
      <c r="B480" s="8" t="s">
        <v>1036</v>
      </c>
      <c r="C480" s="9" t="s">
        <v>557</v>
      </c>
      <c r="D480" s="232" t="s">
        <v>1376</v>
      </c>
      <c r="E480" s="63" t="s">
        <v>455</v>
      </c>
      <c r="F480" s="64" t="s">
        <v>734</v>
      </c>
      <c r="G480" s="65" t="s">
        <v>21</v>
      </c>
      <c r="H480" s="12" t="s">
        <v>22</v>
      </c>
      <c r="I480" s="13" t="s">
        <v>1037</v>
      </c>
      <c r="J480" s="14">
        <v>19.52</v>
      </c>
      <c r="K480" s="15">
        <v>20</v>
      </c>
      <c r="L480" s="16">
        <f t="shared" si="27"/>
        <v>0.97599999999999998</v>
      </c>
      <c r="M480" s="51"/>
      <c r="N480" s="17" t="s">
        <v>33</v>
      </c>
      <c r="O480" s="18">
        <f t="shared" si="26"/>
        <v>0</v>
      </c>
      <c r="P480" s="55"/>
      <c r="Q480" s="118" t="s">
        <v>1405</v>
      </c>
    </row>
    <row r="481" spans="1:17" s="2" customFormat="1" outlineLevel="1" x14ac:dyDescent="0.3">
      <c r="B481" s="25" t="s">
        <v>1436</v>
      </c>
      <c r="C481" s="26" t="s">
        <v>949</v>
      </c>
      <c r="D481" s="233" t="s">
        <v>1376</v>
      </c>
      <c r="E481" s="27" t="s">
        <v>455</v>
      </c>
      <c r="F481" s="153" t="s">
        <v>734</v>
      </c>
      <c r="G481" s="39" t="s">
        <v>21</v>
      </c>
      <c r="H481" s="54" t="s">
        <v>28</v>
      </c>
      <c r="I481" s="29">
        <v>1</v>
      </c>
      <c r="J481" s="30">
        <v>3.23</v>
      </c>
      <c r="K481" s="31">
        <v>1</v>
      </c>
      <c r="L481" s="106">
        <f t="shared" si="27"/>
        <v>3.23</v>
      </c>
      <c r="M481" s="52"/>
      <c r="N481" s="115" t="s">
        <v>28</v>
      </c>
      <c r="O481" s="34">
        <f t="shared" si="26"/>
        <v>0</v>
      </c>
      <c r="P481" s="55"/>
      <c r="Q481" s="118"/>
    </row>
    <row r="482" spans="1:17" s="61" customFormat="1" outlineLevel="1" x14ac:dyDescent="0.3">
      <c r="A482" s="2"/>
      <c r="B482" s="8" t="s">
        <v>1064</v>
      </c>
      <c r="C482" s="9" t="s">
        <v>557</v>
      </c>
      <c r="D482" s="232" t="s">
        <v>73</v>
      </c>
      <c r="E482" s="63" t="s">
        <v>455</v>
      </c>
      <c r="F482" s="64" t="s">
        <v>734</v>
      </c>
      <c r="G482" s="65" t="s">
        <v>21</v>
      </c>
      <c r="H482" s="12" t="s">
        <v>130</v>
      </c>
      <c r="I482" s="13" t="s">
        <v>1065</v>
      </c>
      <c r="J482" s="14">
        <v>7.27</v>
      </c>
      <c r="K482" s="15">
        <v>5</v>
      </c>
      <c r="L482" s="16">
        <f t="shared" si="27"/>
        <v>1.454</v>
      </c>
      <c r="M482" s="51"/>
      <c r="N482" s="17" t="s">
        <v>33</v>
      </c>
      <c r="O482" s="18">
        <f t="shared" si="26"/>
        <v>0</v>
      </c>
      <c r="P482" s="55"/>
      <c r="Q482" s="118" t="s">
        <v>1066</v>
      </c>
    </row>
    <row r="483" spans="1:17" s="2" customFormat="1" outlineLevel="1" x14ac:dyDescent="0.3">
      <c r="B483" s="8" t="s">
        <v>1064</v>
      </c>
      <c r="C483" s="9" t="s">
        <v>557</v>
      </c>
      <c r="D483" s="232" t="s">
        <v>1376</v>
      </c>
      <c r="E483" s="63" t="s">
        <v>455</v>
      </c>
      <c r="F483" s="64" t="s">
        <v>734</v>
      </c>
      <c r="G483" s="65" t="s">
        <v>21</v>
      </c>
      <c r="H483" s="12" t="s">
        <v>130</v>
      </c>
      <c r="I483" s="13" t="s">
        <v>1065</v>
      </c>
      <c r="J483" s="14">
        <v>7.27</v>
      </c>
      <c r="K483" s="15">
        <v>5</v>
      </c>
      <c r="L483" s="16">
        <f t="shared" si="27"/>
        <v>1.454</v>
      </c>
      <c r="M483" s="51"/>
      <c r="N483" s="17" t="s">
        <v>33</v>
      </c>
      <c r="O483" s="18">
        <f t="shared" si="26"/>
        <v>0</v>
      </c>
      <c r="P483" s="55"/>
      <c r="Q483" s="118" t="s">
        <v>1406</v>
      </c>
    </row>
    <row r="484" spans="1:17" s="2" customFormat="1" outlineLevel="1" x14ac:dyDescent="0.3">
      <c r="B484" s="8" t="s">
        <v>1027</v>
      </c>
      <c r="C484" s="9" t="s">
        <v>557</v>
      </c>
      <c r="D484" s="232" t="s">
        <v>73</v>
      </c>
      <c r="E484" s="63" t="s">
        <v>455</v>
      </c>
      <c r="F484" s="64" t="s">
        <v>734</v>
      </c>
      <c r="G484" s="65" t="s">
        <v>21</v>
      </c>
      <c r="H484" s="12" t="s">
        <v>22</v>
      </c>
      <c r="I484" s="13" t="s">
        <v>1028</v>
      </c>
      <c r="J484" s="14">
        <v>0.42</v>
      </c>
      <c r="K484" s="15">
        <v>1</v>
      </c>
      <c r="L484" s="16">
        <f t="shared" si="27"/>
        <v>0.42</v>
      </c>
      <c r="M484" s="51"/>
      <c r="N484" s="17" t="s">
        <v>33</v>
      </c>
      <c r="O484" s="18">
        <f t="shared" si="26"/>
        <v>0</v>
      </c>
      <c r="P484" s="55"/>
      <c r="Q484" s="118" t="s">
        <v>1029</v>
      </c>
    </row>
    <row r="485" spans="1:17" s="2" customFormat="1" outlineLevel="1" x14ac:dyDescent="0.3">
      <c r="B485" s="8" t="s">
        <v>1027</v>
      </c>
      <c r="C485" s="9" t="s">
        <v>557</v>
      </c>
      <c r="D485" s="232" t="s">
        <v>1376</v>
      </c>
      <c r="E485" s="63" t="s">
        <v>455</v>
      </c>
      <c r="F485" s="64" t="s">
        <v>734</v>
      </c>
      <c r="G485" s="65" t="s">
        <v>21</v>
      </c>
      <c r="H485" s="12" t="s">
        <v>22</v>
      </c>
      <c r="I485" s="13" t="s">
        <v>1028</v>
      </c>
      <c r="J485" s="14">
        <v>0.42</v>
      </c>
      <c r="K485" s="15">
        <v>1</v>
      </c>
      <c r="L485" s="16">
        <f t="shared" si="27"/>
        <v>0.42</v>
      </c>
      <c r="M485" s="51"/>
      <c r="N485" s="17" t="s">
        <v>33</v>
      </c>
      <c r="O485" s="18">
        <f t="shared" si="26"/>
        <v>0</v>
      </c>
      <c r="P485" s="55"/>
      <c r="Q485" s="118" t="s">
        <v>1397</v>
      </c>
    </row>
    <row r="486" spans="1:17" s="2" customFormat="1" outlineLevel="1" x14ac:dyDescent="0.3">
      <c r="B486" s="8" t="s">
        <v>1024</v>
      </c>
      <c r="C486" s="9" t="s">
        <v>557</v>
      </c>
      <c r="D486" s="232" t="s">
        <v>73</v>
      </c>
      <c r="E486" s="63" t="s">
        <v>455</v>
      </c>
      <c r="F486" s="64" t="s">
        <v>734</v>
      </c>
      <c r="G486" s="65" t="s">
        <v>21</v>
      </c>
      <c r="H486" s="12" t="s">
        <v>28</v>
      </c>
      <c r="I486" s="13" t="s">
        <v>1025</v>
      </c>
      <c r="J486" s="14">
        <v>1.18</v>
      </c>
      <c r="K486" s="15">
        <v>1</v>
      </c>
      <c r="L486" s="16">
        <f t="shared" si="27"/>
        <v>1.18</v>
      </c>
      <c r="M486" s="51"/>
      <c r="N486" s="17" t="s">
        <v>28</v>
      </c>
      <c r="O486" s="18">
        <f t="shared" si="26"/>
        <v>0</v>
      </c>
      <c r="P486" s="55"/>
      <c r="Q486" s="118" t="s">
        <v>1026</v>
      </c>
    </row>
    <row r="487" spans="1:17" s="2" customFormat="1" outlineLevel="1" x14ac:dyDescent="0.3">
      <c r="B487" s="8" t="s">
        <v>1024</v>
      </c>
      <c r="C487" s="9" t="s">
        <v>557</v>
      </c>
      <c r="D487" s="232" t="s">
        <v>1376</v>
      </c>
      <c r="E487" s="63" t="s">
        <v>455</v>
      </c>
      <c r="F487" s="64" t="s">
        <v>734</v>
      </c>
      <c r="G487" s="65" t="s">
        <v>21</v>
      </c>
      <c r="H487" s="12" t="s">
        <v>28</v>
      </c>
      <c r="I487" s="13" t="s">
        <v>1025</v>
      </c>
      <c r="J487" s="14">
        <v>1.18</v>
      </c>
      <c r="K487" s="15">
        <v>1</v>
      </c>
      <c r="L487" s="16">
        <f t="shared" si="27"/>
        <v>1.18</v>
      </c>
      <c r="M487" s="51"/>
      <c r="N487" s="17" t="s">
        <v>28</v>
      </c>
      <c r="O487" s="18">
        <f t="shared" si="26"/>
        <v>0</v>
      </c>
      <c r="P487" s="60"/>
      <c r="Q487" s="118" t="s">
        <v>1396</v>
      </c>
    </row>
    <row r="488" spans="1:17" s="2" customFormat="1" outlineLevel="1" x14ac:dyDescent="0.3">
      <c r="B488" s="8" t="s">
        <v>1089</v>
      </c>
      <c r="C488" s="9" t="s">
        <v>557</v>
      </c>
      <c r="D488" s="232" t="s">
        <v>73</v>
      </c>
      <c r="E488" s="63" t="s">
        <v>455</v>
      </c>
      <c r="F488" s="64" t="s">
        <v>734</v>
      </c>
      <c r="G488" s="65" t="s">
        <v>21</v>
      </c>
      <c r="H488" s="12" t="s">
        <v>22</v>
      </c>
      <c r="I488" s="13" t="s">
        <v>1090</v>
      </c>
      <c r="J488" s="14">
        <v>4.91</v>
      </c>
      <c r="K488" s="15">
        <v>12</v>
      </c>
      <c r="L488" s="16">
        <f t="shared" si="27"/>
        <v>0.40916666666666668</v>
      </c>
      <c r="M488" s="51"/>
      <c r="N488" s="17" t="s">
        <v>33</v>
      </c>
      <c r="O488" s="18">
        <f t="shared" si="26"/>
        <v>0</v>
      </c>
      <c r="P488" s="55"/>
      <c r="Q488" s="118" t="s">
        <v>1091</v>
      </c>
    </row>
    <row r="489" spans="1:17" s="2" customFormat="1" outlineLevel="1" x14ac:dyDescent="0.3">
      <c r="B489" s="8" t="s">
        <v>1089</v>
      </c>
      <c r="C489" s="9" t="s">
        <v>557</v>
      </c>
      <c r="D489" s="232" t="s">
        <v>1376</v>
      </c>
      <c r="E489" s="63" t="s">
        <v>455</v>
      </c>
      <c r="F489" s="64" t="s">
        <v>734</v>
      </c>
      <c r="G489" s="65" t="s">
        <v>21</v>
      </c>
      <c r="H489" s="12" t="s">
        <v>22</v>
      </c>
      <c r="I489" s="13" t="s">
        <v>1090</v>
      </c>
      <c r="J489" s="14">
        <v>4.91</v>
      </c>
      <c r="K489" s="15">
        <v>2</v>
      </c>
      <c r="L489" s="16">
        <f t="shared" si="27"/>
        <v>2.4550000000000001</v>
      </c>
      <c r="M489" s="51"/>
      <c r="N489" s="17" t="s">
        <v>33</v>
      </c>
      <c r="O489" s="18">
        <f t="shared" si="26"/>
        <v>0</v>
      </c>
      <c r="P489" s="55"/>
      <c r="Q489" s="118" t="s">
        <v>1419</v>
      </c>
    </row>
    <row r="490" spans="1:17" s="2" customFormat="1" outlineLevel="1" x14ac:dyDescent="0.3">
      <c r="B490" s="8" t="s">
        <v>1160</v>
      </c>
      <c r="C490" s="9" t="s">
        <v>17</v>
      </c>
      <c r="D490" s="232" t="s">
        <v>18</v>
      </c>
      <c r="E490" s="63" t="s">
        <v>455</v>
      </c>
      <c r="F490" s="64" t="s">
        <v>734</v>
      </c>
      <c r="G490" s="65" t="s">
        <v>21</v>
      </c>
      <c r="H490" s="12" t="s">
        <v>130</v>
      </c>
      <c r="I490" s="13" t="s">
        <v>1161</v>
      </c>
      <c r="J490" s="14">
        <v>28.34</v>
      </c>
      <c r="K490" s="15">
        <v>1</v>
      </c>
      <c r="L490" s="16">
        <f t="shared" si="27"/>
        <v>28.34</v>
      </c>
      <c r="M490" s="51"/>
      <c r="N490" s="17" t="s">
        <v>22</v>
      </c>
      <c r="O490" s="18">
        <f t="shared" si="26"/>
        <v>0</v>
      </c>
      <c r="P490" s="55"/>
      <c r="Q490" s="118"/>
    </row>
    <row r="491" spans="1:17" s="2" customFormat="1" outlineLevel="1" x14ac:dyDescent="0.3">
      <c r="B491" s="25" t="s">
        <v>1104</v>
      </c>
      <c r="C491" s="26" t="s">
        <v>557</v>
      </c>
      <c r="D491" s="233" t="s">
        <v>73</v>
      </c>
      <c r="E491" s="27" t="s">
        <v>455</v>
      </c>
      <c r="F491" s="64" t="s">
        <v>734</v>
      </c>
      <c r="G491" s="39" t="s">
        <v>21</v>
      </c>
      <c r="H491" s="54" t="s">
        <v>22</v>
      </c>
      <c r="I491" s="29" t="s">
        <v>1048</v>
      </c>
      <c r="J491" s="30">
        <v>32.090000000000003</v>
      </c>
      <c r="K491" s="31">
        <v>40</v>
      </c>
      <c r="L491" s="32">
        <f t="shared" si="27"/>
        <v>0.80225000000000013</v>
      </c>
      <c r="M491" s="52"/>
      <c r="N491" s="33" t="s">
        <v>33</v>
      </c>
      <c r="O491" s="34">
        <f t="shared" si="26"/>
        <v>0</v>
      </c>
      <c r="P491" s="55"/>
      <c r="Q491" s="118" t="s">
        <v>1105</v>
      </c>
    </row>
    <row r="492" spans="1:17" s="2" customFormat="1" outlineLevel="1" x14ac:dyDescent="0.3">
      <c r="B492" s="8" t="s">
        <v>1047</v>
      </c>
      <c r="C492" s="9" t="s">
        <v>557</v>
      </c>
      <c r="D492" s="232" t="s">
        <v>73</v>
      </c>
      <c r="E492" s="63" t="s">
        <v>455</v>
      </c>
      <c r="F492" s="64" t="s">
        <v>734</v>
      </c>
      <c r="G492" s="65" t="s">
        <v>21</v>
      </c>
      <c r="H492" s="12" t="s">
        <v>22</v>
      </c>
      <c r="I492" s="13" t="s">
        <v>1048</v>
      </c>
      <c r="J492" s="14">
        <v>32.090000000000003</v>
      </c>
      <c r="K492" s="13">
        <v>40</v>
      </c>
      <c r="L492" s="16">
        <f t="shared" si="27"/>
        <v>0.80225000000000013</v>
      </c>
      <c r="M492" s="51"/>
      <c r="N492" s="17" t="s">
        <v>33</v>
      </c>
      <c r="O492" s="18">
        <f t="shared" si="26"/>
        <v>0</v>
      </c>
      <c r="P492" s="55"/>
      <c r="Q492" s="118" t="s">
        <v>1049</v>
      </c>
    </row>
    <row r="493" spans="1:17" s="2" customFormat="1" outlineLevel="1" x14ac:dyDescent="0.3">
      <c r="B493" s="8" t="s">
        <v>1047</v>
      </c>
      <c r="C493" s="9" t="s">
        <v>557</v>
      </c>
      <c r="D493" s="232" t="s">
        <v>1376</v>
      </c>
      <c r="E493" s="63" t="s">
        <v>455</v>
      </c>
      <c r="F493" s="64" t="s">
        <v>734</v>
      </c>
      <c r="G493" s="65" t="s">
        <v>21</v>
      </c>
      <c r="H493" s="12" t="s">
        <v>22</v>
      </c>
      <c r="I493" s="13" t="s">
        <v>1048</v>
      </c>
      <c r="J493" s="14">
        <v>32.090000000000003</v>
      </c>
      <c r="K493" s="13">
        <v>40</v>
      </c>
      <c r="L493" s="16">
        <f t="shared" si="27"/>
        <v>0.80225000000000013</v>
      </c>
      <c r="M493" s="51"/>
      <c r="N493" s="17" t="s">
        <v>33</v>
      </c>
      <c r="O493" s="18">
        <f t="shared" si="26"/>
        <v>0</v>
      </c>
      <c r="P493" s="55"/>
      <c r="Q493" s="118" t="s">
        <v>1407</v>
      </c>
    </row>
    <row r="494" spans="1:17" s="2" customFormat="1" outlineLevel="1" x14ac:dyDescent="0.3">
      <c r="B494" s="25" t="s">
        <v>1343</v>
      </c>
      <c r="C494" s="26" t="s">
        <v>66</v>
      </c>
      <c r="D494" s="26" t="s">
        <v>35</v>
      </c>
      <c r="E494" s="27" t="s">
        <v>1344</v>
      </c>
      <c r="F494" s="64" t="s">
        <v>734</v>
      </c>
      <c r="G494" s="39" t="s">
        <v>21</v>
      </c>
      <c r="H494" s="82" t="s">
        <v>449</v>
      </c>
      <c r="I494" s="29">
        <v>1</v>
      </c>
      <c r="J494" s="30">
        <v>4.95</v>
      </c>
      <c r="K494" s="31">
        <v>1</v>
      </c>
      <c r="L494" s="32">
        <f t="shared" si="27"/>
        <v>4.95</v>
      </c>
      <c r="M494" s="52"/>
      <c r="N494" s="33" t="s">
        <v>28</v>
      </c>
      <c r="O494" s="34">
        <f t="shared" si="26"/>
        <v>0</v>
      </c>
      <c r="P494" s="55"/>
      <c r="Q494" s="121"/>
    </row>
    <row r="495" spans="1:17" s="2" customFormat="1" outlineLevel="1" x14ac:dyDescent="0.3">
      <c r="B495" s="8" t="s">
        <v>1052</v>
      </c>
      <c r="C495" s="9" t="s">
        <v>557</v>
      </c>
      <c r="D495" s="232" t="s">
        <v>73</v>
      </c>
      <c r="E495" s="63" t="s">
        <v>455</v>
      </c>
      <c r="F495" s="64" t="s">
        <v>734</v>
      </c>
      <c r="G495" s="65" t="s">
        <v>21</v>
      </c>
      <c r="H495" s="12" t="s">
        <v>22</v>
      </c>
      <c r="I495" s="13" t="s">
        <v>1053</v>
      </c>
      <c r="J495" s="14">
        <v>17.38</v>
      </c>
      <c r="K495" s="15">
        <v>19</v>
      </c>
      <c r="L495" s="16">
        <f t="shared" si="27"/>
        <v>0.91473684210526307</v>
      </c>
      <c r="M495" s="51"/>
      <c r="N495" s="17" t="s">
        <v>33</v>
      </c>
      <c r="O495" s="18">
        <f t="shared" si="26"/>
        <v>0</v>
      </c>
      <c r="P495" s="55"/>
      <c r="Q495" s="118" t="s">
        <v>1054</v>
      </c>
    </row>
    <row r="496" spans="1:17" s="2" customFormat="1" outlineLevel="1" x14ac:dyDescent="0.3">
      <c r="B496" s="8" t="s">
        <v>1387</v>
      </c>
      <c r="C496" s="9" t="s">
        <v>557</v>
      </c>
      <c r="D496" s="232" t="s">
        <v>1376</v>
      </c>
      <c r="E496" s="63" t="s">
        <v>455</v>
      </c>
      <c r="F496" s="64" t="s">
        <v>734</v>
      </c>
      <c r="G496" s="65" t="s">
        <v>21</v>
      </c>
      <c r="H496" s="12" t="s">
        <v>22</v>
      </c>
      <c r="I496" s="13" t="s">
        <v>1053</v>
      </c>
      <c r="J496" s="14">
        <v>15.78</v>
      </c>
      <c r="K496" s="15">
        <v>19</v>
      </c>
      <c r="L496" s="16">
        <f t="shared" si="27"/>
        <v>0.83052631578947367</v>
      </c>
      <c r="M496" s="51"/>
      <c r="N496" s="17" t="s">
        <v>33</v>
      </c>
      <c r="O496" s="18">
        <f t="shared" si="26"/>
        <v>0</v>
      </c>
      <c r="P496" s="55"/>
      <c r="Q496" s="118" t="s">
        <v>1388</v>
      </c>
    </row>
    <row r="497" spans="1:17" s="2" customFormat="1" outlineLevel="1" x14ac:dyDescent="0.3">
      <c r="B497" s="8" t="s">
        <v>1389</v>
      </c>
      <c r="C497" s="9" t="s">
        <v>557</v>
      </c>
      <c r="D497" s="232" t="s">
        <v>1376</v>
      </c>
      <c r="E497" s="63" t="s">
        <v>455</v>
      </c>
      <c r="F497" s="64" t="s">
        <v>734</v>
      </c>
      <c r="G497" s="65" t="s">
        <v>21</v>
      </c>
      <c r="H497" s="12" t="s">
        <v>22</v>
      </c>
      <c r="I497" s="13" t="s">
        <v>1053</v>
      </c>
      <c r="J497" s="14">
        <v>17.38</v>
      </c>
      <c r="K497" s="15">
        <v>19</v>
      </c>
      <c r="L497" s="16">
        <f t="shared" si="27"/>
        <v>0.91473684210526307</v>
      </c>
      <c r="M497" s="51"/>
      <c r="N497" s="17" t="s">
        <v>33</v>
      </c>
      <c r="O497" s="18">
        <f t="shared" si="26"/>
        <v>0</v>
      </c>
      <c r="P497" s="55"/>
      <c r="Q497" s="118" t="s">
        <v>1390</v>
      </c>
    </row>
    <row r="498" spans="1:17" s="2" customFormat="1" outlineLevel="1" x14ac:dyDescent="0.3">
      <c r="B498" s="25" t="s">
        <v>1437</v>
      </c>
      <c r="C498" s="26" t="s">
        <v>557</v>
      </c>
      <c r="D498" s="233" t="s">
        <v>1376</v>
      </c>
      <c r="E498" s="27" t="s">
        <v>455</v>
      </c>
      <c r="F498" s="35" t="s">
        <v>734</v>
      </c>
      <c r="G498" s="39" t="s">
        <v>21</v>
      </c>
      <c r="H498" s="54" t="s">
        <v>28</v>
      </c>
      <c r="I498" s="29">
        <v>1</v>
      </c>
      <c r="J498" s="30">
        <v>0.78</v>
      </c>
      <c r="K498" s="31">
        <v>1</v>
      </c>
      <c r="L498" s="32">
        <f t="shared" si="27"/>
        <v>0.78</v>
      </c>
      <c r="M498" s="52"/>
      <c r="N498" s="33" t="s">
        <v>28</v>
      </c>
      <c r="O498" s="34">
        <f t="shared" si="26"/>
        <v>0</v>
      </c>
      <c r="P498" s="55"/>
      <c r="Q498" s="118"/>
    </row>
    <row r="499" spans="1:17" s="61" customFormat="1" outlineLevel="1" x14ac:dyDescent="0.3">
      <c r="A499" s="2"/>
      <c r="B499" s="25" t="s">
        <v>993</v>
      </c>
      <c r="C499" s="26" t="s">
        <v>557</v>
      </c>
      <c r="D499" s="233" t="s">
        <v>73</v>
      </c>
      <c r="E499" s="27" t="s">
        <v>455</v>
      </c>
      <c r="F499" s="35" t="s">
        <v>734</v>
      </c>
      <c r="G499" s="39" t="s">
        <v>21</v>
      </c>
      <c r="H499" s="54" t="s">
        <v>22</v>
      </c>
      <c r="I499" s="29" t="s">
        <v>994</v>
      </c>
      <c r="J499" s="30">
        <v>28.34</v>
      </c>
      <c r="K499" s="31">
        <v>40</v>
      </c>
      <c r="L499" s="32">
        <f t="shared" si="27"/>
        <v>0.70850000000000002</v>
      </c>
      <c r="M499" s="52"/>
      <c r="N499" s="33" t="s">
        <v>33</v>
      </c>
      <c r="O499" s="34">
        <f t="shared" si="26"/>
        <v>0</v>
      </c>
      <c r="P499" s="55"/>
      <c r="Q499" s="118" t="s">
        <v>995</v>
      </c>
    </row>
    <row r="500" spans="1:17" s="2" customFormat="1" outlineLevel="1" x14ac:dyDescent="0.3">
      <c r="B500" s="8" t="s">
        <v>993</v>
      </c>
      <c r="C500" s="9" t="s">
        <v>557</v>
      </c>
      <c r="D500" s="232" t="s">
        <v>73</v>
      </c>
      <c r="E500" s="63" t="s">
        <v>455</v>
      </c>
      <c r="F500" s="64" t="s">
        <v>734</v>
      </c>
      <c r="G500" s="65" t="s">
        <v>21</v>
      </c>
      <c r="H500" s="12" t="s">
        <v>22</v>
      </c>
      <c r="I500" s="13" t="s">
        <v>994</v>
      </c>
      <c r="J500" s="14">
        <v>28.34</v>
      </c>
      <c r="K500" s="15">
        <v>40</v>
      </c>
      <c r="L500" s="16">
        <f t="shared" si="27"/>
        <v>0.70850000000000002</v>
      </c>
      <c r="M500" s="51"/>
      <c r="N500" s="17" t="s">
        <v>33</v>
      </c>
      <c r="O500" s="18">
        <f t="shared" si="26"/>
        <v>0</v>
      </c>
      <c r="P500" s="55"/>
      <c r="Q500" s="118" t="s">
        <v>1088</v>
      </c>
    </row>
    <row r="501" spans="1:17" s="2" customFormat="1" outlineLevel="1" x14ac:dyDescent="0.3">
      <c r="B501" s="8" t="s">
        <v>993</v>
      </c>
      <c r="C501" s="9" t="s">
        <v>557</v>
      </c>
      <c r="D501" s="232" t="s">
        <v>1376</v>
      </c>
      <c r="E501" s="63" t="s">
        <v>455</v>
      </c>
      <c r="F501" s="64" t="s">
        <v>734</v>
      </c>
      <c r="G501" s="65" t="s">
        <v>21</v>
      </c>
      <c r="H501" s="12" t="s">
        <v>22</v>
      </c>
      <c r="I501" s="13" t="s">
        <v>994</v>
      </c>
      <c r="J501" s="14">
        <v>28.34</v>
      </c>
      <c r="K501" s="15">
        <v>40</v>
      </c>
      <c r="L501" s="16">
        <f t="shared" si="27"/>
        <v>0.70850000000000002</v>
      </c>
      <c r="M501" s="51"/>
      <c r="N501" s="17" t="s">
        <v>33</v>
      </c>
      <c r="O501" s="18">
        <f t="shared" si="26"/>
        <v>0</v>
      </c>
      <c r="P501" s="55"/>
      <c r="Q501" s="118" t="s">
        <v>1423</v>
      </c>
    </row>
    <row r="502" spans="1:17" s="2" customFormat="1" outlineLevel="1" x14ac:dyDescent="0.3">
      <c r="B502" s="8" t="s">
        <v>990</v>
      </c>
      <c r="C502" s="9" t="s">
        <v>17</v>
      </c>
      <c r="D502" s="232" t="s">
        <v>73</v>
      </c>
      <c r="E502" s="63" t="s">
        <v>455</v>
      </c>
      <c r="F502" s="64" t="s">
        <v>734</v>
      </c>
      <c r="G502" s="65" t="s">
        <v>21</v>
      </c>
      <c r="H502" s="12" t="s">
        <v>22</v>
      </c>
      <c r="I502" s="13" t="s">
        <v>991</v>
      </c>
      <c r="J502" s="14">
        <v>30.48</v>
      </c>
      <c r="K502" s="15">
        <v>40</v>
      </c>
      <c r="L502" s="16">
        <f t="shared" si="27"/>
        <v>0.76200000000000001</v>
      </c>
      <c r="M502" s="51"/>
      <c r="N502" s="17" t="s">
        <v>33</v>
      </c>
      <c r="O502" s="18">
        <f t="shared" si="26"/>
        <v>0</v>
      </c>
      <c r="P502" s="55"/>
      <c r="Q502" s="118" t="s">
        <v>992</v>
      </c>
    </row>
    <row r="503" spans="1:17" s="2" customFormat="1" outlineLevel="1" x14ac:dyDescent="0.3">
      <c r="B503" s="8" t="s">
        <v>990</v>
      </c>
      <c r="C503" s="9" t="s">
        <v>17</v>
      </c>
      <c r="D503" s="232" t="s">
        <v>1376</v>
      </c>
      <c r="E503" s="63" t="s">
        <v>455</v>
      </c>
      <c r="F503" s="64" t="s">
        <v>734</v>
      </c>
      <c r="G503" s="65" t="s">
        <v>21</v>
      </c>
      <c r="H503" s="12" t="s">
        <v>22</v>
      </c>
      <c r="I503" s="13" t="s">
        <v>991</v>
      </c>
      <c r="J503" s="14">
        <v>30.48</v>
      </c>
      <c r="K503" s="15">
        <v>40</v>
      </c>
      <c r="L503" s="16">
        <f t="shared" si="27"/>
        <v>0.76200000000000001</v>
      </c>
      <c r="M503" s="51"/>
      <c r="N503" s="17" t="s">
        <v>33</v>
      </c>
      <c r="O503" s="18">
        <f t="shared" si="26"/>
        <v>0</v>
      </c>
      <c r="P503" s="60"/>
      <c r="Q503" s="118" t="s">
        <v>1422</v>
      </c>
    </row>
    <row r="504" spans="1:17" s="2" customFormat="1" outlineLevel="1" x14ac:dyDescent="0.3">
      <c r="B504" s="8" t="s">
        <v>1033</v>
      </c>
      <c r="C504" s="9" t="s">
        <v>557</v>
      </c>
      <c r="D504" s="232" t="s">
        <v>73</v>
      </c>
      <c r="E504" s="63" t="s">
        <v>455</v>
      </c>
      <c r="F504" s="64" t="s">
        <v>734</v>
      </c>
      <c r="G504" s="65" t="s">
        <v>21</v>
      </c>
      <c r="H504" s="12" t="s">
        <v>22</v>
      </c>
      <c r="I504" s="13" t="s">
        <v>1034</v>
      </c>
      <c r="J504" s="14">
        <v>12.83</v>
      </c>
      <c r="K504" s="15">
        <v>10</v>
      </c>
      <c r="L504" s="16">
        <f t="shared" si="27"/>
        <v>1.2829999999999999</v>
      </c>
      <c r="M504" s="51"/>
      <c r="N504" s="17" t="s">
        <v>28</v>
      </c>
      <c r="O504" s="18">
        <f t="shared" si="26"/>
        <v>0</v>
      </c>
      <c r="P504" s="55"/>
      <c r="Q504" s="118" t="s">
        <v>1035</v>
      </c>
    </row>
    <row r="505" spans="1:17" s="61" customFormat="1" outlineLevel="1" x14ac:dyDescent="0.3">
      <c r="A505" s="2"/>
      <c r="B505" s="8" t="s">
        <v>1033</v>
      </c>
      <c r="C505" s="9" t="s">
        <v>557</v>
      </c>
      <c r="D505" s="232" t="s">
        <v>1376</v>
      </c>
      <c r="E505" s="63" t="s">
        <v>455</v>
      </c>
      <c r="F505" s="64" t="s">
        <v>734</v>
      </c>
      <c r="G505" s="65" t="s">
        <v>21</v>
      </c>
      <c r="H505" s="12" t="s">
        <v>22</v>
      </c>
      <c r="I505" s="13" t="s">
        <v>1034</v>
      </c>
      <c r="J505" s="14">
        <v>12.83</v>
      </c>
      <c r="K505" s="15">
        <v>10</v>
      </c>
      <c r="L505" s="16">
        <f t="shared" si="27"/>
        <v>1.2829999999999999</v>
      </c>
      <c r="M505" s="51"/>
      <c r="N505" s="17" t="s">
        <v>28</v>
      </c>
      <c r="O505" s="18">
        <f t="shared" si="26"/>
        <v>0</v>
      </c>
      <c r="P505" s="60"/>
      <c r="Q505" s="118" t="s">
        <v>1418</v>
      </c>
    </row>
    <row r="506" spans="1:17" s="2" customFormat="1" outlineLevel="1" x14ac:dyDescent="0.3">
      <c r="B506" s="8" t="s">
        <v>1415</v>
      </c>
      <c r="C506" s="9" t="s">
        <v>557</v>
      </c>
      <c r="D506" s="232" t="s">
        <v>1376</v>
      </c>
      <c r="E506" s="63" t="s">
        <v>455</v>
      </c>
      <c r="F506" s="64" t="s">
        <v>734</v>
      </c>
      <c r="G506" s="65" t="s">
        <v>21</v>
      </c>
      <c r="H506" s="12" t="s">
        <v>22</v>
      </c>
      <c r="I506" s="13" t="s">
        <v>1416</v>
      </c>
      <c r="J506" s="14">
        <v>4.74</v>
      </c>
      <c r="K506" s="15">
        <v>5</v>
      </c>
      <c r="L506" s="16">
        <f t="shared" si="27"/>
        <v>0.94800000000000006</v>
      </c>
      <c r="M506" s="51"/>
      <c r="N506" s="17" t="s">
        <v>33</v>
      </c>
      <c r="O506" s="18">
        <f t="shared" si="26"/>
        <v>0</v>
      </c>
      <c r="P506" s="55"/>
      <c r="Q506" s="118" t="s">
        <v>1417</v>
      </c>
    </row>
    <row r="507" spans="1:17" s="2" customFormat="1" outlineLevel="1" x14ac:dyDescent="0.3">
      <c r="B507" s="8" t="s">
        <v>1384</v>
      </c>
      <c r="C507" s="9" t="s">
        <v>557</v>
      </c>
      <c r="D507" s="232" t="s">
        <v>1376</v>
      </c>
      <c r="E507" s="63" t="s">
        <v>455</v>
      </c>
      <c r="F507" s="64" t="s">
        <v>734</v>
      </c>
      <c r="G507" s="65" t="s">
        <v>21</v>
      </c>
      <c r="H507" s="12" t="s">
        <v>22</v>
      </c>
      <c r="I507" s="13" t="s">
        <v>1385</v>
      </c>
      <c r="J507" s="14">
        <v>13.37</v>
      </c>
      <c r="K507" s="15">
        <v>7</v>
      </c>
      <c r="L507" s="62">
        <f t="shared" si="27"/>
        <v>1.91</v>
      </c>
      <c r="M507" s="51"/>
      <c r="N507" s="17" t="s">
        <v>28</v>
      </c>
      <c r="O507" s="18">
        <f t="shared" si="26"/>
        <v>0</v>
      </c>
      <c r="P507" s="55"/>
      <c r="Q507" s="118" t="s">
        <v>1386</v>
      </c>
    </row>
    <row r="508" spans="1:17" s="2" customFormat="1" outlineLevel="1" x14ac:dyDescent="0.3">
      <c r="B508" s="8" t="s">
        <v>1030</v>
      </c>
      <c r="C508" s="9" t="s">
        <v>557</v>
      </c>
      <c r="D508" s="232" t="s">
        <v>73</v>
      </c>
      <c r="E508" s="63" t="s">
        <v>455</v>
      </c>
      <c r="F508" s="64" t="s">
        <v>734</v>
      </c>
      <c r="G508" s="65" t="s">
        <v>21</v>
      </c>
      <c r="H508" s="12" t="s">
        <v>22</v>
      </c>
      <c r="I508" s="13" t="s">
        <v>1031</v>
      </c>
      <c r="J508" s="14">
        <v>9.89</v>
      </c>
      <c r="K508" s="15">
        <v>4</v>
      </c>
      <c r="L508" s="16">
        <f t="shared" si="27"/>
        <v>2.4725000000000001</v>
      </c>
      <c r="M508" s="51"/>
      <c r="N508" s="17" t="s">
        <v>33</v>
      </c>
      <c r="O508" s="18">
        <f t="shared" si="26"/>
        <v>0</v>
      </c>
      <c r="P508" s="55"/>
      <c r="Q508" s="118" t="s">
        <v>1032</v>
      </c>
    </row>
    <row r="509" spans="1:17" s="2" customFormat="1" outlineLevel="1" x14ac:dyDescent="0.3">
      <c r="B509" s="8" t="s">
        <v>1030</v>
      </c>
      <c r="C509" s="9" t="s">
        <v>557</v>
      </c>
      <c r="D509" s="232" t="s">
        <v>1376</v>
      </c>
      <c r="E509" s="63" t="s">
        <v>455</v>
      </c>
      <c r="F509" s="64" t="s">
        <v>734</v>
      </c>
      <c r="G509" s="65" t="s">
        <v>21</v>
      </c>
      <c r="H509" s="12" t="s">
        <v>22</v>
      </c>
      <c r="I509" s="13" t="s">
        <v>1031</v>
      </c>
      <c r="J509" s="14">
        <v>9.89</v>
      </c>
      <c r="K509" s="15">
        <v>4</v>
      </c>
      <c r="L509" s="16">
        <f t="shared" si="27"/>
        <v>2.4725000000000001</v>
      </c>
      <c r="M509" s="51"/>
      <c r="N509" s="17" t="s">
        <v>33</v>
      </c>
      <c r="O509" s="18">
        <f t="shared" si="26"/>
        <v>0</v>
      </c>
      <c r="P509" s="55"/>
      <c r="Q509" s="118" t="s">
        <v>1411</v>
      </c>
    </row>
    <row r="510" spans="1:17" s="2" customFormat="1" outlineLevel="1" x14ac:dyDescent="0.3">
      <c r="B510" s="8" t="s">
        <v>986</v>
      </c>
      <c r="C510" s="9" t="s">
        <v>557</v>
      </c>
      <c r="D510" s="232" t="s">
        <v>73</v>
      </c>
      <c r="E510" s="63" t="s">
        <v>455</v>
      </c>
      <c r="F510" s="64" t="s">
        <v>734</v>
      </c>
      <c r="G510" s="65" t="s">
        <v>21</v>
      </c>
      <c r="H510" s="12" t="s">
        <v>987</v>
      </c>
      <c r="I510" s="13" t="s">
        <v>988</v>
      </c>
      <c r="J510" s="14">
        <v>29.8</v>
      </c>
      <c r="K510" s="15">
        <v>5</v>
      </c>
      <c r="L510" s="16">
        <f t="shared" si="27"/>
        <v>5.96</v>
      </c>
      <c r="M510" s="51"/>
      <c r="N510" s="17" t="s">
        <v>33</v>
      </c>
      <c r="O510" s="18">
        <f t="shared" si="26"/>
        <v>0</v>
      </c>
      <c r="P510" s="55"/>
      <c r="Q510" s="118" t="s">
        <v>989</v>
      </c>
    </row>
    <row r="511" spans="1:17" s="2" customFormat="1" outlineLevel="1" x14ac:dyDescent="0.3">
      <c r="B511" s="8" t="s">
        <v>986</v>
      </c>
      <c r="C511" s="9" t="s">
        <v>557</v>
      </c>
      <c r="D511" s="232" t="s">
        <v>1376</v>
      </c>
      <c r="E511" s="63" t="s">
        <v>455</v>
      </c>
      <c r="F511" s="64" t="s">
        <v>734</v>
      </c>
      <c r="G511" s="65" t="s">
        <v>21</v>
      </c>
      <c r="H511" s="12" t="s">
        <v>987</v>
      </c>
      <c r="I511" s="13" t="s">
        <v>988</v>
      </c>
      <c r="J511" s="14">
        <v>29.8</v>
      </c>
      <c r="K511" s="15">
        <v>5</v>
      </c>
      <c r="L511" s="16">
        <f t="shared" ref="L511:L542" si="28">J511/K511</f>
        <v>5.96</v>
      </c>
      <c r="M511" s="51"/>
      <c r="N511" s="17" t="s">
        <v>33</v>
      </c>
      <c r="O511" s="18">
        <f t="shared" si="26"/>
        <v>0</v>
      </c>
      <c r="P511" s="55"/>
      <c r="Q511" s="118" t="s">
        <v>1377</v>
      </c>
    </row>
    <row r="512" spans="1:17" s="2" customFormat="1" outlineLevel="1" x14ac:dyDescent="0.3">
      <c r="B512" s="8" t="s">
        <v>1394</v>
      </c>
      <c r="C512" s="9" t="s">
        <v>17</v>
      </c>
      <c r="D512" s="232" t="s">
        <v>1376</v>
      </c>
      <c r="E512" s="63" t="s">
        <v>455</v>
      </c>
      <c r="F512" s="64" t="s">
        <v>734</v>
      </c>
      <c r="G512" s="65" t="s">
        <v>21</v>
      </c>
      <c r="H512" s="12" t="s">
        <v>28</v>
      </c>
      <c r="I512" s="13" t="s">
        <v>1028</v>
      </c>
      <c r="J512" s="14">
        <v>3.06</v>
      </c>
      <c r="K512" s="15">
        <v>5</v>
      </c>
      <c r="L512" s="16">
        <f t="shared" si="28"/>
        <v>0.61199999999999999</v>
      </c>
      <c r="M512" s="51"/>
      <c r="N512" s="23" t="s">
        <v>33</v>
      </c>
      <c r="O512" s="18">
        <f t="shared" si="26"/>
        <v>0</v>
      </c>
      <c r="P512" s="55"/>
      <c r="Q512" s="118" t="s">
        <v>1395</v>
      </c>
    </row>
    <row r="513" spans="1:17" s="2" customFormat="1" outlineLevel="1" x14ac:dyDescent="0.3">
      <c r="B513" s="8" t="s">
        <v>1412</v>
      </c>
      <c r="C513" s="9" t="s">
        <v>66</v>
      </c>
      <c r="D513" s="9" t="s">
        <v>1376</v>
      </c>
      <c r="E513" s="63" t="s">
        <v>455</v>
      </c>
      <c r="F513" s="64" t="s">
        <v>734</v>
      </c>
      <c r="G513" s="65" t="s">
        <v>21</v>
      </c>
      <c r="H513" s="12" t="s">
        <v>22</v>
      </c>
      <c r="I513" s="13" t="s">
        <v>1028</v>
      </c>
      <c r="J513" s="14">
        <v>9.36</v>
      </c>
      <c r="K513" s="15">
        <v>1</v>
      </c>
      <c r="L513" s="16">
        <f t="shared" si="28"/>
        <v>9.36</v>
      </c>
      <c r="M513" s="51"/>
      <c r="N513" s="23" t="s">
        <v>33</v>
      </c>
      <c r="O513" s="18">
        <f t="shared" si="26"/>
        <v>0</v>
      </c>
      <c r="P513" s="55"/>
      <c r="Q513" s="121"/>
    </row>
    <row r="514" spans="1:17" s="2" customFormat="1" outlineLevel="1" x14ac:dyDescent="0.3">
      <c r="B514" s="25" t="s">
        <v>1438</v>
      </c>
      <c r="C514" s="26" t="s">
        <v>557</v>
      </c>
      <c r="D514" s="233" t="s">
        <v>1376</v>
      </c>
      <c r="E514" s="27" t="s">
        <v>455</v>
      </c>
      <c r="F514" s="35" t="s">
        <v>734</v>
      </c>
      <c r="G514" s="39" t="s">
        <v>21</v>
      </c>
      <c r="H514" s="54" t="s">
        <v>28</v>
      </c>
      <c r="I514" s="29">
        <v>1</v>
      </c>
      <c r="J514" s="30">
        <v>4.99</v>
      </c>
      <c r="K514" s="31">
        <v>1</v>
      </c>
      <c r="L514" s="32">
        <f t="shared" si="28"/>
        <v>4.99</v>
      </c>
      <c r="M514" s="52"/>
      <c r="N514" s="115" t="s">
        <v>28</v>
      </c>
      <c r="O514" s="34">
        <f t="shared" si="26"/>
        <v>0</v>
      </c>
      <c r="P514" s="55"/>
      <c r="Q514" s="118"/>
    </row>
    <row r="515" spans="1:17" s="61" customFormat="1" outlineLevel="1" x14ac:dyDescent="0.3">
      <c r="A515" s="2"/>
      <c r="B515" s="8" t="s">
        <v>1011</v>
      </c>
      <c r="C515" s="9" t="s">
        <v>557</v>
      </c>
      <c r="D515" s="232" t="s">
        <v>73</v>
      </c>
      <c r="E515" s="63" t="s">
        <v>455</v>
      </c>
      <c r="F515" s="64" t="s">
        <v>734</v>
      </c>
      <c r="G515" s="65" t="s">
        <v>21</v>
      </c>
      <c r="H515" s="12" t="s">
        <v>22</v>
      </c>
      <c r="I515" s="13" t="s">
        <v>1012</v>
      </c>
      <c r="J515" s="14">
        <v>16.02</v>
      </c>
      <c r="K515" s="15">
        <v>10</v>
      </c>
      <c r="L515" s="16">
        <f t="shared" si="28"/>
        <v>1.6019999999999999</v>
      </c>
      <c r="M515" s="51"/>
      <c r="N515" s="17" t="s">
        <v>33</v>
      </c>
      <c r="O515" s="18">
        <f t="shared" si="26"/>
        <v>0</v>
      </c>
      <c r="P515" s="55"/>
      <c r="Q515" s="118" t="s">
        <v>1013</v>
      </c>
    </row>
    <row r="516" spans="1:17" s="2" customFormat="1" outlineLevel="1" x14ac:dyDescent="0.3">
      <c r="B516" s="8" t="s">
        <v>1011</v>
      </c>
      <c r="C516" s="9" t="s">
        <v>557</v>
      </c>
      <c r="D516" s="232" t="s">
        <v>1376</v>
      </c>
      <c r="E516" s="63" t="s">
        <v>455</v>
      </c>
      <c r="F516" s="64" t="s">
        <v>734</v>
      </c>
      <c r="G516" s="65" t="s">
        <v>21</v>
      </c>
      <c r="H516" s="12" t="s">
        <v>22</v>
      </c>
      <c r="I516" s="13" t="s">
        <v>1012</v>
      </c>
      <c r="J516" s="14">
        <v>16.05</v>
      </c>
      <c r="K516" s="15">
        <v>10</v>
      </c>
      <c r="L516" s="16">
        <f t="shared" si="28"/>
        <v>1.605</v>
      </c>
      <c r="M516" s="51"/>
      <c r="N516" s="23" t="s">
        <v>33</v>
      </c>
      <c r="O516" s="18">
        <f t="shared" si="26"/>
        <v>0</v>
      </c>
      <c r="P516" s="55"/>
      <c r="Q516" s="118" t="s">
        <v>1378</v>
      </c>
    </row>
    <row r="517" spans="1:17" s="2" customFormat="1" outlineLevel="1" x14ac:dyDescent="0.3">
      <c r="B517" s="8" t="s">
        <v>1111</v>
      </c>
      <c r="C517" s="9" t="s">
        <v>17</v>
      </c>
      <c r="D517" s="232" t="s">
        <v>73</v>
      </c>
      <c r="E517" s="63" t="s">
        <v>455</v>
      </c>
      <c r="F517" s="64" t="s">
        <v>734</v>
      </c>
      <c r="G517" s="65" t="s">
        <v>21</v>
      </c>
      <c r="H517" s="12" t="s">
        <v>22</v>
      </c>
      <c r="I517" s="13" t="s">
        <v>1037</v>
      </c>
      <c r="J517" s="14">
        <v>16.579999999999998</v>
      </c>
      <c r="K517" s="15">
        <v>20</v>
      </c>
      <c r="L517" s="16">
        <f t="shared" si="28"/>
        <v>0.82899999999999996</v>
      </c>
      <c r="M517" s="51"/>
      <c r="N517" s="17" t="s">
        <v>546</v>
      </c>
      <c r="O517" s="18">
        <f t="shared" si="26"/>
        <v>0</v>
      </c>
      <c r="P517" s="60"/>
      <c r="Q517" s="118" t="s">
        <v>1112</v>
      </c>
    </row>
    <row r="518" spans="1:17" s="2" customFormat="1" outlineLevel="1" x14ac:dyDescent="0.3">
      <c r="B518" s="8" t="s">
        <v>1111</v>
      </c>
      <c r="C518" s="9" t="s">
        <v>17</v>
      </c>
      <c r="D518" s="232" t="s">
        <v>1376</v>
      </c>
      <c r="E518" s="63" t="s">
        <v>455</v>
      </c>
      <c r="F518" s="64" t="s">
        <v>734</v>
      </c>
      <c r="G518" s="65" t="s">
        <v>21</v>
      </c>
      <c r="H518" s="12" t="s">
        <v>22</v>
      </c>
      <c r="I518" s="13" t="s">
        <v>1037</v>
      </c>
      <c r="J518" s="14">
        <v>16.579999999999998</v>
      </c>
      <c r="K518" s="15">
        <v>20</v>
      </c>
      <c r="L518" s="16">
        <f t="shared" si="28"/>
        <v>0.82899999999999996</v>
      </c>
      <c r="M518" s="51"/>
      <c r="N518" s="17" t="s">
        <v>546</v>
      </c>
      <c r="O518" s="18">
        <f t="shared" si="26"/>
        <v>0</v>
      </c>
      <c r="P518" s="60"/>
      <c r="Q518" s="118" t="s">
        <v>1404</v>
      </c>
    </row>
    <row r="519" spans="1:17" s="61" customFormat="1" outlineLevel="1" x14ac:dyDescent="0.3">
      <c r="A519" s="2"/>
      <c r="B519" s="8" t="s">
        <v>1085</v>
      </c>
      <c r="C519" s="9" t="s">
        <v>17</v>
      </c>
      <c r="D519" s="232" t="s">
        <v>73</v>
      </c>
      <c r="E519" s="63" t="s">
        <v>455</v>
      </c>
      <c r="F519" s="64" t="s">
        <v>734</v>
      </c>
      <c r="G519" s="65" t="s">
        <v>21</v>
      </c>
      <c r="H519" s="12" t="s">
        <v>33</v>
      </c>
      <c r="I519" s="13" t="s">
        <v>33</v>
      </c>
      <c r="J519" s="14">
        <v>10.91</v>
      </c>
      <c r="K519" s="15">
        <v>12</v>
      </c>
      <c r="L519" s="16">
        <f t="shared" si="28"/>
        <v>0.90916666666666668</v>
      </c>
      <c r="M519" s="51"/>
      <c r="N519" s="23" t="s">
        <v>33</v>
      </c>
      <c r="O519" s="18">
        <f t="shared" si="26"/>
        <v>0</v>
      </c>
      <c r="P519" s="55"/>
      <c r="Q519" s="118" t="s">
        <v>1084</v>
      </c>
    </row>
    <row r="520" spans="1:17" s="61" customFormat="1" outlineLevel="1" x14ac:dyDescent="0.3">
      <c r="A520" s="2"/>
      <c r="B520" s="8" t="s">
        <v>1085</v>
      </c>
      <c r="C520" s="9" t="s">
        <v>17</v>
      </c>
      <c r="D520" s="232" t="s">
        <v>1376</v>
      </c>
      <c r="E520" s="63" t="s">
        <v>455</v>
      </c>
      <c r="F520" s="64" t="s">
        <v>734</v>
      </c>
      <c r="G520" s="65" t="s">
        <v>21</v>
      </c>
      <c r="H520" s="12" t="s">
        <v>33</v>
      </c>
      <c r="I520" s="13" t="s">
        <v>33</v>
      </c>
      <c r="J520" s="14">
        <v>10.91</v>
      </c>
      <c r="K520" s="15">
        <v>12</v>
      </c>
      <c r="L520" s="16">
        <f t="shared" si="28"/>
        <v>0.90916666666666668</v>
      </c>
      <c r="M520" s="51"/>
      <c r="N520" s="23" t="s">
        <v>33</v>
      </c>
      <c r="O520" s="18">
        <f t="shared" si="26"/>
        <v>0</v>
      </c>
      <c r="P520" s="55"/>
      <c r="Q520" s="118" t="s">
        <v>1382</v>
      </c>
    </row>
    <row r="521" spans="1:17" s="2" customFormat="1" outlineLevel="1" x14ac:dyDescent="0.3">
      <c r="B521" s="8" t="s">
        <v>1379</v>
      </c>
      <c r="C521" s="9" t="s">
        <v>17</v>
      </c>
      <c r="D521" s="232" t="s">
        <v>1376</v>
      </c>
      <c r="E521" s="63" t="s">
        <v>455</v>
      </c>
      <c r="F521" s="64" t="s">
        <v>734</v>
      </c>
      <c r="G521" s="65" t="s">
        <v>21</v>
      </c>
      <c r="H521" s="12" t="s">
        <v>22</v>
      </c>
      <c r="I521" s="13" t="s">
        <v>1380</v>
      </c>
      <c r="J521" s="14">
        <v>9.09</v>
      </c>
      <c r="K521" s="15">
        <v>20</v>
      </c>
      <c r="L521" s="16">
        <f t="shared" si="28"/>
        <v>0.45450000000000002</v>
      </c>
      <c r="M521" s="51"/>
      <c r="N521" s="23" t="s">
        <v>33</v>
      </c>
      <c r="O521" s="18">
        <f t="shared" si="26"/>
        <v>0</v>
      </c>
      <c r="P521" s="55"/>
      <c r="Q521" s="118" t="s">
        <v>1381</v>
      </c>
    </row>
    <row r="522" spans="1:17" s="2" customFormat="1" outlineLevel="1" x14ac:dyDescent="0.3">
      <c r="B522" s="8" t="s">
        <v>1408</v>
      </c>
      <c r="C522" s="9" t="s">
        <v>17</v>
      </c>
      <c r="D522" s="232" t="s">
        <v>1376</v>
      </c>
      <c r="E522" s="63" t="s">
        <v>455</v>
      </c>
      <c r="F522" s="64" t="s">
        <v>734</v>
      </c>
      <c r="G522" s="65" t="s">
        <v>21</v>
      </c>
      <c r="H522" s="12" t="s">
        <v>22</v>
      </c>
      <c r="I522" s="13" t="s">
        <v>1409</v>
      </c>
      <c r="J522" s="14">
        <v>21.39</v>
      </c>
      <c r="K522" s="15">
        <v>10</v>
      </c>
      <c r="L522" s="16">
        <f t="shared" si="28"/>
        <v>2.1390000000000002</v>
      </c>
      <c r="M522" s="51"/>
      <c r="N522" s="17" t="s">
        <v>33</v>
      </c>
      <c r="O522" s="18">
        <f t="shared" si="26"/>
        <v>0</v>
      </c>
      <c r="P522" s="60"/>
      <c r="Q522" s="118" t="s">
        <v>1410</v>
      </c>
    </row>
    <row r="523" spans="1:17" s="61" customFormat="1" outlineLevel="1" x14ac:dyDescent="0.3">
      <c r="A523" s="2"/>
      <c r="B523" s="8" t="s">
        <v>1014</v>
      </c>
      <c r="C523" s="9" t="s">
        <v>17</v>
      </c>
      <c r="D523" s="232" t="s">
        <v>73</v>
      </c>
      <c r="E523" s="63" t="s">
        <v>455</v>
      </c>
      <c r="F523" s="64" t="s">
        <v>734</v>
      </c>
      <c r="G523" s="65" t="s">
        <v>21</v>
      </c>
      <c r="H523" s="12" t="s">
        <v>130</v>
      </c>
      <c r="I523" s="13" t="s">
        <v>1015</v>
      </c>
      <c r="J523" s="14">
        <v>14.44</v>
      </c>
      <c r="K523" s="15">
        <v>50</v>
      </c>
      <c r="L523" s="16">
        <f t="shared" si="28"/>
        <v>0.2888</v>
      </c>
      <c r="M523" s="51"/>
      <c r="N523" s="17" t="s">
        <v>33</v>
      </c>
      <c r="O523" s="18">
        <f t="shared" si="26"/>
        <v>0</v>
      </c>
      <c r="P523" s="55"/>
      <c r="Q523" s="118" t="s">
        <v>1016</v>
      </c>
    </row>
    <row r="524" spans="1:17" s="61" customFormat="1" outlineLevel="1" x14ac:dyDescent="0.3">
      <c r="A524" s="2"/>
      <c r="B524" s="8" t="s">
        <v>1014</v>
      </c>
      <c r="C524" s="9" t="s">
        <v>17</v>
      </c>
      <c r="D524" s="232" t="s">
        <v>18</v>
      </c>
      <c r="E524" s="63" t="s">
        <v>455</v>
      </c>
      <c r="F524" s="64" t="s">
        <v>734</v>
      </c>
      <c r="G524" s="65" t="s">
        <v>21</v>
      </c>
      <c r="H524" s="12" t="s">
        <v>130</v>
      </c>
      <c r="I524" s="13" t="s">
        <v>1162</v>
      </c>
      <c r="J524" s="14">
        <v>14.44</v>
      </c>
      <c r="K524" s="15">
        <v>50</v>
      </c>
      <c r="L524" s="16">
        <f t="shared" si="28"/>
        <v>0.2888</v>
      </c>
      <c r="M524" s="51"/>
      <c r="N524" s="23" t="s">
        <v>33</v>
      </c>
      <c r="O524" s="18">
        <f t="shared" ref="O524:O587" si="29">M524*L524</f>
        <v>0</v>
      </c>
      <c r="P524" s="60"/>
      <c r="Q524" s="120"/>
    </row>
    <row r="525" spans="1:17" s="61" customFormat="1" outlineLevel="1" x14ac:dyDescent="0.3">
      <c r="A525" s="2"/>
      <c r="B525" s="8" t="s">
        <v>1014</v>
      </c>
      <c r="C525" s="9" t="s">
        <v>17</v>
      </c>
      <c r="D525" s="232" t="s">
        <v>1376</v>
      </c>
      <c r="E525" s="63" t="s">
        <v>455</v>
      </c>
      <c r="F525" s="79" t="s">
        <v>734</v>
      </c>
      <c r="G525" s="65" t="s">
        <v>21</v>
      </c>
      <c r="H525" s="12" t="s">
        <v>130</v>
      </c>
      <c r="I525" s="13" t="s">
        <v>1015</v>
      </c>
      <c r="J525" s="14">
        <v>14.44</v>
      </c>
      <c r="K525" s="15">
        <v>50</v>
      </c>
      <c r="L525" s="62">
        <f t="shared" si="28"/>
        <v>0.2888</v>
      </c>
      <c r="M525" s="51"/>
      <c r="N525" s="23" t="s">
        <v>33</v>
      </c>
      <c r="O525" s="18">
        <f t="shared" si="29"/>
        <v>0</v>
      </c>
      <c r="P525" s="55"/>
      <c r="Q525" s="118" t="s">
        <v>1426</v>
      </c>
    </row>
    <row r="526" spans="1:17" s="2" customFormat="1" outlineLevel="1" x14ac:dyDescent="0.3">
      <c r="B526" s="8" t="s">
        <v>1439</v>
      </c>
      <c r="C526" s="9" t="s">
        <v>17</v>
      </c>
      <c r="D526" s="232" t="s">
        <v>1376</v>
      </c>
      <c r="E526" s="63" t="s">
        <v>455</v>
      </c>
      <c r="F526" s="64" t="s">
        <v>734</v>
      </c>
      <c r="G526" s="65" t="s">
        <v>21</v>
      </c>
      <c r="H526" s="12" t="s">
        <v>1440</v>
      </c>
      <c r="I526" s="13" t="s">
        <v>1441</v>
      </c>
      <c r="J526" s="14">
        <v>0.89</v>
      </c>
      <c r="K526" s="15">
        <v>1</v>
      </c>
      <c r="L526" s="16">
        <f t="shared" si="28"/>
        <v>0.89</v>
      </c>
      <c r="M526" s="51"/>
      <c r="N526" s="23" t="s">
        <v>28</v>
      </c>
      <c r="O526" s="18">
        <f t="shared" si="29"/>
        <v>0</v>
      </c>
      <c r="P526" s="55"/>
      <c r="Q526" s="118"/>
    </row>
    <row r="527" spans="1:17" s="61" customFormat="1" outlineLevel="1" x14ac:dyDescent="0.3">
      <c r="A527" s="2"/>
      <c r="B527" s="8" t="s">
        <v>1044</v>
      </c>
      <c r="C527" s="9" t="s">
        <v>17</v>
      </c>
      <c r="D527" s="232" t="s">
        <v>73</v>
      </c>
      <c r="E527" s="63" t="s">
        <v>455</v>
      </c>
      <c r="F527" s="64" t="s">
        <v>734</v>
      </c>
      <c r="G527" s="65" t="s">
        <v>21</v>
      </c>
      <c r="H527" s="12" t="s">
        <v>130</v>
      </c>
      <c r="I527" s="13" t="s">
        <v>1045</v>
      </c>
      <c r="J527" s="14">
        <v>13.1</v>
      </c>
      <c r="K527" s="15">
        <v>25</v>
      </c>
      <c r="L527" s="16">
        <f t="shared" si="28"/>
        <v>0.52400000000000002</v>
      </c>
      <c r="M527" s="51"/>
      <c r="N527" s="23" t="s">
        <v>33</v>
      </c>
      <c r="O527" s="18">
        <f t="shared" si="29"/>
        <v>0</v>
      </c>
      <c r="P527" s="55"/>
      <c r="Q527" s="118" t="s">
        <v>1046</v>
      </c>
    </row>
    <row r="528" spans="1:17" s="61" customFormat="1" outlineLevel="1" x14ac:dyDescent="0.3">
      <c r="A528" s="2"/>
      <c r="B528" s="25" t="s">
        <v>1044</v>
      </c>
      <c r="C528" s="26" t="s">
        <v>17</v>
      </c>
      <c r="D528" s="233" t="s">
        <v>73</v>
      </c>
      <c r="E528" s="27" t="s">
        <v>455</v>
      </c>
      <c r="F528" s="35" t="s">
        <v>734</v>
      </c>
      <c r="G528" s="39" t="s">
        <v>21</v>
      </c>
      <c r="H528" s="54" t="s">
        <v>130</v>
      </c>
      <c r="I528" s="29" t="s">
        <v>1045</v>
      </c>
      <c r="J528" s="30">
        <v>13.1</v>
      </c>
      <c r="K528" s="31">
        <v>25</v>
      </c>
      <c r="L528" s="32">
        <f t="shared" si="28"/>
        <v>0.52400000000000002</v>
      </c>
      <c r="M528" s="52"/>
      <c r="N528" s="115" t="s">
        <v>33</v>
      </c>
      <c r="O528" s="34">
        <f t="shared" si="29"/>
        <v>0</v>
      </c>
      <c r="P528" s="55"/>
      <c r="Q528" s="118" t="s">
        <v>1055</v>
      </c>
    </row>
    <row r="529" spans="1:17" s="2" customFormat="1" outlineLevel="1" x14ac:dyDescent="0.3">
      <c r="B529" s="8" t="s">
        <v>1044</v>
      </c>
      <c r="C529" s="9" t="s">
        <v>17</v>
      </c>
      <c r="D529" s="232" t="s">
        <v>18</v>
      </c>
      <c r="E529" s="63" t="s">
        <v>455</v>
      </c>
      <c r="F529" s="64" t="s">
        <v>734</v>
      </c>
      <c r="G529" s="65" t="s">
        <v>21</v>
      </c>
      <c r="H529" s="12" t="s">
        <v>130</v>
      </c>
      <c r="I529" s="13" t="s">
        <v>1163</v>
      </c>
      <c r="J529" s="14">
        <v>13.1</v>
      </c>
      <c r="K529" s="15">
        <v>25</v>
      </c>
      <c r="L529" s="16">
        <f t="shared" si="28"/>
        <v>0.52400000000000002</v>
      </c>
      <c r="M529" s="51"/>
      <c r="N529" s="23" t="s">
        <v>33</v>
      </c>
      <c r="O529" s="18">
        <f t="shared" si="29"/>
        <v>0</v>
      </c>
      <c r="P529" s="60"/>
      <c r="Q529" s="120"/>
    </row>
    <row r="530" spans="1:17" s="2" customFormat="1" outlineLevel="1" x14ac:dyDescent="0.3">
      <c r="B530" s="8" t="s">
        <v>1044</v>
      </c>
      <c r="C530" s="9" t="s">
        <v>17</v>
      </c>
      <c r="D530" s="232" t="s">
        <v>1376</v>
      </c>
      <c r="E530" s="63" t="s">
        <v>455</v>
      </c>
      <c r="F530" s="64" t="s">
        <v>734</v>
      </c>
      <c r="G530" s="65" t="s">
        <v>21</v>
      </c>
      <c r="H530" s="12" t="s">
        <v>130</v>
      </c>
      <c r="I530" s="13" t="s">
        <v>1045</v>
      </c>
      <c r="J530" s="14">
        <v>13.1</v>
      </c>
      <c r="K530" s="15">
        <v>25</v>
      </c>
      <c r="L530" s="16">
        <f t="shared" si="28"/>
        <v>0.52400000000000002</v>
      </c>
      <c r="M530" s="51"/>
      <c r="N530" s="17" t="s">
        <v>33</v>
      </c>
      <c r="O530" s="18">
        <f t="shared" si="29"/>
        <v>0</v>
      </c>
      <c r="P530" s="55"/>
      <c r="Q530" s="118" t="s">
        <v>1434</v>
      </c>
    </row>
    <row r="531" spans="1:17" s="2" customFormat="1" outlineLevel="1" x14ac:dyDescent="0.3">
      <c r="B531" s="8" t="s">
        <v>1425</v>
      </c>
      <c r="C531" s="9" t="s">
        <v>66</v>
      </c>
      <c r="D531" s="9" t="s">
        <v>1376</v>
      </c>
      <c r="E531" s="63" t="s">
        <v>455</v>
      </c>
      <c r="F531" s="64" t="s">
        <v>734</v>
      </c>
      <c r="G531" s="65" t="s">
        <v>21</v>
      </c>
      <c r="H531" s="12" t="s">
        <v>101</v>
      </c>
      <c r="I531" s="13" t="s">
        <v>1065</v>
      </c>
      <c r="J531" s="14">
        <v>35.29</v>
      </c>
      <c r="K531" s="15">
        <v>4</v>
      </c>
      <c r="L531" s="16">
        <f t="shared" si="28"/>
        <v>8.8224999999999998</v>
      </c>
      <c r="M531" s="51"/>
      <c r="N531" s="17" t="s">
        <v>101</v>
      </c>
      <c r="O531" s="18">
        <f t="shared" si="29"/>
        <v>0</v>
      </c>
      <c r="P531" s="60"/>
      <c r="Q531" s="121"/>
    </row>
    <row r="532" spans="1:17" s="61" customFormat="1" outlineLevel="1" x14ac:dyDescent="0.3">
      <c r="A532" s="2"/>
      <c r="B532" s="8" t="s">
        <v>1391</v>
      </c>
      <c r="C532" s="9" t="s">
        <v>557</v>
      </c>
      <c r="D532" s="232" t="s">
        <v>1376</v>
      </c>
      <c r="E532" s="63" t="s">
        <v>455</v>
      </c>
      <c r="F532" s="64" t="s">
        <v>734</v>
      </c>
      <c r="G532" s="65" t="s">
        <v>21</v>
      </c>
      <c r="H532" s="12" t="s">
        <v>28</v>
      </c>
      <c r="I532" s="13" t="s">
        <v>1392</v>
      </c>
      <c r="J532" s="14">
        <v>0.64</v>
      </c>
      <c r="K532" s="15">
        <v>1</v>
      </c>
      <c r="L532" s="16">
        <f t="shared" si="28"/>
        <v>0.64</v>
      </c>
      <c r="M532" s="51"/>
      <c r="N532" s="17" t="s">
        <v>28</v>
      </c>
      <c r="O532" s="18">
        <f t="shared" si="29"/>
        <v>0</v>
      </c>
      <c r="P532" s="55"/>
      <c r="Q532" s="118" t="s">
        <v>1393</v>
      </c>
    </row>
    <row r="533" spans="1:17" s="2" customFormat="1" outlineLevel="1" x14ac:dyDescent="0.3">
      <c r="B533" s="8" t="s">
        <v>1427</v>
      </c>
      <c r="C533" s="9" t="s">
        <v>66</v>
      </c>
      <c r="D533" s="9" t="s">
        <v>1376</v>
      </c>
      <c r="E533" s="63" t="s">
        <v>455</v>
      </c>
      <c r="F533" s="64" t="s">
        <v>734</v>
      </c>
      <c r="G533" s="65" t="s">
        <v>21</v>
      </c>
      <c r="H533" s="12" t="s">
        <v>22</v>
      </c>
      <c r="I533" s="13" t="s">
        <v>1428</v>
      </c>
      <c r="J533" s="14">
        <v>29.47</v>
      </c>
      <c r="K533" s="15">
        <v>18</v>
      </c>
      <c r="L533" s="16">
        <f t="shared" si="28"/>
        <v>1.6372222222222221</v>
      </c>
      <c r="M533" s="51"/>
      <c r="N533" s="23" t="s">
        <v>33</v>
      </c>
      <c r="O533" s="18">
        <f t="shared" si="29"/>
        <v>0</v>
      </c>
      <c r="P533" s="55"/>
      <c r="Q533" s="118" t="s">
        <v>1429</v>
      </c>
    </row>
    <row r="534" spans="1:17" s="2" customFormat="1" outlineLevel="1" x14ac:dyDescent="0.3">
      <c r="B534" s="25" t="s">
        <v>1430</v>
      </c>
      <c r="C534" s="26" t="s">
        <v>66</v>
      </c>
      <c r="D534" s="26" t="s">
        <v>1376</v>
      </c>
      <c r="E534" s="27" t="s">
        <v>455</v>
      </c>
      <c r="F534" s="35" t="s">
        <v>734</v>
      </c>
      <c r="G534" s="39" t="s">
        <v>21</v>
      </c>
      <c r="H534" s="54" t="s">
        <v>22</v>
      </c>
      <c r="I534" s="29" t="s">
        <v>1431</v>
      </c>
      <c r="J534" s="30">
        <v>6.68</v>
      </c>
      <c r="K534" s="31">
        <v>12.5</v>
      </c>
      <c r="L534" s="32">
        <f t="shared" si="28"/>
        <v>0.53439999999999999</v>
      </c>
      <c r="M534" s="52"/>
      <c r="N534" s="115" t="s">
        <v>33</v>
      </c>
      <c r="O534" s="34">
        <f t="shared" si="29"/>
        <v>0</v>
      </c>
      <c r="P534" s="55"/>
      <c r="Q534" s="118"/>
    </row>
    <row r="535" spans="1:17" s="2" customFormat="1" outlineLevel="1" x14ac:dyDescent="0.3">
      <c r="B535" s="25" t="s">
        <v>1432</v>
      </c>
      <c r="C535" s="26" t="s">
        <v>66</v>
      </c>
      <c r="D535" s="26" t="s">
        <v>1376</v>
      </c>
      <c r="E535" s="27" t="s">
        <v>455</v>
      </c>
      <c r="F535" s="35" t="s">
        <v>734</v>
      </c>
      <c r="G535" s="39" t="s">
        <v>21</v>
      </c>
      <c r="H535" s="54" t="s">
        <v>22</v>
      </c>
      <c r="I535" s="29" t="s">
        <v>1431</v>
      </c>
      <c r="J535" s="30">
        <v>12.83</v>
      </c>
      <c r="K535" s="31">
        <v>12.5</v>
      </c>
      <c r="L535" s="32">
        <f t="shared" si="28"/>
        <v>1.0264</v>
      </c>
      <c r="M535" s="52"/>
      <c r="N535" s="115" t="s">
        <v>33</v>
      </c>
      <c r="O535" s="34">
        <f t="shared" si="29"/>
        <v>0</v>
      </c>
      <c r="P535" s="55"/>
      <c r="Q535" s="118" t="s">
        <v>1433</v>
      </c>
    </row>
    <row r="536" spans="1:17" s="2" customFormat="1" outlineLevel="1" x14ac:dyDescent="0.3">
      <c r="B536" s="8" t="s">
        <v>1106</v>
      </c>
      <c r="C536" s="9" t="s">
        <v>17</v>
      </c>
      <c r="D536" s="232" t="s">
        <v>73</v>
      </c>
      <c r="E536" s="63" t="s">
        <v>455</v>
      </c>
      <c r="F536" s="64" t="s">
        <v>734</v>
      </c>
      <c r="G536" s="65" t="s">
        <v>21</v>
      </c>
      <c r="H536" s="12" t="s">
        <v>22</v>
      </c>
      <c r="I536" s="13" t="s">
        <v>1107</v>
      </c>
      <c r="J536" s="14">
        <v>10.43</v>
      </c>
      <c r="K536" s="15">
        <v>17.5</v>
      </c>
      <c r="L536" s="16">
        <f t="shared" si="28"/>
        <v>0.59599999999999997</v>
      </c>
      <c r="M536" s="51"/>
      <c r="N536" s="23" t="s">
        <v>33</v>
      </c>
      <c r="O536" s="18">
        <f t="shared" si="29"/>
        <v>0</v>
      </c>
      <c r="P536" s="55"/>
      <c r="Q536" s="118" t="s">
        <v>1108</v>
      </c>
    </row>
    <row r="537" spans="1:17" s="2" customFormat="1" outlineLevel="1" x14ac:dyDescent="0.3">
      <c r="B537" s="8" t="s">
        <v>1106</v>
      </c>
      <c r="C537" s="9" t="s">
        <v>17</v>
      </c>
      <c r="D537" s="232" t="s">
        <v>1376</v>
      </c>
      <c r="E537" s="63" t="s">
        <v>455</v>
      </c>
      <c r="F537" s="64" t="s">
        <v>734</v>
      </c>
      <c r="G537" s="65" t="s">
        <v>21</v>
      </c>
      <c r="H537" s="12" t="s">
        <v>22</v>
      </c>
      <c r="I537" s="13" t="s">
        <v>1107</v>
      </c>
      <c r="J537" s="14">
        <v>10.43</v>
      </c>
      <c r="K537" s="15">
        <v>17.5</v>
      </c>
      <c r="L537" s="16">
        <f t="shared" si="28"/>
        <v>0.59599999999999997</v>
      </c>
      <c r="M537" s="51"/>
      <c r="N537" s="23" t="s">
        <v>33</v>
      </c>
      <c r="O537" s="18">
        <f t="shared" si="29"/>
        <v>0</v>
      </c>
      <c r="P537" s="55"/>
      <c r="Q537" s="118" t="s">
        <v>1424</v>
      </c>
    </row>
    <row r="538" spans="1:17" s="2" customFormat="1" outlineLevel="1" x14ac:dyDescent="0.3">
      <c r="B538" s="25" t="s">
        <v>1442</v>
      </c>
      <c r="C538" s="26" t="s">
        <v>17</v>
      </c>
      <c r="D538" s="233" t="s">
        <v>1376</v>
      </c>
      <c r="E538" s="27" t="s">
        <v>455</v>
      </c>
      <c r="F538" s="35" t="s">
        <v>734</v>
      </c>
      <c r="G538" s="39" t="s">
        <v>21</v>
      </c>
      <c r="H538" s="54" t="s">
        <v>22</v>
      </c>
      <c r="I538" s="29" t="s">
        <v>1443</v>
      </c>
      <c r="J538" s="30">
        <v>25.28</v>
      </c>
      <c r="K538" s="31">
        <v>40</v>
      </c>
      <c r="L538" s="32">
        <f t="shared" si="28"/>
        <v>0.63200000000000001</v>
      </c>
      <c r="M538" s="52"/>
      <c r="N538" s="33" t="s">
        <v>33</v>
      </c>
      <c r="O538" s="34">
        <f t="shared" si="29"/>
        <v>0</v>
      </c>
      <c r="P538" s="55"/>
      <c r="Q538" s="118"/>
    </row>
    <row r="539" spans="1:17" s="2" customFormat="1" outlineLevel="1" x14ac:dyDescent="0.3">
      <c r="B539" s="8" t="s">
        <v>1096</v>
      </c>
      <c r="C539" s="9" t="s">
        <v>557</v>
      </c>
      <c r="D539" s="232" t="s">
        <v>73</v>
      </c>
      <c r="E539" s="63" t="s">
        <v>455</v>
      </c>
      <c r="F539" s="64" t="s">
        <v>734</v>
      </c>
      <c r="G539" s="65" t="s">
        <v>21</v>
      </c>
      <c r="H539" s="12" t="s">
        <v>22</v>
      </c>
      <c r="I539" s="13" t="s">
        <v>250</v>
      </c>
      <c r="J539" s="14">
        <v>17.649999999999999</v>
      </c>
      <c r="K539" s="15">
        <v>11.25</v>
      </c>
      <c r="L539" s="16">
        <f t="shared" si="28"/>
        <v>1.5688888888888888</v>
      </c>
      <c r="M539" s="51"/>
      <c r="N539" s="23" t="s">
        <v>33</v>
      </c>
      <c r="O539" s="18">
        <f t="shared" si="29"/>
        <v>0</v>
      </c>
      <c r="P539" s="55"/>
      <c r="Q539" s="118" t="s">
        <v>1097</v>
      </c>
    </row>
    <row r="540" spans="1:17" s="2" customFormat="1" ht="17.399999999999999" customHeight="1" outlineLevel="1" x14ac:dyDescent="0.3">
      <c r="B540" s="8" t="s">
        <v>1096</v>
      </c>
      <c r="C540" s="9" t="s">
        <v>557</v>
      </c>
      <c r="D540" s="232" t="s">
        <v>1376</v>
      </c>
      <c r="E540" s="63" t="s">
        <v>455</v>
      </c>
      <c r="F540" s="64" t="s">
        <v>734</v>
      </c>
      <c r="G540" s="65" t="s">
        <v>21</v>
      </c>
      <c r="H540" s="12" t="s">
        <v>22</v>
      </c>
      <c r="I540" s="13" t="s">
        <v>1413</v>
      </c>
      <c r="J540" s="14">
        <v>17.649999999999999</v>
      </c>
      <c r="K540" s="15">
        <v>11.25</v>
      </c>
      <c r="L540" s="16">
        <f t="shared" si="28"/>
        <v>1.5688888888888888</v>
      </c>
      <c r="M540" s="51"/>
      <c r="N540" s="23" t="s">
        <v>33</v>
      </c>
      <c r="O540" s="18">
        <f t="shared" si="29"/>
        <v>0</v>
      </c>
      <c r="P540" s="55"/>
      <c r="Q540" s="118" t="s">
        <v>1414</v>
      </c>
    </row>
    <row r="541" spans="1:17" s="2" customFormat="1" outlineLevel="1" x14ac:dyDescent="0.3">
      <c r="B541" s="8" t="s">
        <v>1398</v>
      </c>
      <c r="C541" s="9" t="s">
        <v>557</v>
      </c>
      <c r="D541" s="232" t="s">
        <v>1376</v>
      </c>
      <c r="E541" s="63" t="s">
        <v>455</v>
      </c>
      <c r="F541" s="64" t="s">
        <v>734</v>
      </c>
      <c r="G541" s="65" t="s">
        <v>21</v>
      </c>
      <c r="H541" s="12" t="s">
        <v>22</v>
      </c>
      <c r="I541" s="13" t="s">
        <v>1399</v>
      </c>
      <c r="J541" s="14">
        <v>1.73</v>
      </c>
      <c r="K541" s="15">
        <v>2.14</v>
      </c>
      <c r="L541" s="16">
        <f t="shared" si="28"/>
        <v>0.80841121495327095</v>
      </c>
      <c r="M541" s="51"/>
      <c r="N541" s="23" t="s">
        <v>33</v>
      </c>
      <c r="O541" s="18">
        <f t="shared" si="29"/>
        <v>0</v>
      </c>
      <c r="P541" s="60"/>
      <c r="Q541" s="118" t="s">
        <v>1400</v>
      </c>
    </row>
    <row r="542" spans="1:17" s="2" customFormat="1" outlineLevel="1" x14ac:dyDescent="0.3">
      <c r="B542" s="8" t="s">
        <v>1401</v>
      </c>
      <c r="C542" s="9" t="s">
        <v>557</v>
      </c>
      <c r="D542" s="232" t="s">
        <v>1376</v>
      </c>
      <c r="E542" s="63" t="s">
        <v>455</v>
      </c>
      <c r="F542" s="64" t="s">
        <v>734</v>
      </c>
      <c r="G542" s="65" t="s">
        <v>21</v>
      </c>
      <c r="H542" s="12" t="s">
        <v>22</v>
      </c>
      <c r="I542" s="13" t="s">
        <v>1399</v>
      </c>
      <c r="J542" s="14">
        <v>1.73</v>
      </c>
      <c r="K542" s="15">
        <v>2.5</v>
      </c>
      <c r="L542" s="16">
        <f t="shared" si="28"/>
        <v>0.69199999999999995</v>
      </c>
      <c r="M542" s="51"/>
      <c r="N542" s="23" t="s">
        <v>33</v>
      </c>
      <c r="O542" s="18">
        <f t="shared" si="29"/>
        <v>0</v>
      </c>
      <c r="P542" s="55"/>
      <c r="Q542" s="118" t="s">
        <v>1402</v>
      </c>
    </row>
    <row r="543" spans="1:17" s="2" customFormat="1" outlineLevel="1" x14ac:dyDescent="0.3">
      <c r="B543" s="8" t="s">
        <v>1447</v>
      </c>
      <c r="C543" s="9" t="s">
        <v>17</v>
      </c>
      <c r="D543" s="232" t="s">
        <v>1376</v>
      </c>
      <c r="E543" s="63" t="s">
        <v>455</v>
      </c>
      <c r="F543" s="64" t="s">
        <v>734</v>
      </c>
      <c r="G543" s="65" t="s">
        <v>21</v>
      </c>
      <c r="H543" s="12" t="s">
        <v>28</v>
      </c>
      <c r="I543" s="13" t="s">
        <v>1399</v>
      </c>
      <c r="J543" s="14">
        <v>1.48</v>
      </c>
      <c r="K543" s="15">
        <v>1</v>
      </c>
      <c r="L543" s="16">
        <f t="shared" ref="L543:L574" si="30">J543/K543</f>
        <v>1.48</v>
      </c>
      <c r="M543" s="51"/>
      <c r="N543" s="23" t="s">
        <v>33</v>
      </c>
      <c r="O543" s="18">
        <f t="shared" si="29"/>
        <v>0</v>
      </c>
      <c r="P543" s="55"/>
      <c r="Q543" s="120"/>
    </row>
    <row r="544" spans="1:17" s="2" customFormat="1" outlineLevel="1" x14ac:dyDescent="0.3">
      <c r="B544" s="8" t="s">
        <v>1017</v>
      </c>
      <c r="C544" s="9" t="s">
        <v>17</v>
      </c>
      <c r="D544" s="232" t="s">
        <v>73</v>
      </c>
      <c r="E544" s="63" t="s">
        <v>455</v>
      </c>
      <c r="F544" s="64" t="s">
        <v>734</v>
      </c>
      <c r="G544" s="65" t="s">
        <v>21</v>
      </c>
      <c r="H544" s="24" t="s">
        <v>22</v>
      </c>
      <c r="I544" s="13" t="s">
        <v>1018</v>
      </c>
      <c r="J544" s="14">
        <v>34.76</v>
      </c>
      <c r="K544" s="15">
        <v>18</v>
      </c>
      <c r="L544" s="16">
        <f t="shared" si="30"/>
        <v>1.931111111111111</v>
      </c>
      <c r="M544" s="51"/>
      <c r="N544" s="23" t="s">
        <v>33</v>
      </c>
      <c r="O544" s="18">
        <f t="shared" si="29"/>
        <v>0</v>
      </c>
      <c r="P544" s="55"/>
      <c r="Q544" s="118" t="s">
        <v>1019</v>
      </c>
    </row>
    <row r="545" spans="2:17" s="2" customFormat="1" outlineLevel="1" x14ac:dyDescent="0.3">
      <c r="B545" s="8" t="s">
        <v>1017</v>
      </c>
      <c r="C545" s="9" t="s">
        <v>17</v>
      </c>
      <c r="D545" s="232" t="s">
        <v>1376</v>
      </c>
      <c r="E545" s="63" t="s">
        <v>455</v>
      </c>
      <c r="F545" s="64" t="s">
        <v>734</v>
      </c>
      <c r="G545" s="65" t="s">
        <v>21</v>
      </c>
      <c r="H545" s="12" t="s">
        <v>22</v>
      </c>
      <c r="I545" s="13" t="s">
        <v>1018</v>
      </c>
      <c r="J545" s="14">
        <v>34.76</v>
      </c>
      <c r="K545" s="15">
        <v>18</v>
      </c>
      <c r="L545" s="16">
        <f t="shared" si="30"/>
        <v>1.931111111111111</v>
      </c>
      <c r="M545" s="51"/>
      <c r="N545" s="23" t="s">
        <v>33</v>
      </c>
      <c r="O545" s="18">
        <f t="shared" si="29"/>
        <v>0</v>
      </c>
      <c r="P545" s="55"/>
      <c r="Q545" s="118" t="s">
        <v>1421</v>
      </c>
    </row>
    <row r="546" spans="2:17" s="2" customFormat="1" outlineLevel="1" x14ac:dyDescent="0.3">
      <c r="B546" s="8" t="s">
        <v>1444</v>
      </c>
      <c r="C546" s="9" t="s">
        <v>66</v>
      </c>
      <c r="D546" s="9" t="s">
        <v>1376</v>
      </c>
      <c r="E546" s="63" t="s">
        <v>455</v>
      </c>
      <c r="F546" s="64" t="s">
        <v>734</v>
      </c>
      <c r="G546" s="65" t="s">
        <v>21</v>
      </c>
      <c r="H546" s="12" t="s">
        <v>28</v>
      </c>
      <c r="I546" s="13" t="s">
        <v>1445</v>
      </c>
      <c r="J546" s="14">
        <v>4.1100000000000003</v>
      </c>
      <c r="K546" s="15">
        <v>1</v>
      </c>
      <c r="L546" s="16">
        <f t="shared" si="30"/>
        <v>4.1100000000000003</v>
      </c>
      <c r="M546" s="51"/>
      <c r="N546" s="17" t="s">
        <v>28</v>
      </c>
      <c r="O546" s="18">
        <f t="shared" si="29"/>
        <v>0</v>
      </c>
      <c r="P546" s="55"/>
      <c r="Q546" s="121"/>
    </row>
    <row r="547" spans="2:17" s="2" customFormat="1" outlineLevel="1" x14ac:dyDescent="0.3">
      <c r="B547" s="8" t="s">
        <v>1446</v>
      </c>
      <c r="C547" s="9" t="s">
        <v>66</v>
      </c>
      <c r="D547" s="9" t="s">
        <v>1376</v>
      </c>
      <c r="E547" s="63" t="s">
        <v>455</v>
      </c>
      <c r="F547" s="64" t="s">
        <v>734</v>
      </c>
      <c r="G547" s="65" t="s">
        <v>21</v>
      </c>
      <c r="H547" s="12" t="s">
        <v>22</v>
      </c>
      <c r="I547" s="13" t="s">
        <v>1445</v>
      </c>
      <c r="J547" s="14">
        <v>5.98</v>
      </c>
      <c r="K547" s="15">
        <v>1</v>
      </c>
      <c r="L547" s="16">
        <f t="shared" si="30"/>
        <v>5.98</v>
      </c>
      <c r="M547" s="51"/>
      <c r="N547" s="17" t="s">
        <v>28</v>
      </c>
      <c r="O547" s="18">
        <f t="shared" si="29"/>
        <v>0</v>
      </c>
      <c r="P547" s="55"/>
      <c r="Q547" s="121"/>
    </row>
    <row r="548" spans="2:17" s="2" customFormat="1" outlineLevel="1" x14ac:dyDescent="0.3">
      <c r="B548" s="8" t="s">
        <v>1050</v>
      </c>
      <c r="C548" s="9" t="s">
        <v>557</v>
      </c>
      <c r="D548" s="232" t="s">
        <v>73</v>
      </c>
      <c r="E548" s="63" t="s">
        <v>455</v>
      </c>
      <c r="F548" s="64" t="s">
        <v>734</v>
      </c>
      <c r="G548" s="65" t="s">
        <v>21</v>
      </c>
      <c r="H548" s="12" t="s">
        <v>22</v>
      </c>
      <c r="I548" s="13" t="s">
        <v>1045</v>
      </c>
      <c r="J548" s="14">
        <v>40.11</v>
      </c>
      <c r="K548" s="15">
        <v>25</v>
      </c>
      <c r="L548" s="16">
        <f t="shared" si="30"/>
        <v>1.6044</v>
      </c>
      <c r="M548" s="51"/>
      <c r="N548" s="23" t="s">
        <v>33</v>
      </c>
      <c r="O548" s="18">
        <f t="shared" si="29"/>
        <v>0</v>
      </c>
      <c r="P548" s="55"/>
      <c r="Q548" s="118" t="s">
        <v>1051</v>
      </c>
    </row>
    <row r="549" spans="2:17" s="2" customFormat="1" outlineLevel="1" x14ac:dyDescent="0.3">
      <c r="B549" s="25" t="s">
        <v>1050</v>
      </c>
      <c r="C549" s="26" t="s">
        <v>557</v>
      </c>
      <c r="D549" s="233" t="s">
        <v>73</v>
      </c>
      <c r="E549" s="27" t="s">
        <v>455</v>
      </c>
      <c r="F549" s="35" t="s">
        <v>734</v>
      </c>
      <c r="G549" s="39" t="s">
        <v>21</v>
      </c>
      <c r="H549" s="54" t="s">
        <v>22</v>
      </c>
      <c r="I549" s="29" t="s">
        <v>1045</v>
      </c>
      <c r="J549" s="30">
        <v>40.11</v>
      </c>
      <c r="K549" s="31">
        <v>25</v>
      </c>
      <c r="L549" s="32">
        <f t="shared" si="30"/>
        <v>1.6044</v>
      </c>
      <c r="M549" s="52"/>
      <c r="N549" s="33" t="s">
        <v>33</v>
      </c>
      <c r="O549" s="34">
        <f t="shared" si="29"/>
        <v>0</v>
      </c>
      <c r="P549" s="55"/>
      <c r="Q549" s="118" t="s">
        <v>1101</v>
      </c>
    </row>
    <row r="550" spans="2:17" s="2" customFormat="1" outlineLevel="1" x14ac:dyDescent="0.3">
      <c r="B550" s="163" t="s">
        <v>1050</v>
      </c>
      <c r="C550" s="164" t="s">
        <v>557</v>
      </c>
      <c r="D550" s="235" t="s">
        <v>1376</v>
      </c>
      <c r="E550" s="165" t="s">
        <v>455</v>
      </c>
      <c r="F550" s="166" t="s">
        <v>734</v>
      </c>
      <c r="G550" s="167" t="s">
        <v>21</v>
      </c>
      <c r="H550" s="231" t="s">
        <v>22</v>
      </c>
      <c r="I550" s="168" t="s">
        <v>1045</v>
      </c>
      <c r="J550" s="169">
        <v>40.11</v>
      </c>
      <c r="K550" s="170">
        <v>25</v>
      </c>
      <c r="L550" s="171">
        <f t="shared" si="30"/>
        <v>1.6044</v>
      </c>
      <c r="M550" s="172"/>
      <c r="N550" s="262" t="s">
        <v>33</v>
      </c>
      <c r="O550" s="173">
        <f t="shared" si="29"/>
        <v>0</v>
      </c>
      <c r="P550" s="174"/>
      <c r="Q550" s="175" t="s">
        <v>1420</v>
      </c>
    </row>
    <row r="551" spans="2:17" s="2" customFormat="1" outlineLevel="1" x14ac:dyDescent="0.3">
      <c r="B551" s="8" t="s">
        <v>1448</v>
      </c>
      <c r="C551" s="9" t="s">
        <v>66</v>
      </c>
      <c r="D551" s="9" t="s">
        <v>1376</v>
      </c>
      <c r="E551" s="63" t="s">
        <v>455</v>
      </c>
      <c r="F551" s="64" t="s">
        <v>734</v>
      </c>
      <c r="G551" s="65" t="s">
        <v>21</v>
      </c>
      <c r="H551" s="12" t="s">
        <v>28</v>
      </c>
      <c r="I551" s="13" t="s">
        <v>28</v>
      </c>
      <c r="J551" s="14">
        <v>8.02</v>
      </c>
      <c r="K551" s="15">
        <v>1</v>
      </c>
      <c r="L551" s="16">
        <f t="shared" si="30"/>
        <v>8.02</v>
      </c>
      <c r="M551" s="51"/>
      <c r="N551" s="23" t="s">
        <v>28</v>
      </c>
      <c r="O551" s="18">
        <f t="shared" si="29"/>
        <v>0</v>
      </c>
      <c r="P551" s="55"/>
      <c r="Q551" s="120"/>
    </row>
    <row r="552" spans="2:17" s="2" customFormat="1" outlineLevel="1" x14ac:dyDescent="0.3">
      <c r="B552" s="8" t="s">
        <v>347</v>
      </c>
      <c r="C552" s="9" t="s">
        <v>66</v>
      </c>
      <c r="D552" s="9" t="s">
        <v>239</v>
      </c>
      <c r="E552" s="63" t="s">
        <v>19</v>
      </c>
      <c r="F552" s="64" t="s">
        <v>93</v>
      </c>
      <c r="G552" s="65" t="s">
        <v>21</v>
      </c>
      <c r="H552" s="12" t="s">
        <v>22</v>
      </c>
      <c r="I552" s="13" t="s">
        <v>328</v>
      </c>
      <c r="J552" s="14">
        <v>45.34</v>
      </c>
      <c r="K552" s="15">
        <v>6</v>
      </c>
      <c r="L552" s="16">
        <f t="shared" si="30"/>
        <v>7.5566666666666675</v>
      </c>
      <c r="M552" s="51"/>
      <c r="N552" s="23" t="s">
        <v>110</v>
      </c>
      <c r="O552" s="18">
        <f t="shared" si="29"/>
        <v>0</v>
      </c>
      <c r="P552" s="55"/>
      <c r="Q552" s="120"/>
    </row>
    <row r="553" spans="2:17" s="2" customFormat="1" outlineLevel="1" x14ac:dyDescent="0.3">
      <c r="B553" s="8" t="s">
        <v>1216</v>
      </c>
      <c r="C553" s="9" t="s">
        <v>17</v>
      </c>
      <c r="D553" s="232" t="s">
        <v>1170</v>
      </c>
      <c r="E553" s="63" t="s">
        <v>1201</v>
      </c>
      <c r="F553" s="64" t="s">
        <v>602</v>
      </c>
      <c r="G553" s="65" t="s">
        <v>21</v>
      </c>
      <c r="H553" s="12" t="s">
        <v>28</v>
      </c>
      <c r="I553" s="13" t="s">
        <v>28</v>
      </c>
      <c r="J553" s="14">
        <v>4.6399999999999997</v>
      </c>
      <c r="K553" s="15">
        <v>1</v>
      </c>
      <c r="L553" s="16">
        <f t="shared" si="30"/>
        <v>4.6399999999999997</v>
      </c>
      <c r="M553" s="51"/>
      <c r="N553" s="23" t="s">
        <v>28</v>
      </c>
      <c r="O553" s="18">
        <f t="shared" si="29"/>
        <v>0</v>
      </c>
      <c r="P553" s="55"/>
      <c r="Q553" s="118"/>
    </row>
    <row r="554" spans="2:17" s="2" customFormat="1" outlineLevel="1" x14ac:dyDescent="0.3">
      <c r="B554" s="8" t="s">
        <v>1217</v>
      </c>
      <c r="C554" s="9" t="s">
        <v>17</v>
      </c>
      <c r="D554" s="232" t="s">
        <v>1170</v>
      </c>
      <c r="E554" s="63" t="s">
        <v>1201</v>
      </c>
      <c r="F554" s="64" t="s">
        <v>602</v>
      </c>
      <c r="G554" s="65" t="s">
        <v>21</v>
      </c>
      <c r="H554" s="12" t="s">
        <v>28</v>
      </c>
      <c r="I554" s="13" t="s">
        <v>28</v>
      </c>
      <c r="J554" s="14">
        <v>4.6399999999999997</v>
      </c>
      <c r="K554" s="15">
        <v>1</v>
      </c>
      <c r="L554" s="16">
        <f t="shared" si="30"/>
        <v>4.6399999999999997</v>
      </c>
      <c r="M554" s="51"/>
      <c r="N554" s="23" t="s">
        <v>28</v>
      </c>
      <c r="O554" s="18">
        <f t="shared" si="29"/>
        <v>0</v>
      </c>
      <c r="P554" s="55"/>
      <c r="Q554" s="118"/>
    </row>
    <row r="555" spans="2:17" s="2" customFormat="1" outlineLevel="1" x14ac:dyDescent="0.3">
      <c r="B555" s="8" t="s">
        <v>1218</v>
      </c>
      <c r="C555" s="9" t="s">
        <v>17</v>
      </c>
      <c r="D555" s="232" t="s">
        <v>1170</v>
      </c>
      <c r="E555" s="63" t="s">
        <v>1201</v>
      </c>
      <c r="F555" s="64" t="s">
        <v>602</v>
      </c>
      <c r="G555" s="65" t="s">
        <v>21</v>
      </c>
      <c r="H555" s="12" t="s">
        <v>28</v>
      </c>
      <c r="I555" s="13" t="s">
        <v>28</v>
      </c>
      <c r="J555" s="14">
        <v>4.57</v>
      </c>
      <c r="K555" s="15">
        <v>1</v>
      </c>
      <c r="L555" s="16">
        <f t="shared" si="30"/>
        <v>4.57</v>
      </c>
      <c r="M555" s="51"/>
      <c r="N555" s="23" t="s">
        <v>28</v>
      </c>
      <c r="O555" s="18">
        <f t="shared" si="29"/>
        <v>0</v>
      </c>
      <c r="P555" s="55"/>
      <c r="Q555" s="118"/>
    </row>
    <row r="556" spans="2:17" s="2" customFormat="1" outlineLevel="1" x14ac:dyDescent="0.3">
      <c r="B556" s="8" t="s">
        <v>1219</v>
      </c>
      <c r="C556" s="9" t="s">
        <v>17</v>
      </c>
      <c r="D556" s="232" t="s">
        <v>1170</v>
      </c>
      <c r="E556" s="63" t="s">
        <v>1201</v>
      </c>
      <c r="F556" s="64" t="s">
        <v>602</v>
      </c>
      <c r="G556" s="65" t="s">
        <v>21</v>
      </c>
      <c r="H556" s="12" t="s">
        <v>28</v>
      </c>
      <c r="I556" s="13" t="s">
        <v>28</v>
      </c>
      <c r="J556" s="14">
        <v>4.57</v>
      </c>
      <c r="K556" s="15">
        <v>1</v>
      </c>
      <c r="L556" s="16">
        <f t="shared" si="30"/>
        <v>4.57</v>
      </c>
      <c r="M556" s="51"/>
      <c r="N556" s="17" t="s">
        <v>28</v>
      </c>
      <c r="O556" s="18">
        <f t="shared" si="29"/>
        <v>0</v>
      </c>
      <c r="P556" s="55"/>
      <c r="Q556" s="118"/>
    </row>
    <row r="557" spans="2:17" s="2" customFormat="1" outlineLevel="1" x14ac:dyDescent="0.3">
      <c r="B557" s="8" t="s">
        <v>680</v>
      </c>
      <c r="C557" s="9" t="s">
        <v>17</v>
      </c>
      <c r="D557" s="232" t="s">
        <v>613</v>
      </c>
      <c r="E557" s="63" t="s">
        <v>19</v>
      </c>
      <c r="F557" s="64" t="s">
        <v>550</v>
      </c>
      <c r="G557" s="65" t="s">
        <v>551</v>
      </c>
      <c r="H557" s="12" t="s">
        <v>22</v>
      </c>
      <c r="I557" s="13" t="s">
        <v>681</v>
      </c>
      <c r="J557" s="14">
        <v>18.52</v>
      </c>
      <c r="K557" s="15">
        <v>1</v>
      </c>
      <c r="L557" s="16">
        <f t="shared" si="30"/>
        <v>18.52</v>
      </c>
      <c r="M557" s="51"/>
      <c r="N557" s="17" t="s">
        <v>22</v>
      </c>
      <c r="O557" s="18">
        <f t="shared" si="29"/>
        <v>0</v>
      </c>
      <c r="P557" s="55"/>
      <c r="Q557" s="118"/>
    </row>
    <row r="558" spans="2:17" s="2" customFormat="1" outlineLevel="1" x14ac:dyDescent="0.3">
      <c r="B558" s="8" t="s">
        <v>284</v>
      </c>
      <c r="C558" s="9" t="s">
        <v>17</v>
      </c>
      <c r="D558" s="232" t="s">
        <v>239</v>
      </c>
      <c r="E558" s="63" t="s">
        <v>19</v>
      </c>
      <c r="F558" s="64" t="s">
        <v>93</v>
      </c>
      <c r="G558" s="65" t="s">
        <v>21</v>
      </c>
      <c r="H558" s="12" t="s">
        <v>22</v>
      </c>
      <c r="I558" s="13" t="s">
        <v>285</v>
      </c>
      <c r="J558" s="14">
        <v>32.909999999999997</v>
      </c>
      <c r="K558" s="15">
        <v>18</v>
      </c>
      <c r="L558" s="16">
        <f t="shared" si="30"/>
        <v>1.8283333333333331</v>
      </c>
      <c r="M558" s="51"/>
      <c r="N558" s="17" t="s">
        <v>28</v>
      </c>
      <c r="O558" s="18">
        <f t="shared" si="29"/>
        <v>0</v>
      </c>
      <c r="P558" s="55"/>
      <c r="Q558" s="118">
        <v>59</v>
      </c>
    </row>
    <row r="559" spans="2:17" s="2" customFormat="1" outlineLevel="1" x14ac:dyDescent="0.3">
      <c r="B559" s="8" t="s">
        <v>799</v>
      </c>
      <c r="C559" s="9" t="s">
        <v>17</v>
      </c>
      <c r="D559" s="232" t="s">
        <v>778</v>
      </c>
      <c r="E559" s="63" t="s">
        <v>618</v>
      </c>
      <c r="F559" s="64" t="s">
        <v>779</v>
      </c>
      <c r="G559" s="65" t="s">
        <v>551</v>
      </c>
      <c r="H559" s="12" t="s">
        <v>22</v>
      </c>
      <c r="I559" s="13" t="s">
        <v>784</v>
      </c>
      <c r="J559" s="14">
        <v>176.76</v>
      </c>
      <c r="K559" s="15">
        <v>36</v>
      </c>
      <c r="L559" s="16">
        <f t="shared" si="30"/>
        <v>4.91</v>
      </c>
      <c r="M559" s="51"/>
      <c r="N559" s="17" t="s">
        <v>22</v>
      </c>
      <c r="O559" s="18">
        <f t="shared" si="29"/>
        <v>0</v>
      </c>
      <c r="P559" s="55"/>
      <c r="Q559" s="118"/>
    </row>
    <row r="560" spans="2:17" s="2" customFormat="1" outlineLevel="1" x14ac:dyDescent="0.3">
      <c r="B560" s="8" t="s">
        <v>1220</v>
      </c>
      <c r="C560" s="9" t="s">
        <v>17</v>
      </c>
      <c r="D560" s="232" t="s">
        <v>1170</v>
      </c>
      <c r="E560" s="63" t="s">
        <v>568</v>
      </c>
      <c r="F560" s="79" t="s">
        <v>562</v>
      </c>
      <c r="G560" s="65" t="s">
        <v>563</v>
      </c>
      <c r="H560" s="12" t="s">
        <v>22</v>
      </c>
      <c r="I560" s="13" t="s">
        <v>317</v>
      </c>
      <c r="J560" s="14">
        <v>28.449999999999996</v>
      </c>
      <c r="K560" s="15">
        <v>24</v>
      </c>
      <c r="L560" s="62">
        <f t="shared" si="30"/>
        <v>1.1854166666666666</v>
      </c>
      <c r="M560" s="51"/>
      <c r="N560" s="23" t="s">
        <v>564</v>
      </c>
      <c r="O560" s="18">
        <f t="shared" si="29"/>
        <v>0</v>
      </c>
      <c r="P560" s="55"/>
      <c r="Q560" s="118"/>
    </row>
    <row r="561" spans="2:17" s="2" customFormat="1" outlineLevel="1" x14ac:dyDescent="0.3">
      <c r="B561" s="25" t="s">
        <v>1221</v>
      </c>
      <c r="C561" s="26" t="s">
        <v>17</v>
      </c>
      <c r="D561" s="232" t="s">
        <v>1170</v>
      </c>
      <c r="E561" s="27" t="s">
        <v>570</v>
      </c>
      <c r="F561" s="64" t="s">
        <v>562</v>
      </c>
      <c r="G561" s="39" t="s">
        <v>563</v>
      </c>
      <c r="H561" s="12" t="s">
        <v>22</v>
      </c>
      <c r="I561" s="13" t="s">
        <v>317</v>
      </c>
      <c r="J561" s="30">
        <v>31.01</v>
      </c>
      <c r="K561" s="31">
        <v>24</v>
      </c>
      <c r="L561" s="32">
        <f t="shared" si="30"/>
        <v>1.2920833333333335</v>
      </c>
      <c r="M561" s="52"/>
      <c r="N561" s="23" t="s">
        <v>564</v>
      </c>
      <c r="O561" s="34">
        <f t="shared" si="29"/>
        <v>0</v>
      </c>
      <c r="P561" s="55"/>
      <c r="Q561" s="118"/>
    </row>
    <row r="562" spans="2:17" s="2" customFormat="1" outlineLevel="1" x14ac:dyDescent="0.3">
      <c r="B562" s="25" t="s">
        <v>1222</v>
      </c>
      <c r="C562" s="26" t="s">
        <v>17</v>
      </c>
      <c r="D562" s="232" t="s">
        <v>1170</v>
      </c>
      <c r="E562" s="27" t="s">
        <v>570</v>
      </c>
      <c r="F562" s="64" t="s">
        <v>562</v>
      </c>
      <c r="G562" s="39" t="s">
        <v>563</v>
      </c>
      <c r="H562" s="12" t="s">
        <v>22</v>
      </c>
      <c r="I562" s="13" t="s">
        <v>317</v>
      </c>
      <c r="J562" s="30">
        <v>31.01</v>
      </c>
      <c r="K562" s="31">
        <v>24</v>
      </c>
      <c r="L562" s="32">
        <f t="shared" si="30"/>
        <v>1.2920833333333335</v>
      </c>
      <c r="M562" s="52"/>
      <c r="N562" s="23" t="s">
        <v>564</v>
      </c>
      <c r="O562" s="34">
        <f t="shared" si="29"/>
        <v>0</v>
      </c>
      <c r="P562" s="55"/>
      <c r="Q562" s="118"/>
    </row>
    <row r="563" spans="2:17" s="2" customFormat="1" outlineLevel="1" x14ac:dyDescent="0.3">
      <c r="B563" s="25" t="s">
        <v>1223</v>
      </c>
      <c r="C563" s="26" t="s">
        <v>17</v>
      </c>
      <c r="D563" s="232" t="s">
        <v>1170</v>
      </c>
      <c r="E563" s="27" t="s">
        <v>570</v>
      </c>
      <c r="F563" s="64" t="s">
        <v>562</v>
      </c>
      <c r="G563" s="39" t="s">
        <v>563</v>
      </c>
      <c r="H563" s="12" t="s">
        <v>22</v>
      </c>
      <c r="I563" s="13" t="s">
        <v>317</v>
      </c>
      <c r="J563" s="30">
        <v>31.01</v>
      </c>
      <c r="K563" s="31">
        <v>24</v>
      </c>
      <c r="L563" s="106">
        <f t="shared" si="30"/>
        <v>1.2920833333333335</v>
      </c>
      <c r="M563" s="52"/>
      <c r="N563" s="23" t="s">
        <v>564</v>
      </c>
      <c r="O563" s="34">
        <f t="shared" si="29"/>
        <v>0</v>
      </c>
      <c r="P563" s="55"/>
      <c r="Q563" s="118"/>
    </row>
    <row r="564" spans="2:17" s="2" customFormat="1" outlineLevel="1" x14ac:dyDescent="0.3">
      <c r="B564" s="8" t="s">
        <v>327</v>
      </c>
      <c r="C564" s="9" t="s">
        <v>17</v>
      </c>
      <c r="D564" s="232" t="s">
        <v>239</v>
      </c>
      <c r="E564" s="63" t="s">
        <v>19</v>
      </c>
      <c r="F564" s="64" t="s">
        <v>93</v>
      </c>
      <c r="G564" s="65" t="s">
        <v>21</v>
      </c>
      <c r="H564" s="12" t="s">
        <v>22</v>
      </c>
      <c r="I564" s="13" t="s">
        <v>892</v>
      </c>
      <c r="J564" s="14">
        <v>36.6</v>
      </c>
      <c r="K564" s="15">
        <v>6</v>
      </c>
      <c r="L564" s="62">
        <f t="shared" si="30"/>
        <v>6.1000000000000005</v>
      </c>
      <c r="M564" s="51"/>
      <c r="N564" s="23" t="s">
        <v>110</v>
      </c>
      <c r="O564" s="18">
        <f t="shared" si="29"/>
        <v>0</v>
      </c>
      <c r="P564" s="55"/>
      <c r="Q564" s="118">
        <v>98</v>
      </c>
    </row>
    <row r="565" spans="2:17" s="2" customFormat="1" outlineLevel="1" x14ac:dyDescent="0.3">
      <c r="B565" s="8" t="s">
        <v>261</v>
      </c>
      <c r="C565" s="9" t="s">
        <v>17</v>
      </c>
      <c r="D565" s="232" t="s">
        <v>239</v>
      </c>
      <c r="E565" s="63" t="s">
        <v>19</v>
      </c>
      <c r="F565" s="64" t="s">
        <v>93</v>
      </c>
      <c r="G565" s="65" t="s">
        <v>21</v>
      </c>
      <c r="H565" s="12" t="s">
        <v>22</v>
      </c>
      <c r="I565" s="13" t="s">
        <v>262</v>
      </c>
      <c r="J565" s="14">
        <v>28.91</v>
      </c>
      <c r="K565" s="15">
        <v>4</v>
      </c>
      <c r="L565" s="62">
        <f t="shared" si="30"/>
        <v>7.2275</v>
      </c>
      <c r="M565" s="51"/>
      <c r="N565" s="23" t="s">
        <v>71</v>
      </c>
      <c r="O565" s="18">
        <f t="shared" si="29"/>
        <v>0</v>
      </c>
      <c r="P565" s="55"/>
      <c r="Q565" s="118">
        <v>45</v>
      </c>
    </row>
    <row r="566" spans="2:17" s="2" customFormat="1" outlineLevel="1" x14ac:dyDescent="0.3">
      <c r="B566" s="8" t="s">
        <v>261</v>
      </c>
      <c r="C566" s="9" t="s">
        <v>17</v>
      </c>
      <c r="D566" s="232" t="s">
        <v>35</v>
      </c>
      <c r="E566" s="63" t="s">
        <v>19</v>
      </c>
      <c r="F566" s="79" t="s">
        <v>93</v>
      </c>
      <c r="G566" s="65" t="s">
        <v>21</v>
      </c>
      <c r="H566" s="12" t="s">
        <v>22</v>
      </c>
      <c r="I566" s="13" t="s">
        <v>262</v>
      </c>
      <c r="J566" s="14">
        <v>28.91</v>
      </c>
      <c r="K566" s="15">
        <v>4</v>
      </c>
      <c r="L566" s="62">
        <f t="shared" si="30"/>
        <v>7.2275</v>
      </c>
      <c r="M566" s="51"/>
      <c r="N566" s="23" t="s">
        <v>71</v>
      </c>
      <c r="O566" s="18">
        <f t="shared" si="29"/>
        <v>0</v>
      </c>
      <c r="P566" s="55"/>
      <c r="Q566" s="118" t="s">
        <v>476</v>
      </c>
    </row>
    <row r="567" spans="2:17" s="2" customFormat="1" outlineLevel="1" x14ac:dyDescent="0.3">
      <c r="B567" s="8" t="s">
        <v>258</v>
      </c>
      <c r="C567" s="9" t="s">
        <v>17</v>
      </c>
      <c r="D567" s="232" t="s">
        <v>239</v>
      </c>
      <c r="E567" s="63" t="s">
        <v>19</v>
      </c>
      <c r="F567" s="64" t="s">
        <v>93</v>
      </c>
      <c r="G567" s="65" t="s">
        <v>21</v>
      </c>
      <c r="H567" s="12" t="s">
        <v>22</v>
      </c>
      <c r="I567" s="13" t="s">
        <v>259</v>
      </c>
      <c r="J567" s="14">
        <v>31.82</v>
      </c>
      <c r="K567" s="15">
        <v>4</v>
      </c>
      <c r="L567" s="62">
        <f t="shared" si="30"/>
        <v>7.9550000000000001</v>
      </c>
      <c r="M567" s="51"/>
      <c r="N567" s="23" t="s">
        <v>71</v>
      </c>
      <c r="O567" s="18">
        <f t="shared" si="29"/>
        <v>0</v>
      </c>
      <c r="P567" s="55"/>
      <c r="Q567" s="118">
        <v>43</v>
      </c>
    </row>
    <row r="568" spans="2:17" s="2" customFormat="1" outlineLevel="1" x14ac:dyDescent="0.3">
      <c r="B568" s="8" t="s">
        <v>258</v>
      </c>
      <c r="C568" s="9" t="s">
        <v>17</v>
      </c>
      <c r="D568" s="232" t="s">
        <v>73</v>
      </c>
      <c r="E568" s="63" t="s">
        <v>19</v>
      </c>
      <c r="F568" s="64" t="s">
        <v>93</v>
      </c>
      <c r="G568" s="65" t="s">
        <v>21</v>
      </c>
      <c r="H568" s="12" t="s">
        <v>22</v>
      </c>
      <c r="I568" s="13" t="s">
        <v>259</v>
      </c>
      <c r="J568" s="14">
        <v>31.82</v>
      </c>
      <c r="K568" s="15">
        <v>32</v>
      </c>
      <c r="L568" s="62">
        <f t="shared" si="30"/>
        <v>0.99437500000000001</v>
      </c>
      <c r="M568" s="51"/>
      <c r="N568" s="23" t="s">
        <v>33</v>
      </c>
      <c r="O568" s="18">
        <f t="shared" si="29"/>
        <v>0</v>
      </c>
      <c r="P568" s="55"/>
      <c r="Q568" s="118" t="s">
        <v>1020</v>
      </c>
    </row>
    <row r="569" spans="2:17" s="2" customFormat="1" outlineLevel="1" x14ac:dyDescent="0.3">
      <c r="B569" s="8" t="s">
        <v>258</v>
      </c>
      <c r="C569" s="9" t="s">
        <v>17</v>
      </c>
      <c r="D569" s="232" t="s">
        <v>35</v>
      </c>
      <c r="E569" s="63" t="s">
        <v>19</v>
      </c>
      <c r="F569" s="64" t="s">
        <v>93</v>
      </c>
      <c r="G569" s="65" t="s">
        <v>21</v>
      </c>
      <c r="H569" s="12" t="s">
        <v>22</v>
      </c>
      <c r="I569" s="13" t="s">
        <v>259</v>
      </c>
      <c r="J569" s="14">
        <v>31.82</v>
      </c>
      <c r="K569" s="15">
        <v>4</v>
      </c>
      <c r="L569" s="62">
        <f t="shared" si="30"/>
        <v>7.9550000000000001</v>
      </c>
      <c r="M569" s="51"/>
      <c r="N569" s="23" t="s">
        <v>71</v>
      </c>
      <c r="O569" s="18">
        <f t="shared" si="29"/>
        <v>0</v>
      </c>
      <c r="P569" s="55"/>
      <c r="Q569" s="118" t="s">
        <v>477</v>
      </c>
    </row>
    <row r="570" spans="2:17" s="2" customFormat="1" outlineLevel="1" x14ac:dyDescent="0.3">
      <c r="B570" s="8" t="s">
        <v>492</v>
      </c>
      <c r="C570" s="9" t="s">
        <v>493</v>
      </c>
      <c r="D570" s="9" t="s">
        <v>35</v>
      </c>
      <c r="E570" s="63" t="s">
        <v>36</v>
      </c>
      <c r="F570" s="64" t="s">
        <v>93</v>
      </c>
      <c r="G570" s="65" t="s">
        <v>21</v>
      </c>
      <c r="H570" s="12" t="s">
        <v>67</v>
      </c>
      <c r="I570" s="13" t="s">
        <v>494</v>
      </c>
      <c r="J570" s="14">
        <v>5.01</v>
      </c>
      <c r="K570" s="15">
        <v>0.5</v>
      </c>
      <c r="L570" s="62">
        <f t="shared" si="30"/>
        <v>10.02</v>
      </c>
      <c r="M570" s="51"/>
      <c r="N570" s="17" t="s">
        <v>67</v>
      </c>
      <c r="O570" s="18">
        <f t="shared" si="29"/>
        <v>0</v>
      </c>
      <c r="P570" s="55"/>
      <c r="Q570" s="118"/>
    </row>
    <row r="571" spans="2:17" s="2" customFormat="1" outlineLevel="1" x14ac:dyDescent="0.3">
      <c r="B571" s="8" t="s">
        <v>1224</v>
      </c>
      <c r="C571" s="9" t="s">
        <v>17</v>
      </c>
      <c r="D571" s="232" t="s">
        <v>1170</v>
      </c>
      <c r="E571" s="63" t="s">
        <v>568</v>
      </c>
      <c r="F571" s="64" t="s">
        <v>562</v>
      </c>
      <c r="G571" s="65" t="s">
        <v>563</v>
      </c>
      <c r="H571" s="12" t="s">
        <v>22</v>
      </c>
      <c r="I571" s="13" t="s">
        <v>317</v>
      </c>
      <c r="J571" s="14">
        <v>29.85</v>
      </c>
      <c r="K571" s="15">
        <v>24</v>
      </c>
      <c r="L571" s="16">
        <f t="shared" si="30"/>
        <v>1.2437500000000001</v>
      </c>
      <c r="M571" s="51"/>
      <c r="N571" s="17" t="s">
        <v>564</v>
      </c>
      <c r="O571" s="18">
        <f t="shared" si="29"/>
        <v>0</v>
      </c>
      <c r="P571" s="55"/>
      <c r="Q571" s="118"/>
    </row>
    <row r="572" spans="2:17" s="2" customFormat="1" outlineLevel="1" x14ac:dyDescent="0.3">
      <c r="B572" s="8" t="s">
        <v>1347</v>
      </c>
      <c r="C572" s="9" t="s">
        <v>17</v>
      </c>
      <c r="D572" s="232" t="s">
        <v>35</v>
      </c>
      <c r="E572" s="63" t="s">
        <v>19</v>
      </c>
      <c r="F572" s="64" t="s">
        <v>899</v>
      </c>
      <c r="G572" s="65" t="s">
        <v>21</v>
      </c>
      <c r="H572" s="12" t="s">
        <v>22</v>
      </c>
      <c r="I572" s="13" t="s">
        <v>997</v>
      </c>
      <c r="J572" s="14">
        <v>94.5</v>
      </c>
      <c r="K572" s="15">
        <v>20</v>
      </c>
      <c r="L572" s="16">
        <f t="shared" si="30"/>
        <v>4.7249999999999996</v>
      </c>
      <c r="M572" s="51"/>
      <c r="N572" s="23" t="s">
        <v>28</v>
      </c>
      <c r="O572" s="18">
        <f t="shared" si="29"/>
        <v>0</v>
      </c>
      <c r="P572" s="55"/>
      <c r="Q572" s="118" t="s">
        <v>1348</v>
      </c>
    </row>
    <row r="573" spans="2:17" s="2" customFormat="1" outlineLevel="1" x14ac:dyDescent="0.3">
      <c r="B573" s="25" t="s">
        <v>852</v>
      </c>
      <c r="C573" s="26" t="s">
        <v>17</v>
      </c>
      <c r="D573" s="233" t="s">
        <v>239</v>
      </c>
      <c r="E573" s="27" t="s">
        <v>19</v>
      </c>
      <c r="F573" s="35" t="s">
        <v>93</v>
      </c>
      <c r="G573" s="39" t="s">
        <v>21</v>
      </c>
      <c r="H573" s="54" t="s">
        <v>22</v>
      </c>
      <c r="I573" s="29" t="s">
        <v>541</v>
      </c>
      <c r="J573" s="30">
        <v>10.73</v>
      </c>
      <c r="K573" s="31">
        <v>25</v>
      </c>
      <c r="L573" s="32">
        <f t="shared" si="30"/>
        <v>0.42920000000000003</v>
      </c>
      <c r="M573" s="52"/>
      <c r="N573" s="33" t="s">
        <v>33</v>
      </c>
      <c r="O573" s="34">
        <f t="shared" si="29"/>
        <v>0</v>
      </c>
      <c r="P573" s="55"/>
      <c r="Q573" s="118">
        <v>43</v>
      </c>
    </row>
    <row r="574" spans="2:17" s="2" customFormat="1" outlineLevel="1" x14ac:dyDescent="0.3">
      <c r="B574" s="8" t="s">
        <v>682</v>
      </c>
      <c r="C574" s="9" t="s">
        <v>17</v>
      </c>
      <c r="D574" s="232" t="s">
        <v>613</v>
      </c>
      <c r="E574" s="63" t="s">
        <v>19</v>
      </c>
      <c r="F574" s="79" t="s">
        <v>614</v>
      </c>
      <c r="G574" s="65" t="s">
        <v>551</v>
      </c>
      <c r="H574" s="12" t="s">
        <v>22</v>
      </c>
      <c r="I574" s="13" t="s">
        <v>683</v>
      </c>
      <c r="J574" s="14">
        <v>112.08</v>
      </c>
      <c r="K574" s="15">
        <v>2</v>
      </c>
      <c r="L574" s="62">
        <f t="shared" si="30"/>
        <v>56.04</v>
      </c>
      <c r="M574" s="51"/>
      <c r="N574" s="23" t="s">
        <v>110</v>
      </c>
      <c r="O574" s="18">
        <f t="shared" si="29"/>
        <v>0</v>
      </c>
      <c r="P574" s="55"/>
      <c r="Q574" s="118"/>
    </row>
    <row r="575" spans="2:17" s="2" customFormat="1" outlineLevel="1" x14ac:dyDescent="0.3">
      <c r="B575" s="8" t="s">
        <v>1225</v>
      </c>
      <c r="C575" s="9" t="s">
        <v>17</v>
      </c>
      <c r="D575" s="232" t="s">
        <v>1170</v>
      </c>
      <c r="E575" s="63" t="s">
        <v>561</v>
      </c>
      <c r="F575" s="64" t="s">
        <v>562</v>
      </c>
      <c r="G575" s="65" t="s">
        <v>563</v>
      </c>
      <c r="H575" s="12" t="s">
        <v>22</v>
      </c>
      <c r="I575" s="13" t="s">
        <v>317</v>
      </c>
      <c r="J575" s="14">
        <v>30.8</v>
      </c>
      <c r="K575" s="15">
        <v>24</v>
      </c>
      <c r="L575" s="16">
        <f t="shared" ref="L575:L606" si="31">J575/K575</f>
        <v>1.2833333333333334</v>
      </c>
      <c r="M575" s="51"/>
      <c r="N575" s="17" t="s">
        <v>564</v>
      </c>
      <c r="O575" s="18">
        <f t="shared" si="29"/>
        <v>0</v>
      </c>
      <c r="P575" s="55"/>
      <c r="Q575" s="118"/>
    </row>
    <row r="576" spans="2:17" s="2" customFormat="1" outlineLevel="1" x14ac:dyDescent="0.3">
      <c r="B576" s="8" t="s">
        <v>1152</v>
      </c>
      <c r="C576" s="9" t="s">
        <v>17</v>
      </c>
      <c r="D576" s="232" t="s">
        <v>1143</v>
      </c>
      <c r="E576" s="63" t="s">
        <v>1144</v>
      </c>
      <c r="F576" s="64" t="s">
        <v>602</v>
      </c>
      <c r="G576" s="65" t="s">
        <v>21</v>
      </c>
      <c r="H576" s="12" t="s">
        <v>22</v>
      </c>
      <c r="I576" s="13" t="s">
        <v>650</v>
      </c>
      <c r="J576" s="14">
        <v>83.95</v>
      </c>
      <c r="K576" s="15">
        <v>1</v>
      </c>
      <c r="L576" s="16">
        <f t="shared" si="31"/>
        <v>83.95</v>
      </c>
      <c r="M576" s="51"/>
      <c r="N576" s="17" t="s">
        <v>1145</v>
      </c>
      <c r="O576" s="18">
        <f t="shared" si="29"/>
        <v>0</v>
      </c>
      <c r="P576" s="55"/>
      <c r="Q576" s="118"/>
    </row>
    <row r="577" spans="2:17" s="2" customFormat="1" outlineLevel="1" x14ac:dyDescent="0.3">
      <c r="B577" s="8" t="s">
        <v>345</v>
      </c>
      <c r="C577" s="9" t="s">
        <v>66</v>
      </c>
      <c r="D577" s="9" t="s">
        <v>239</v>
      </c>
      <c r="E577" s="63" t="s">
        <v>19</v>
      </c>
      <c r="F577" s="64" t="s">
        <v>93</v>
      </c>
      <c r="G577" s="65" t="s">
        <v>21</v>
      </c>
      <c r="H577" s="12" t="s">
        <v>22</v>
      </c>
      <c r="I577" s="13" t="s">
        <v>346</v>
      </c>
      <c r="J577" s="14">
        <v>26.43</v>
      </c>
      <c r="K577" s="15">
        <v>12</v>
      </c>
      <c r="L577" s="16">
        <f t="shared" si="31"/>
        <v>2.2025000000000001</v>
      </c>
      <c r="M577" s="51"/>
      <c r="N577" s="17" t="s">
        <v>22</v>
      </c>
      <c r="O577" s="18">
        <f t="shared" si="29"/>
        <v>0</v>
      </c>
      <c r="P577" s="55"/>
      <c r="Q577" s="118"/>
    </row>
    <row r="578" spans="2:17" s="2" customFormat="1" outlineLevel="1" x14ac:dyDescent="0.3">
      <c r="B578" s="8" t="s">
        <v>800</v>
      </c>
      <c r="C578" s="9" t="s">
        <v>17</v>
      </c>
      <c r="D578" s="232" t="s">
        <v>778</v>
      </c>
      <c r="E578" s="63" t="s">
        <v>618</v>
      </c>
      <c r="F578" s="64" t="s">
        <v>779</v>
      </c>
      <c r="G578" s="65" t="s">
        <v>551</v>
      </c>
      <c r="H578" s="12" t="s">
        <v>22</v>
      </c>
      <c r="I578" s="13" t="s">
        <v>657</v>
      </c>
      <c r="J578" s="14">
        <v>82.8</v>
      </c>
      <c r="K578" s="15">
        <v>12</v>
      </c>
      <c r="L578" s="16">
        <f t="shared" si="31"/>
        <v>6.8999999999999995</v>
      </c>
      <c r="M578" s="51"/>
      <c r="N578" s="17" t="s">
        <v>28</v>
      </c>
      <c r="O578" s="18">
        <f t="shared" si="29"/>
        <v>0</v>
      </c>
      <c r="P578" s="55"/>
      <c r="Q578" s="118"/>
    </row>
    <row r="579" spans="2:17" s="2" customFormat="1" outlineLevel="1" x14ac:dyDescent="0.3">
      <c r="B579" s="8" t="s">
        <v>312</v>
      </c>
      <c r="C579" s="9" t="s">
        <v>17</v>
      </c>
      <c r="D579" s="232" t="s">
        <v>239</v>
      </c>
      <c r="E579" s="63" t="s">
        <v>19</v>
      </c>
      <c r="F579" s="64" t="s">
        <v>93</v>
      </c>
      <c r="G579" s="65" t="s">
        <v>21</v>
      </c>
      <c r="H579" s="12" t="s">
        <v>22</v>
      </c>
      <c r="I579" s="13" t="s">
        <v>313</v>
      </c>
      <c r="J579" s="14">
        <v>63.67</v>
      </c>
      <c r="K579" s="15">
        <v>36</v>
      </c>
      <c r="L579" s="16">
        <f t="shared" si="31"/>
        <v>1.7686111111111111</v>
      </c>
      <c r="M579" s="51"/>
      <c r="N579" s="17" t="s">
        <v>28</v>
      </c>
      <c r="O579" s="18">
        <f t="shared" si="29"/>
        <v>0</v>
      </c>
      <c r="P579" s="55"/>
      <c r="Q579" s="118">
        <v>89</v>
      </c>
    </row>
    <row r="580" spans="2:17" s="2" customFormat="1" outlineLevel="1" x14ac:dyDescent="0.3">
      <c r="B580" s="8" t="s">
        <v>129</v>
      </c>
      <c r="C580" s="9" t="s">
        <v>17</v>
      </c>
      <c r="D580" s="232" t="s">
        <v>92</v>
      </c>
      <c r="E580" s="63" t="s">
        <v>19</v>
      </c>
      <c r="F580" s="64" t="s">
        <v>93</v>
      </c>
      <c r="G580" s="65" t="s">
        <v>21</v>
      </c>
      <c r="H580" s="12" t="s">
        <v>22</v>
      </c>
      <c r="I580" s="13" t="s">
        <v>541</v>
      </c>
      <c r="J580" s="160">
        <v>6.22</v>
      </c>
      <c r="K580" s="15">
        <v>25</v>
      </c>
      <c r="L580" s="16">
        <f t="shared" si="31"/>
        <v>0.24879999999999999</v>
      </c>
      <c r="M580" s="51"/>
      <c r="N580" s="17" t="s">
        <v>33</v>
      </c>
      <c r="O580" s="18">
        <f t="shared" si="29"/>
        <v>0</v>
      </c>
      <c r="P580" s="55"/>
      <c r="Q580" s="118" t="s">
        <v>132</v>
      </c>
    </row>
    <row r="581" spans="2:17" s="2" customFormat="1" outlineLevel="1" x14ac:dyDescent="0.3">
      <c r="B581" s="8" t="s">
        <v>129</v>
      </c>
      <c r="C581" s="9" t="s">
        <v>17</v>
      </c>
      <c r="D581" s="232" t="s">
        <v>239</v>
      </c>
      <c r="E581" s="63" t="s">
        <v>19</v>
      </c>
      <c r="F581" s="64" t="s">
        <v>93</v>
      </c>
      <c r="G581" s="65" t="s">
        <v>21</v>
      </c>
      <c r="H581" s="12" t="s">
        <v>22</v>
      </c>
      <c r="I581" s="13" t="s">
        <v>541</v>
      </c>
      <c r="J581" s="14">
        <v>6.22</v>
      </c>
      <c r="K581" s="15">
        <v>25</v>
      </c>
      <c r="L581" s="16">
        <f t="shared" si="31"/>
        <v>0.24879999999999999</v>
      </c>
      <c r="M581" s="51"/>
      <c r="N581" s="17" t="s">
        <v>33</v>
      </c>
      <c r="O581" s="18">
        <f t="shared" si="29"/>
        <v>0</v>
      </c>
      <c r="P581" s="55"/>
      <c r="Q581" s="118">
        <v>20</v>
      </c>
    </row>
    <row r="582" spans="2:17" s="2" customFormat="1" outlineLevel="1" x14ac:dyDescent="0.3">
      <c r="B582" s="8" t="s">
        <v>256</v>
      </c>
      <c r="C582" s="9" t="s">
        <v>17</v>
      </c>
      <c r="D582" s="232" t="s">
        <v>239</v>
      </c>
      <c r="E582" s="63" t="s">
        <v>19</v>
      </c>
      <c r="F582" s="64" t="s">
        <v>93</v>
      </c>
      <c r="G582" s="65" t="s">
        <v>21</v>
      </c>
      <c r="H582" s="12" t="s">
        <v>22</v>
      </c>
      <c r="I582" s="13" t="s">
        <v>851</v>
      </c>
      <c r="J582" s="14">
        <v>20.16</v>
      </c>
      <c r="K582" s="15">
        <v>12</v>
      </c>
      <c r="L582" s="16">
        <f t="shared" si="31"/>
        <v>1.68</v>
      </c>
      <c r="M582" s="51"/>
      <c r="N582" s="17" t="s">
        <v>28</v>
      </c>
      <c r="O582" s="18">
        <f t="shared" si="29"/>
        <v>0</v>
      </c>
      <c r="P582" s="55"/>
      <c r="Q582" s="118">
        <v>42</v>
      </c>
    </row>
    <row r="583" spans="2:17" s="2" customFormat="1" outlineLevel="1" x14ac:dyDescent="0.3">
      <c r="B583" s="8" t="s">
        <v>601</v>
      </c>
      <c r="C583" s="9" t="s">
        <v>17</v>
      </c>
      <c r="D583" s="232" t="s">
        <v>560</v>
      </c>
      <c r="E583" s="63" t="s">
        <v>19</v>
      </c>
      <c r="F583" s="64" t="s">
        <v>602</v>
      </c>
      <c r="G583" s="65" t="s">
        <v>21</v>
      </c>
      <c r="H583" s="12" t="s">
        <v>22</v>
      </c>
      <c r="I583" s="13" t="s">
        <v>603</v>
      </c>
      <c r="J583" s="14">
        <v>21.05</v>
      </c>
      <c r="K583" s="15">
        <v>24</v>
      </c>
      <c r="L583" s="16">
        <f t="shared" si="31"/>
        <v>0.87708333333333333</v>
      </c>
      <c r="M583" s="51"/>
      <c r="N583" s="17" t="s">
        <v>564</v>
      </c>
      <c r="O583" s="18">
        <f t="shared" si="29"/>
        <v>0</v>
      </c>
      <c r="P583" s="55"/>
      <c r="Q583" s="118"/>
    </row>
    <row r="584" spans="2:17" s="2" customFormat="1" outlineLevel="1" x14ac:dyDescent="0.3">
      <c r="B584" s="8" t="s">
        <v>684</v>
      </c>
      <c r="C584" s="9" t="s">
        <v>17</v>
      </c>
      <c r="D584" s="232" t="s">
        <v>613</v>
      </c>
      <c r="E584" s="63" t="s">
        <v>618</v>
      </c>
      <c r="F584" s="64" t="s">
        <v>550</v>
      </c>
      <c r="G584" s="65" t="s">
        <v>551</v>
      </c>
      <c r="H584" s="12" t="s">
        <v>22</v>
      </c>
      <c r="I584" s="13" t="s">
        <v>623</v>
      </c>
      <c r="J584" s="14">
        <v>31.94</v>
      </c>
      <c r="K584" s="15">
        <v>1</v>
      </c>
      <c r="L584" s="16">
        <f t="shared" si="31"/>
        <v>31.94</v>
      </c>
      <c r="M584" s="51"/>
      <c r="N584" s="17" t="s">
        <v>22</v>
      </c>
      <c r="O584" s="18">
        <f t="shared" si="29"/>
        <v>0</v>
      </c>
      <c r="P584" s="55"/>
      <c r="Q584" s="118"/>
    </row>
    <row r="585" spans="2:17" s="2" customFormat="1" outlineLevel="1" x14ac:dyDescent="0.3">
      <c r="B585" s="8" t="s">
        <v>685</v>
      </c>
      <c r="C585" s="9" t="s">
        <v>17</v>
      </c>
      <c r="D585" s="232" t="s">
        <v>613</v>
      </c>
      <c r="E585" s="63" t="s">
        <v>19</v>
      </c>
      <c r="F585" s="64" t="s">
        <v>614</v>
      </c>
      <c r="G585" s="65" t="s">
        <v>551</v>
      </c>
      <c r="H585" s="12" t="s">
        <v>22</v>
      </c>
      <c r="I585" s="13" t="s">
        <v>632</v>
      </c>
      <c r="J585" s="14">
        <v>79.209999999999994</v>
      </c>
      <c r="K585" s="15">
        <v>1</v>
      </c>
      <c r="L585" s="16">
        <f t="shared" si="31"/>
        <v>79.209999999999994</v>
      </c>
      <c r="M585" s="51"/>
      <c r="N585" s="17" t="s">
        <v>22</v>
      </c>
      <c r="O585" s="18">
        <f t="shared" si="29"/>
        <v>0</v>
      </c>
      <c r="P585" s="55"/>
      <c r="Q585" s="118"/>
    </row>
    <row r="586" spans="2:17" s="2" customFormat="1" outlineLevel="1" x14ac:dyDescent="0.3">
      <c r="B586" s="8" t="s">
        <v>854</v>
      </c>
      <c r="C586" s="9" t="s">
        <v>557</v>
      </c>
      <c r="D586" s="232" t="s">
        <v>239</v>
      </c>
      <c r="E586" s="63" t="s">
        <v>19</v>
      </c>
      <c r="F586" s="64" t="s">
        <v>93</v>
      </c>
      <c r="G586" s="65" t="s">
        <v>21</v>
      </c>
      <c r="H586" s="12" t="s">
        <v>22</v>
      </c>
      <c r="I586" s="13" t="s">
        <v>270</v>
      </c>
      <c r="J586" s="14">
        <v>18.350000000000001</v>
      </c>
      <c r="K586" s="15">
        <v>4</v>
      </c>
      <c r="L586" s="16">
        <f t="shared" si="31"/>
        <v>4.5875000000000004</v>
      </c>
      <c r="M586" s="51"/>
      <c r="N586" s="17" t="s">
        <v>71</v>
      </c>
      <c r="O586" s="18">
        <f t="shared" si="29"/>
        <v>0</v>
      </c>
      <c r="P586" s="55"/>
      <c r="Q586" s="118">
        <v>50</v>
      </c>
    </row>
    <row r="587" spans="2:17" s="2" customFormat="1" outlineLevel="1" x14ac:dyDescent="0.3">
      <c r="B587" s="8" t="s">
        <v>397</v>
      </c>
      <c r="C587" s="9" t="s">
        <v>557</v>
      </c>
      <c r="D587" s="232" t="s">
        <v>73</v>
      </c>
      <c r="E587" s="63" t="s">
        <v>36</v>
      </c>
      <c r="F587" s="64" t="s">
        <v>716</v>
      </c>
      <c r="G587" s="65" t="s">
        <v>21</v>
      </c>
      <c r="H587" s="48" t="s">
        <v>71</v>
      </c>
      <c r="I587" s="41" t="s">
        <v>382</v>
      </c>
      <c r="J587" s="14">
        <v>20</v>
      </c>
      <c r="K587" s="15">
        <v>9</v>
      </c>
      <c r="L587" s="16">
        <f t="shared" si="31"/>
        <v>2.2222222222222223</v>
      </c>
      <c r="M587" s="51"/>
      <c r="N587" s="17" t="s">
        <v>33</v>
      </c>
      <c r="O587" s="18">
        <f t="shared" si="29"/>
        <v>0</v>
      </c>
      <c r="P587" s="55"/>
      <c r="Q587" s="118" t="s">
        <v>1092</v>
      </c>
    </row>
    <row r="588" spans="2:17" s="2" customFormat="1" outlineLevel="1" x14ac:dyDescent="0.3">
      <c r="B588" s="8" t="s">
        <v>397</v>
      </c>
      <c r="C588" s="9" t="s">
        <v>557</v>
      </c>
      <c r="D588" s="232" t="s">
        <v>500</v>
      </c>
      <c r="E588" s="63" t="s">
        <v>36</v>
      </c>
      <c r="F588" s="64" t="s">
        <v>716</v>
      </c>
      <c r="G588" s="65" t="s">
        <v>21</v>
      </c>
      <c r="H588" s="12" t="s">
        <v>71</v>
      </c>
      <c r="I588" s="13" t="s">
        <v>382</v>
      </c>
      <c r="J588" s="14">
        <v>20</v>
      </c>
      <c r="K588" s="15">
        <v>9</v>
      </c>
      <c r="L588" s="16">
        <f t="shared" si="31"/>
        <v>2.2222222222222223</v>
      </c>
      <c r="M588" s="51"/>
      <c r="N588" s="17" t="s">
        <v>33</v>
      </c>
      <c r="O588" s="18">
        <f t="shared" ref="O588:O651" si="32">M588*L588</f>
        <v>0</v>
      </c>
      <c r="P588" s="55"/>
      <c r="Q588" s="118" t="s">
        <v>502</v>
      </c>
    </row>
    <row r="589" spans="2:17" s="2" customFormat="1" outlineLevel="1" x14ac:dyDescent="0.3">
      <c r="B589" s="25" t="s">
        <v>395</v>
      </c>
      <c r="C589" s="26" t="s">
        <v>557</v>
      </c>
      <c r="D589" s="233" t="s">
        <v>73</v>
      </c>
      <c r="E589" s="27" t="s">
        <v>384</v>
      </c>
      <c r="F589" s="64" t="s">
        <v>899</v>
      </c>
      <c r="G589" s="39" t="s">
        <v>21</v>
      </c>
      <c r="H589" s="57" t="s">
        <v>71</v>
      </c>
      <c r="I589" s="58" t="s">
        <v>396</v>
      </c>
      <c r="J589" s="30">
        <v>36.68</v>
      </c>
      <c r="K589" s="31">
        <v>10.5</v>
      </c>
      <c r="L589" s="16">
        <v>5.94</v>
      </c>
      <c r="M589" s="52"/>
      <c r="N589" s="33" t="s">
        <v>33</v>
      </c>
      <c r="O589" s="34">
        <f t="shared" si="32"/>
        <v>0</v>
      </c>
      <c r="P589" s="55"/>
      <c r="Q589" s="118"/>
    </row>
    <row r="590" spans="2:17" s="2" customFormat="1" outlineLevel="1" x14ac:dyDescent="0.3">
      <c r="B590" s="25" t="s">
        <v>395</v>
      </c>
      <c r="C590" s="26" t="s">
        <v>557</v>
      </c>
      <c r="D590" s="232" t="s">
        <v>500</v>
      </c>
      <c r="E590" s="27" t="s">
        <v>384</v>
      </c>
      <c r="F590" s="64" t="s">
        <v>899</v>
      </c>
      <c r="G590" s="39" t="s">
        <v>21</v>
      </c>
      <c r="H590" s="57" t="s">
        <v>71</v>
      </c>
      <c r="I590" s="58" t="s">
        <v>396</v>
      </c>
      <c r="J590" s="30">
        <v>36.68</v>
      </c>
      <c r="K590" s="31">
        <v>10.5</v>
      </c>
      <c r="L590" s="32">
        <f t="shared" ref="L590:L621" si="33">J590/K590</f>
        <v>3.4933333333333332</v>
      </c>
      <c r="M590" s="52"/>
      <c r="N590" s="33" t="s">
        <v>33</v>
      </c>
      <c r="O590" s="34">
        <f t="shared" si="32"/>
        <v>0</v>
      </c>
      <c r="P590" s="55"/>
      <c r="Q590" s="118" t="s">
        <v>522</v>
      </c>
    </row>
    <row r="591" spans="2:17" s="2" customFormat="1" outlineLevel="1" x14ac:dyDescent="0.3">
      <c r="B591" s="8" t="s">
        <v>394</v>
      </c>
      <c r="C591" s="9" t="s">
        <v>17</v>
      </c>
      <c r="D591" s="232" t="s">
        <v>73</v>
      </c>
      <c r="E591" s="63" t="s">
        <v>36</v>
      </c>
      <c r="F591" s="64" t="s">
        <v>716</v>
      </c>
      <c r="G591" s="65" t="s">
        <v>21</v>
      </c>
      <c r="H591" s="48" t="s">
        <v>71</v>
      </c>
      <c r="I591" s="41" t="s">
        <v>382</v>
      </c>
      <c r="J591" s="14">
        <v>6.25</v>
      </c>
      <c r="K591" s="15">
        <v>9</v>
      </c>
      <c r="L591" s="16">
        <f t="shared" si="33"/>
        <v>0.69444444444444442</v>
      </c>
      <c r="M591" s="51"/>
      <c r="N591" s="17" t="s">
        <v>33</v>
      </c>
      <c r="O591" s="18">
        <f t="shared" si="32"/>
        <v>0</v>
      </c>
      <c r="P591" s="55"/>
      <c r="Q591" s="118" t="s">
        <v>1093</v>
      </c>
    </row>
    <row r="592" spans="2:17" s="2" customFormat="1" outlineLevel="1" x14ac:dyDescent="0.3">
      <c r="B592" s="8" t="s">
        <v>394</v>
      </c>
      <c r="C592" s="9" t="s">
        <v>17</v>
      </c>
      <c r="D592" s="232" t="s">
        <v>500</v>
      </c>
      <c r="E592" s="63" t="s">
        <v>36</v>
      </c>
      <c r="F592" s="64" t="s">
        <v>716</v>
      </c>
      <c r="G592" s="65" t="s">
        <v>21</v>
      </c>
      <c r="H592" s="48" t="s">
        <v>71</v>
      </c>
      <c r="I592" s="41" t="s">
        <v>382</v>
      </c>
      <c r="J592" s="14">
        <v>6.25</v>
      </c>
      <c r="K592" s="15">
        <v>9</v>
      </c>
      <c r="L592" s="16">
        <f t="shared" si="33"/>
        <v>0.69444444444444442</v>
      </c>
      <c r="M592" s="51"/>
      <c r="N592" s="17" t="s">
        <v>33</v>
      </c>
      <c r="O592" s="18">
        <f t="shared" si="32"/>
        <v>0</v>
      </c>
      <c r="P592" s="55"/>
      <c r="Q592" s="118" t="s">
        <v>503</v>
      </c>
    </row>
    <row r="593" spans="2:17" s="2" customFormat="1" outlineLevel="1" x14ac:dyDescent="0.3">
      <c r="B593" s="8" t="s">
        <v>393</v>
      </c>
      <c r="C593" s="9" t="s">
        <v>17</v>
      </c>
      <c r="D593" s="232" t="s">
        <v>73</v>
      </c>
      <c r="E593" s="63" t="s">
        <v>384</v>
      </c>
      <c r="F593" s="79" t="s">
        <v>93</v>
      </c>
      <c r="G593" s="65" t="s">
        <v>21</v>
      </c>
      <c r="H593" s="48" t="s">
        <v>71</v>
      </c>
      <c r="I593" s="41" t="s">
        <v>382</v>
      </c>
      <c r="J593" s="14">
        <v>8.9600000000000009</v>
      </c>
      <c r="K593" s="15">
        <v>9</v>
      </c>
      <c r="L593" s="62">
        <f t="shared" si="33"/>
        <v>0.99555555555555564</v>
      </c>
      <c r="M593" s="51"/>
      <c r="N593" s="23" t="s">
        <v>33</v>
      </c>
      <c r="O593" s="18">
        <f t="shared" si="32"/>
        <v>0</v>
      </c>
      <c r="P593" s="55"/>
      <c r="Q593" s="118"/>
    </row>
    <row r="594" spans="2:17" s="2" customFormat="1" outlineLevel="1" x14ac:dyDescent="0.3">
      <c r="B594" s="8" t="s">
        <v>393</v>
      </c>
      <c r="C594" s="9" t="s">
        <v>17</v>
      </c>
      <c r="D594" s="232" t="s">
        <v>500</v>
      </c>
      <c r="E594" s="63" t="s">
        <v>384</v>
      </c>
      <c r="F594" s="64" t="s">
        <v>93</v>
      </c>
      <c r="G594" s="65" t="s">
        <v>21</v>
      </c>
      <c r="H594" s="48" t="s">
        <v>71</v>
      </c>
      <c r="I594" s="41" t="s">
        <v>382</v>
      </c>
      <c r="J594" s="14">
        <v>8.9600000000000009</v>
      </c>
      <c r="K594" s="15">
        <v>9</v>
      </c>
      <c r="L594" s="62">
        <f t="shared" si="33"/>
        <v>0.99555555555555564</v>
      </c>
      <c r="M594" s="51"/>
      <c r="N594" s="23" t="s">
        <v>33</v>
      </c>
      <c r="O594" s="18">
        <f t="shared" si="32"/>
        <v>0</v>
      </c>
      <c r="P594" s="55"/>
      <c r="Q594" s="118" t="s">
        <v>1451</v>
      </c>
    </row>
    <row r="595" spans="2:17" s="2" customFormat="1" outlineLevel="1" x14ac:dyDescent="0.3">
      <c r="B595" s="8" t="s">
        <v>392</v>
      </c>
      <c r="C595" s="9" t="s">
        <v>17</v>
      </c>
      <c r="D595" s="232" t="s">
        <v>73</v>
      </c>
      <c r="E595" s="63" t="s">
        <v>384</v>
      </c>
      <c r="F595" s="64" t="s">
        <v>93</v>
      </c>
      <c r="G595" s="65" t="s">
        <v>21</v>
      </c>
      <c r="H595" s="48" t="s">
        <v>71</v>
      </c>
      <c r="I595" s="41" t="s">
        <v>382</v>
      </c>
      <c r="J595" s="14">
        <v>5.12</v>
      </c>
      <c r="K595" s="15">
        <v>9</v>
      </c>
      <c r="L595" s="16">
        <f t="shared" si="33"/>
        <v>0.56888888888888889</v>
      </c>
      <c r="M595" s="51"/>
      <c r="N595" s="23" t="s">
        <v>33</v>
      </c>
      <c r="O595" s="18">
        <f t="shared" si="32"/>
        <v>0</v>
      </c>
      <c r="P595" s="55"/>
      <c r="Q595" s="118"/>
    </row>
    <row r="596" spans="2:17" s="2" customFormat="1" outlineLevel="1" x14ac:dyDescent="0.3">
      <c r="B596" s="8" t="s">
        <v>392</v>
      </c>
      <c r="C596" s="9" t="s">
        <v>17</v>
      </c>
      <c r="D596" s="232" t="s">
        <v>500</v>
      </c>
      <c r="E596" s="63" t="s">
        <v>384</v>
      </c>
      <c r="F596" s="79" t="s">
        <v>93</v>
      </c>
      <c r="G596" s="65" t="s">
        <v>21</v>
      </c>
      <c r="H596" s="48" t="s">
        <v>71</v>
      </c>
      <c r="I596" s="41" t="s">
        <v>382</v>
      </c>
      <c r="J596" s="14">
        <v>5.12</v>
      </c>
      <c r="K596" s="15">
        <v>9</v>
      </c>
      <c r="L596" s="62">
        <f t="shared" si="33"/>
        <v>0.56888888888888889</v>
      </c>
      <c r="M596" s="51"/>
      <c r="N596" s="23" t="s">
        <v>33</v>
      </c>
      <c r="O596" s="18">
        <f t="shared" si="32"/>
        <v>0</v>
      </c>
      <c r="P596" s="55"/>
      <c r="Q596" s="118" t="s">
        <v>529</v>
      </c>
    </row>
    <row r="597" spans="2:17" s="2" customFormat="1" outlineLevel="1" x14ac:dyDescent="0.3">
      <c r="B597" s="8" t="s">
        <v>1449</v>
      </c>
      <c r="C597" s="9" t="s">
        <v>493</v>
      </c>
      <c r="D597" s="9" t="s">
        <v>500</v>
      </c>
      <c r="E597" s="63" t="s">
        <v>36</v>
      </c>
      <c r="F597" s="64" t="s">
        <v>899</v>
      </c>
      <c r="G597" s="65" t="s">
        <v>21</v>
      </c>
      <c r="H597" s="12" t="s">
        <v>67</v>
      </c>
      <c r="I597" s="13" t="s">
        <v>1119</v>
      </c>
      <c r="J597" s="14">
        <v>35.909999999999997</v>
      </c>
      <c r="K597" s="15">
        <v>20</v>
      </c>
      <c r="L597" s="16">
        <f t="shared" si="33"/>
        <v>1.7954999999999999</v>
      </c>
      <c r="M597" s="51"/>
      <c r="N597" s="17" t="s">
        <v>33</v>
      </c>
      <c r="O597" s="18">
        <f t="shared" si="32"/>
        <v>0</v>
      </c>
      <c r="P597" s="55"/>
      <c r="Q597" s="118" t="s">
        <v>1450</v>
      </c>
    </row>
    <row r="598" spans="2:17" s="2" customFormat="1" outlineLevel="1" x14ac:dyDescent="0.3">
      <c r="B598" s="8" t="s">
        <v>391</v>
      </c>
      <c r="C598" s="9" t="s">
        <v>557</v>
      </c>
      <c r="D598" s="232" t="s">
        <v>73</v>
      </c>
      <c r="E598" s="63" t="s">
        <v>36</v>
      </c>
      <c r="F598" s="64" t="s">
        <v>93</v>
      </c>
      <c r="G598" s="65" t="s">
        <v>21</v>
      </c>
      <c r="H598" s="48" t="s">
        <v>71</v>
      </c>
      <c r="I598" s="41" t="s">
        <v>382</v>
      </c>
      <c r="J598" s="14">
        <v>8.9600000000000009</v>
      </c>
      <c r="K598" s="15">
        <v>9</v>
      </c>
      <c r="L598" s="16">
        <f t="shared" si="33"/>
        <v>0.99555555555555564</v>
      </c>
      <c r="M598" s="51"/>
      <c r="N598" s="23" t="s">
        <v>33</v>
      </c>
      <c r="O598" s="18">
        <f t="shared" si="32"/>
        <v>0</v>
      </c>
      <c r="P598" s="55"/>
      <c r="Q598" s="118" t="s">
        <v>985</v>
      </c>
    </row>
    <row r="599" spans="2:17" s="2" customFormat="1" outlineLevel="1" x14ac:dyDescent="0.3">
      <c r="B599" s="8" t="s">
        <v>391</v>
      </c>
      <c r="C599" s="9" t="s">
        <v>557</v>
      </c>
      <c r="D599" s="232" t="s">
        <v>500</v>
      </c>
      <c r="E599" s="63" t="s">
        <v>36</v>
      </c>
      <c r="F599" s="64" t="s">
        <v>93</v>
      </c>
      <c r="G599" s="65" t="s">
        <v>21</v>
      </c>
      <c r="H599" s="48" t="s">
        <v>71</v>
      </c>
      <c r="I599" s="41" t="s">
        <v>382</v>
      </c>
      <c r="J599" s="14">
        <v>8.9600000000000009</v>
      </c>
      <c r="K599" s="15">
        <v>9</v>
      </c>
      <c r="L599" s="16">
        <f t="shared" si="33"/>
        <v>0.99555555555555564</v>
      </c>
      <c r="M599" s="51"/>
      <c r="N599" s="23" t="s">
        <v>33</v>
      </c>
      <c r="O599" s="18">
        <f t="shared" si="32"/>
        <v>0</v>
      </c>
      <c r="P599" s="55"/>
      <c r="Q599" s="118" t="s">
        <v>514</v>
      </c>
    </row>
    <row r="600" spans="2:17" s="2" customFormat="1" outlineLevel="1" x14ac:dyDescent="0.3">
      <c r="B600" s="25" t="s">
        <v>1454</v>
      </c>
      <c r="C600" s="26" t="s">
        <v>557</v>
      </c>
      <c r="D600" s="233" t="s">
        <v>500</v>
      </c>
      <c r="E600" s="27" t="s">
        <v>36</v>
      </c>
      <c r="F600" s="35" t="s">
        <v>93</v>
      </c>
      <c r="G600" s="39" t="s">
        <v>21</v>
      </c>
      <c r="H600" s="57" t="s">
        <v>71</v>
      </c>
      <c r="I600" s="58" t="s">
        <v>382</v>
      </c>
      <c r="J600" s="30">
        <v>8.9499999999999993</v>
      </c>
      <c r="K600" s="31">
        <v>9</v>
      </c>
      <c r="L600" s="32">
        <f t="shared" si="33"/>
        <v>0.99444444444444435</v>
      </c>
      <c r="M600" s="52"/>
      <c r="N600" s="33" t="s">
        <v>33</v>
      </c>
      <c r="O600" s="34">
        <f t="shared" si="32"/>
        <v>0</v>
      </c>
      <c r="P600" s="55"/>
      <c r="Q600" s="118"/>
    </row>
    <row r="601" spans="2:17" s="2" customFormat="1" outlineLevel="1" x14ac:dyDescent="0.3">
      <c r="B601" s="25" t="s">
        <v>1455</v>
      </c>
      <c r="C601" s="26" t="s">
        <v>557</v>
      </c>
      <c r="D601" s="233" t="s">
        <v>500</v>
      </c>
      <c r="E601" s="27" t="s">
        <v>36</v>
      </c>
      <c r="F601" s="64" t="s">
        <v>93</v>
      </c>
      <c r="G601" s="39" t="s">
        <v>21</v>
      </c>
      <c r="H601" s="57" t="s">
        <v>71</v>
      </c>
      <c r="I601" s="58" t="s">
        <v>382</v>
      </c>
      <c r="J601" s="30">
        <v>7.2</v>
      </c>
      <c r="K601" s="31">
        <v>9</v>
      </c>
      <c r="L601" s="32">
        <f t="shared" si="33"/>
        <v>0.8</v>
      </c>
      <c r="M601" s="52"/>
      <c r="N601" s="115" t="s">
        <v>33</v>
      </c>
      <c r="O601" s="34">
        <f t="shared" si="32"/>
        <v>0</v>
      </c>
      <c r="P601" s="55"/>
      <c r="Q601" s="118"/>
    </row>
    <row r="602" spans="2:17" s="2" customFormat="1" outlineLevel="1" x14ac:dyDescent="0.3">
      <c r="B602" s="8" t="s">
        <v>524</v>
      </c>
      <c r="C602" s="9" t="s">
        <v>17</v>
      </c>
      <c r="D602" s="232" t="s">
        <v>500</v>
      </c>
      <c r="E602" s="63" t="s">
        <v>384</v>
      </c>
      <c r="F602" s="64" t="s">
        <v>716</v>
      </c>
      <c r="G602" s="65" t="s">
        <v>21</v>
      </c>
      <c r="H602" s="48" t="s">
        <v>71</v>
      </c>
      <c r="I602" s="41" t="s">
        <v>382</v>
      </c>
      <c r="J602" s="14">
        <v>14.51</v>
      </c>
      <c r="K602" s="15">
        <v>9</v>
      </c>
      <c r="L602" s="16">
        <f t="shared" si="33"/>
        <v>1.6122222222222222</v>
      </c>
      <c r="M602" s="51"/>
      <c r="N602" s="17" t="s">
        <v>33</v>
      </c>
      <c r="O602" s="18">
        <f t="shared" si="32"/>
        <v>0</v>
      </c>
      <c r="P602" s="55"/>
      <c r="Q602" s="118" t="s">
        <v>525</v>
      </c>
    </row>
    <row r="603" spans="2:17" s="2" customFormat="1" outlineLevel="1" x14ac:dyDescent="0.3">
      <c r="B603" s="8" t="s">
        <v>390</v>
      </c>
      <c r="C603" s="9" t="s">
        <v>557</v>
      </c>
      <c r="D603" s="232" t="s">
        <v>73</v>
      </c>
      <c r="E603" s="63" t="s">
        <v>384</v>
      </c>
      <c r="F603" s="64" t="s">
        <v>93</v>
      </c>
      <c r="G603" s="65" t="s">
        <v>21</v>
      </c>
      <c r="H603" s="48" t="s">
        <v>71</v>
      </c>
      <c r="I603" s="41" t="s">
        <v>382</v>
      </c>
      <c r="J603" s="14">
        <v>6.4</v>
      </c>
      <c r="K603" s="15">
        <v>9</v>
      </c>
      <c r="L603" s="16">
        <f t="shared" si="33"/>
        <v>0.71111111111111114</v>
      </c>
      <c r="M603" s="51"/>
      <c r="N603" s="17" t="s">
        <v>33</v>
      </c>
      <c r="O603" s="18">
        <f t="shared" si="32"/>
        <v>0</v>
      </c>
      <c r="P603" s="55"/>
      <c r="Q603" s="118"/>
    </row>
    <row r="604" spans="2:17" s="2" customFormat="1" outlineLevel="1" x14ac:dyDescent="0.3">
      <c r="B604" s="8" t="s">
        <v>390</v>
      </c>
      <c r="C604" s="9" t="s">
        <v>557</v>
      </c>
      <c r="D604" s="232" t="s">
        <v>500</v>
      </c>
      <c r="E604" s="63" t="s">
        <v>384</v>
      </c>
      <c r="F604" s="64" t="s">
        <v>93</v>
      </c>
      <c r="G604" s="65" t="s">
        <v>21</v>
      </c>
      <c r="H604" s="48" t="s">
        <v>71</v>
      </c>
      <c r="I604" s="41" t="s">
        <v>382</v>
      </c>
      <c r="J604" s="14">
        <v>6.4</v>
      </c>
      <c r="K604" s="15">
        <v>9</v>
      </c>
      <c r="L604" s="16">
        <f t="shared" si="33"/>
        <v>0.71111111111111114</v>
      </c>
      <c r="M604" s="51"/>
      <c r="N604" s="17" t="s">
        <v>33</v>
      </c>
      <c r="O604" s="18">
        <f t="shared" si="32"/>
        <v>0</v>
      </c>
      <c r="P604" s="55"/>
      <c r="Q604" s="118" t="s">
        <v>530</v>
      </c>
    </row>
    <row r="605" spans="2:17" s="2" customFormat="1" outlineLevel="1" x14ac:dyDescent="0.3">
      <c r="B605" s="8" t="s">
        <v>389</v>
      </c>
      <c r="C605" s="9" t="s">
        <v>557</v>
      </c>
      <c r="D605" s="232" t="s">
        <v>73</v>
      </c>
      <c r="E605" s="63" t="s">
        <v>384</v>
      </c>
      <c r="F605" s="64" t="s">
        <v>716</v>
      </c>
      <c r="G605" s="65" t="s">
        <v>21</v>
      </c>
      <c r="H605" s="48" t="s">
        <v>71</v>
      </c>
      <c r="I605" s="41" t="s">
        <v>382</v>
      </c>
      <c r="J605" s="14">
        <v>9.77</v>
      </c>
      <c r="K605" s="15">
        <v>9</v>
      </c>
      <c r="L605" s="16">
        <f t="shared" si="33"/>
        <v>1.0855555555555556</v>
      </c>
      <c r="M605" s="51"/>
      <c r="N605" s="17" t="s">
        <v>33</v>
      </c>
      <c r="O605" s="18">
        <f t="shared" si="32"/>
        <v>0</v>
      </c>
      <c r="P605" s="55"/>
      <c r="Q605" s="118" t="s">
        <v>1094</v>
      </c>
    </row>
    <row r="606" spans="2:17" s="2" customFormat="1" outlineLevel="1" x14ac:dyDescent="0.3">
      <c r="B606" s="8" t="s">
        <v>389</v>
      </c>
      <c r="C606" s="9" t="s">
        <v>557</v>
      </c>
      <c r="D606" s="232" t="s">
        <v>500</v>
      </c>
      <c r="E606" s="63" t="s">
        <v>384</v>
      </c>
      <c r="F606" s="64" t="s">
        <v>716</v>
      </c>
      <c r="G606" s="65" t="s">
        <v>21</v>
      </c>
      <c r="H606" s="48" t="s">
        <v>71</v>
      </c>
      <c r="I606" s="41" t="s">
        <v>382</v>
      </c>
      <c r="J606" s="14">
        <v>9.77</v>
      </c>
      <c r="K606" s="15">
        <v>9</v>
      </c>
      <c r="L606" s="16">
        <f t="shared" si="33"/>
        <v>1.0855555555555556</v>
      </c>
      <c r="M606" s="51"/>
      <c r="N606" s="17" t="s">
        <v>33</v>
      </c>
      <c r="O606" s="18">
        <f t="shared" si="32"/>
        <v>0</v>
      </c>
      <c r="P606" s="55"/>
      <c r="Q606" s="118" t="s">
        <v>509</v>
      </c>
    </row>
    <row r="607" spans="2:17" s="2" customFormat="1" outlineLevel="1" x14ac:dyDescent="0.3">
      <c r="B607" s="8" t="s">
        <v>388</v>
      </c>
      <c r="C607" s="9" t="s">
        <v>557</v>
      </c>
      <c r="D607" s="232" t="s">
        <v>73</v>
      </c>
      <c r="E607" s="63" t="s">
        <v>384</v>
      </c>
      <c r="F607" s="64" t="s">
        <v>93</v>
      </c>
      <c r="G607" s="65" t="s">
        <v>21</v>
      </c>
      <c r="H607" s="48" t="s">
        <v>71</v>
      </c>
      <c r="I607" s="41" t="s">
        <v>382</v>
      </c>
      <c r="J607" s="14">
        <v>20</v>
      </c>
      <c r="K607" s="15">
        <v>9</v>
      </c>
      <c r="L607" s="16">
        <f t="shared" si="33"/>
        <v>2.2222222222222223</v>
      </c>
      <c r="M607" s="51"/>
      <c r="N607" s="17" t="s">
        <v>33</v>
      </c>
      <c r="O607" s="18">
        <f t="shared" si="32"/>
        <v>0</v>
      </c>
      <c r="P607" s="55"/>
      <c r="Q607" s="118" t="s">
        <v>984</v>
      </c>
    </row>
    <row r="608" spans="2:17" s="2" customFormat="1" outlineLevel="1" x14ac:dyDescent="0.3">
      <c r="B608" s="8" t="s">
        <v>388</v>
      </c>
      <c r="C608" s="9" t="s">
        <v>557</v>
      </c>
      <c r="D608" s="232" t="s">
        <v>500</v>
      </c>
      <c r="E608" s="63" t="s">
        <v>384</v>
      </c>
      <c r="F608" s="64" t="s">
        <v>93</v>
      </c>
      <c r="G608" s="65" t="s">
        <v>21</v>
      </c>
      <c r="H608" s="48" t="s">
        <v>71</v>
      </c>
      <c r="I608" s="41" t="s">
        <v>382</v>
      </c>
      <c r="J608" s="14">
        <v>20</v>
      </c>
      <c r="K608" s="15">
        <v>9</v>
      </c>
      <c r="L608" s="16">
        <f t="shared" si="33"/>
        <v>2.2222222222222223</v>
      </c>
      <c r="M608" s="51"/>
      <c r="N608" s="17" t="s">
        <v>33</v>
      </c>
      <c r="O608" s="18">
        <f t="shared" si="32"/>
        <v>0</v>
      </c>
      <c r="P608" s="55"/>
      <c r="Q608" s="118" t="s">
        <v>510</v>
      </c>
    </row>
    <row r="609" spans="2:17" s="2" customFormat="1" outlineLevel="1" x14ac:dyDescent="0.3">
      <c r="B609" s="8" t="s">
        <v>1452</v>
      </c>
      <c r="C609" s="9" t="s">
        <v>557</v>
      </c>
      <c r="D609" s="232" t="s">
        <v>500</v>
      </c>
      <c r="E609" s="63" t="s">
        <v>36</v>
      </c>
      <c r="F609" s="64" t="s">
        <v>716</v>
      </c>
      <c r="G609" s="65" t="s">
        <v>21</v>
      </c>
      <c r="H609" s="12" t="s">
        <v>67</v>
      </c>
      <c r="I609" s="41" t="s">
        <v>382</v>
      </c>
      <c r="J609" s="14">
        <v>6.75</v>
      </c>
      <c r="K609" s="15">
        <v>9</v>
      </c>
      <c r="L609" s="16">
        <f t="shared" si="33"/>
        <v>0.75</v>
      </c>
      <c r="M609" s="51"/>
      <c r="N609" s="17" t="s">
        <v>33</v>
      </c>
      <c r="O609" s="18">
        <f t="shared" si="32"/>
        <v>0</v>
      </c>
      <c r="P609" s="55"/>
      <c r="Q609" s="118" t="s">
        <v>1453</v>
      </c>
    </row>
    <row r="610" spans="2:17" s="2" customFormat="1" outlineLevel="1" x14ac:dyDescent="0.3">
      <c r="B610" s="8" t="s">
        <v>526</v>
      </c>
      <c r="C610" s="9" t="s">
        <v>17</v>
      </c>
      <c r="D610" s="232" t="s">
        <v>500</v>
      </c>
      <c r="E610" s="63" t="s">
        <v>384</v>
      </c>
      <c r="F610" s="79" t="s">
        <v>93</v>
      </c>
      <c r="G610" s="65" t="s">
        <v>21</v>
      </c>
      <c r="H610" s="48" t="s">
        <v>71</v>
      </c>
      <c r="I610" s="41" t="s">
        <v>382</v>
      </c>
      <c r="J610" s="14">
        <v>4.71</v>
      </c>
      <c r="K610" s="15">
        <v>9</v>
      </c>
      <c r="L610" s="62">
        <f t="shared" si="33"/>
        <v>0.52333333333333332</v>
      </c>
      <c r="M610" s="51"/>
      <c r="N610" s="23" t="s">
        <v>33</v>
      </c>
      <c r="O610" s="18">
        <f t="shared" si="32"/>
        <v>0</v>
      </c>
      <c r="P610" s="55"/>
      <c r="Q610" s="118" t="s">
        <v>527</v>
      </c>
    </row>
    <row r="611" spans="2:17" s="2" customFormat="1" outlineLevel="1" x14ac:dyDescent="0.3">
      <c r="B611" s="8" t="s">
        <v>387</v>
      </c>
      <c r="C611" s="9" t="s">
        <v>557</v>
      </c>
      <c r="D611" s="232" t="s">
        <v>73</v>
      </c>
      <c r="E611" s="63" t="s">
        <v>384</v>
      </c>
      <c r="F611" s="64" t="s">
        <v>93</v>
      </c>
      <c r="G611" s="65" t="s">
        <v>21</v>
      </c>
      <c r="H611" s="48" t="s">
        <v>71</v>
      </c>
      <c r="I611" s="41" t="s">
        <v>382</v>
      </c>
      <c r="J611" s="14">
        <v>7.68</v>
      </c>
      <c r="K611" s="15">
        <v>9</v>
      </c>
      <c r="L611" s="16">
        <f t="shared" si="33"/>
        <v>0.85333333333333328</v>
      </c>
      <c r="M611" s="51"/>
      <c r="N611" s="17" t="s">
        <v>33</v>
      </c>
      <c r="O611" s="18">
        <f t="shared" si="32"/>
        <v>0</v>
      </c>
      <c r="P611" s="55"/>
      <c r="Q611" s="118" t="s">
        <v>1110</v>
      </c>
    </row>
    <row r="612" spans="2:17" s="2" customFormat="1" outlineLevel="1" x14ac:dyDescent="0.3">
      <c r="B612" s="8" t="s">
        <v>387</v>
      </c>
      <c r="C612" s="9" t="s">
        <v>557</v>
      </c>
      <c r="D612" s="232" t="s">
        <v>500</v>
      </c>
      <c r="E612" s="63" t="s">
        <v>384</v>
      </c>
      <c r="F612" s="64" t="s">
        <v>93</v>
      </c>
      <c r="G612" s="65" t="s">
        <v>21</v>
      </c>
      <c r="H612" s="48" t="s">
        <v>71</v>
      </c>
      <c r="I612" s="41" t="s">
        <v>382</v>
      </c>
      <c r="J612" s="14">
        <v>7.68</v>
      </c>
      <c r="K612" s="15">
        <v>9</v>
      </c>
      <c r="L612" s="16">
        <f t="shared" si="33"/>
        <v>0.85333333333333328</v>
      </c>
      <c r="M612" s="51"/>
      <c r="N612" s="17" t="s">
        <v>33</v>
      </c>
      <c r="O612" s="18">
        <f t="shared" si="32"/>
        <v>0</v>
      </c>
      <c r="P612" s="55"/>
      <c r="Q612" s="118" t="s">
        <v>516</v>
      </c>
    </row>
    <row r="613" spans="2:17" s="2" customFormat="1" outlineLevel="1" x14ac:dyDescent="0.3">
      <c r="B613" s="8" t="s">
        <v>386</v>
      </c>
      <c r="C613" s="9" t="s">
        <v>557</v>
      </c>
      <c r="D613" s="232" t="s">
        <v>73</v>
      </c>
      <c r="E613" s="63" t="s">
        <v>384</v>
      </c>
      <c r="F613" s="64" t="s">
        <v>93</v>
      </c>
      <c r="G613" s="65" t="s">
        <v>21</v>
      </c>
      <c r="H613" s="230" t="s">
        <v>71</v>
      </c>
      <c r="I613" s="41" t="s">
        <v>382</v>
      </c>
      <c r="J613" s="14">
        <v>6.4</v>
      </c>
      <c r="K613" s="15">
        <v>9</v>
      </c>
      <c r="L613" s="16">
        <f t="shared" si="33"/>
        <v>0.71111111111111114</v>
      </c>
      <c r="M613" s="51"/>
      <c r="N613" s="23" t="s">
        <v>33</v>
      </c>
      <c r="O613" s="18">
        <f t="shared" si="32"/>
        <v>0</v>
      </c>
      <c r="P613" s="55"/>
      <c r="Q613" s="118" t="s">
        <v>1117</v>
      </c>
    </row>
    <row r="614" spans="2:17" s="2" customFormat="1" outlineLevel="1" x14ac:dyDescent="0.3">
      <c r="B614" s="8" t="s">
        <v>386</v>
      </c>
      <c r="C614" s="9" t="s">
        <v>557</v>
      </c>
      <c r="D614" s="232" t="s">
        <v>500</v>
      </c>
      <c r="E614" s="63" t="s">
        <v>384</v>
      </c>
      <c r="F614" s="79" t="s">
        <v>93</v>
      </c>
      <c r="G614" s="65" t="s">
        <v>21</v>
      </c>
      <c r="H614" s="230" t="s">
        <v>71</v>
      </c>
      <c r="I614" s="41" t="s">
        <v>382</v>
      </c>
      <c r="J614" s="14">
        <v>6.4</v>
      </c>
      <c r="K614" s="15">
        <v>9</v>
      </c>
      <c r="L614" s="62">
        <f t="shared" si="33"/>
        <v>0.71111111111111114</v>
      </c>
      <c r="M614" s="51"/>
      <c r="N614" s="23" t="s">
        <v>33</v>
      </c>
      <c r="O614" s="18">
        <f t="shared" si="32"/>
        <v>0</v>
      </c>
      <c r="P614" s="55"/>
      <c r="Q614" s="118" t="s">
        <v>512</v>
      </c>
    </row>
    <row r="615" spans="2:17" s="2" customFormat="1" outlineLevel="1" x14ac:dyDescent="0.3">
      <c r="B615" s="8" t="s">
        <v>872</v>
      </c>
      <c r="C615" s="9" t="s">
        <v>17</v>
      </c>
      <c r="D615" s="232" t="s">
        <v>239</v>
      </c>
      <c r="E615" s="63" t="s">
        <v>19</v>
      </c>
      <c r="F615" s="64" t="s">
        <v>93</v>
      </c>
      <c r="G615" s="65" t="s">
        <v>21</v>
      </c>
      <c r="H615" s="12" t="s">
        <v>28</v>
      </c>
      <c r="I615" s="13" t="s">
        <v>873</v>
      </c>
      <c r="J615" s="14">
        <v>9.6199999999999992</v>
      </c>
      <c r="K615" s="15">
        <v>1</v>
      </c>
      <c r="L615" s="16">
        <f t="shared" si="33"/>
        <v>9.6199999999999992</v>
      </c>
      <c r="M615" s="51"/>
      <c r="N615" s="17" t="s">
        <v>28</v>
      </c>
      <c r="O615" s="18">
        <f t="shared" si="32"/>
        <v>0</v>
      </c>
      <c r="P615" s="56"/>
      <c r="Q615" s="118">
        <v>77.099999999999994</v>
      </c>
    </row>
    <row r="616" spans="2:17" s="2" customFormat="1" outlineLevel="1" x14ac:dyDescent="0.3">
      <c r="B616" s="8" t="s">
        <v>385</v>
      </c>
      <c r="C616" s="9" t="s">
        <v>17</v>
      </c>
      <c r="D616" s="232" t="s">
        <v>73</v>
      </c>
      <c r="E616" s="63" t="s">
        <v>384</v>
      </c>
      <c r="F616" s="64" t="s">
        <v>93</v>
      </c>
      <c r="G616" s="65" t="s">
        <v>21</v>
      </c>
      <c r="H616" s="48" t="s">
        <v>71</v>
      </c>
      <c r="I616" s="41" t="s">
        <v>382</v>
      </c>
      <c r="J616" s="14">
        <v>5.6</v>
      </c>
      <c r="K616" s="15">
        <v>9</v>
      </c>
      <c r="L616" s="16">
        <f t="shared" si="33"/>
        <v>0.62222222222222223</v>
      </c>
      <c r="M616" s="51"/>
      <c r="N616" s="17" t="s">
        <v>33</v>
      </c>
      <c r="O616" s="18">
        <f t="shared" si="32"/>
        <v>0</v>
      </c>
      <c r="P616" s="55"/>
      <c r="Q616" s="118"/>
    </row>
    <row r="617" spans="2:17" s="2" customFormat="1" outlineLevel="1" x14ac:dyDescent="0.3">
      <c r="B617" s="8" t="s">
        <v>385</v>
      </c>
      <c r="C617" s="9" t="s">
        <v>17</v>
      </c>
      <c r="D617" s="232" t="s">
        <v>500</v>
      </c>
      <c r="E617" s="63" t="s">
        <v>384</v>
      </c>
      <c r="F617" s="64" t="s">
        <v>93</v>
      </c>
      <c r="G617" s="65" t="s">
        <v>21</v>
      </c>
      <c r="H617" s="48" t="s">
        <v>71</v>
      </c>
      <c r="I617" s="41" t="s">
        <v>382</v>
      </c>
      <c r="J617" s="14">
        <v>5.6</v>
      </c>
      <c r="K617" s="15">
        <v>9</v>
      </c>
      <c r="L617" s="16">
        <f t="shared" si="33"/>
        <v>0.62222222222222223</v>
      </c>
      <c r="M617" s="51"/>
      <c r="N617" s="17" t="s">
        <v>33</v>
      </c>
      <c r="O617" s="18">
        <f t="shared" si="32"/>
        <v>0</v>
      </c>
      <c r="P617" s="55"/>
      <c r="Q617" s="118" t="s">
        <v>528</v>
      </c>
    </row>
    <row r="618" spans="2:17" s="2" customFormat="1" outlineLevel="1" x14ac:dyDescent="0.3">
      <c r="B618" s="8" t="s">
        <v>383</v>
      </c>
      <c r="C618" s="9" t="s">
        <v>557</v>
      </c>
      <c r="D618" s="232" t="s">
        <v>73</v>
      </c>
      <c r="E618" s="63" t="s">
        <v>384</v>
      </c>
      <c r="F618" s="64" t="s">
        <v>93</v>
      </c>
      <c r="G618" s="65" t="s">
        <v>21</v>
      </c>
      <c r="H618" s="48" t="s">
        <v>71</v>
      </c>
      <c r="I618" s="41" t="s">
        <v>382</v>
      </c>
      <c r="J618" s="14">
        <v>5.19</v>
      </c>
      <c r="K618" s="15">
        <v>9</v>
      </c>
      <c r="L618" s="16">
        <f t="shared" si="33"/>
        <v>0.57666666666666666</v>
      </c>
      <c r="M618" s="51"/>
      <c r="N618" s="17" t="s">
        <v>33</v>
      </c>
      <c r="O618" s="18">
        <f t="shared" si="32"/>
        <v>0</v>
      </c>
      <c r="P618" s="55"/>
      <c r="Q618" s="118" t="s">
        <v>983</v>
      </c>
    </row>
    <row r="619" spans="2:17" s="2" customFormat="1" outlineLevel="1" x14ac:dyDescent="0.3">
      <c r="B619" s="8" t="s">
        <v>383</v>
      </c>
      <c r="C619" s="9" t="s">
        <v>557</v>
      </c>
      <c r="D619" s="232" t="s">
        <v>500</v>
      </c>
      <c r="E619" s="63" t="s">
        <v>384</v>
      </c>
      <c r="F619" s="64" t="s">
        <v>93</v>
      </c>
      <c r="G619" s="65" t="s">
        <v>21</v>
      </c>
      <c r="H619" s="48" t="s">
        <v>71</v>
      </c>
      <c r="I619" s="41" t="s">
        <v>382</v>
      </c>
      <c r="J619" s="14">
        <v>5.19</v>
      </c>
      <c r="K619" s="15">
        <v>9</v>
      </c>
      <c r="L619" s="16">
        <f t="shared" si="33"/>
        <v>0.57666666666666666</v>
      </c>
      <c r="M619" s="51"/>
      <c r="N619" s="17" t="s">
        <v>33</v>
      </c>
      <c r="O619" s="18">
        <f t="shared" si="32"/>
        <v>0</v>
      </c>
      <c r="P619" s="55"/>
      <c r="Q619" s="118" t="s">
        <v>513</v>
      </c>
    </row>
    <row r="620" spans="2:17" s="2" customFormat="1" outlineLevel="1" x14ac:dyDescent="0.3">
      <c r="B620" s="25" t="s">
        <v>874</v>
      </c>
      <c r="C620" s="26" t="s">
        <v>557</v>
      </c>
      <c r="D620" s="233" t="s">
        <v>239</v>
      </c>
      <c r="E620" s="27" t="s">
        <v>384</v>
      </c>
      <c r="F620" s="35" t="s">
        <v>93</v>
      </c>
      <c r="G620" s="39" t="s">
        <v>21</v>
      </c>
      <c r="H620" s="57" t="s">
        <v>71</v>
      </c>
      <c r="I620" s="58" t="s">
        <v>71</v>
      </c>
      <c r="J620" s="30">
        <v>10.44</v>
      </c>
      <c r="K620" s="31">
        <v>1</v>
      </c>
      <c r="L620" s="32">
        <f t="shared" si="33"/>
        <v>10.44</v>
      </c>
      <c r="M620" s="52"/>
      <c r="N620" s="33" t="s">
        <v>28</v>
      </c>
      <c r="O620" s="34">
        <f t="shared" si="32"/>
        <v>0</v>
      </c>
      <c r="P620" s="55"/>
      <c r="Q620" s="118">
        <v>77.2</v>
      </c>
    </row>
    <row r="621" spans="2:17" s="2" customFormat="1" outlineLevel="1" x14ac:dyDescent="0.3">
      <c r="B621" s="25" t="s">
        <v>517</v>
      </c>
      <c r="C621" s="26" t="s">
        <v>557</v>
      </c>
      <c r="D621" s="232" t="s">
        <v>500</v>
      </c>
      <c r="E621" s="27" t="s">
        <v>384</v>
      </c>
      <c r="F621" s="64" t="s">
        <v>93</v>
      </c>
      <c r="G621" s="65" t="s">
        <v>21</v>
      </c>
      <c r="H621" s="57" t="s">
        <v>71</v>
      </c>
      <c r="I621" s="58" t="s">
        <v>382</v>
      </c>
      <c r="J621" s="30">
        <v>31.96</v>
      </c>
      <c r="K621" s="31">
        <v>23</v>
      </c>
      <c r="L621" s="32">
        <f t="shared" si="33"/>
        <v>1.3895652173913045</v>
      </c>
      <c r="M621" s="52"/>
      <c r="N621" s="33" t="s">
        <v>33</v>
      </c>
      <c r="O621" s="34">
        <f t="shared" si="32"/>
        <v>0</v>
      </c>
      <c r="P621" s="55"/>
      <c r="Q621" s="118" t="s">
        <v>518</v>
      </c>
    </row>
    <row r="622" spans="2:17" s="2" customFormat="1" outlineLevel="1" x14ac:dyDescent="0.3">
      <c r="B622" s="8" t="s">
        <v>381</v>
      </c>
      <c r="C622" s="9" t="s">
        <v>557</v>
      </c>
      <c r="D622" s="232" t="s">
        <v>73</v>
      </c>
      <c r="E622" s="63" t="s">
        <v>19</v>
      </c>
      <c r="F622" s="64" t="s">
        <v>716</v>
      </c>
      <c r="G622" s="65" t="s">
        <v>21</v>
      </c>
      <c r="H622" s="48" t="s">
        <v>71</v>
      </c>
      <c r="I622" s="41" t="s">
        <v>382</v>
      </c>
      <c r="J622" s="14">
        <v>7.04</v>
      </c>
      <c r="K622" s="15">
        <v>9</v>
      </c>
      <c r="L622" s="16">
        <f t="shared" ref="L622:L653" si="34">J622/K622</f>
        <v>0.78222222222222226</v>
      </c>
      <c r="M622" s="51"/>
      <c r="N622" s="17" t="s">
        <v>33</v>
      </c>
      <c r="O622" s="18">
        <f t="shared" si="32"/>
        <v>0</v>
      </c>
      <c r="P622" s="55"/>
      <c r="Q622" s="118" t="s">
        <v>1095</v>
      </c>
    </row>
    <row r="623" spans="2:17" s="2" customFormat="1" outlineLevel="1" x14ac:dyDescent="0.3">
      <c r="B623" s="8" t="s">
        <v>381</v>
      </c>
      <c r="C623" s="9" t="s">
        <v>557</v>
      </c>
      <c r="D623" s="232" t="s">
        <v>500</v>
      </c>
      <c r="E623" s="63" t="s">
        <v>19</v>
      </c>
      <c r="F623" s="64" t="s">
        <v>716</v>
      </c>
      <c r="G623" s="65" t="s">
        <v>21</v>
      </c>
      <c r="H623" s="48" t="s">
        <v>71</v>
      </c>
      <c r="I623" s="41" t="s">
        <v>382</v>
      </c>
      <c r="J623" s="14">
        <v>7.04</v>
      </c>
      <c r="K623" s="15">
        <v>9</v>
      </c>
      <c r="L623" s="16">
        <f t="shared" si="34"/>
        <v>0.78222222222222226</v>
      </c>
      <c r="M623" s="51"/>
      <c r="N623" s="17" t="s">
        <v>33</v>
      </c>
      <c r="O623" s="18">
        <f t="shared" si="32"/>
        <v>0</v>
      </c>
      <c r="P623" s="55"/>
      <c r="Q623" s="118" t="s">
        <v>511</v>
      </c>
    </row>
    <row r="624" spans="2:17" s="2" customFormat="1" outlineLevel="1" x14ac:dyDescent="0.3">
      <c r="B624" s="8" t="s">
        <v>976</v>
      </c>
      <c r="C624" s="9" t="s">
        <v>66</v>
      </c>
      <c r="D624" s="9" t="s">
        <v>76</v>
      </c>
      <c r="E624" s="63" t="s">
        <v>19</v>
      </c>
      <c r="F624" s="64" t="s">
        <v>899</v>
      </c>
      <c r="G624" s="65" t="s">
        <v>21</v>
      </c>
      <c r="H624" s="12" t="s">
        <v>22</v>
      </c>
      <c r="I624" s="13" t="s">
        <v>977</v>
      </c>
      <c r="J624" s="14">
        <v>33.71</v>
      </c>
      <c r="K624" s="15">
        <v>10</v>
      </c>
      <c r="L624" s="16">
        <f t="shared" si="34"/>
        <v>3.371</v>
      </c>
      <c r="M624" s="51"/>
      <c r="N624" s="17" t="s">
        <v>546</v>
      </c>
      <c r="O624" s="18">
        <f t="shared" si="32"/>
        <v>0</v>
      </c>
      <c r="P624" s="55"/>
      <c r="Q624" s="118"/>
    </row>
    <row r="625" spans="1:17" s="2" customFormat="1" outlineLevel="1" x14ac:dyDescent="0.3">
      <c r="B625" s="37" t="s">
        <v>686</v>
      </c>
      <c r="C625" s="37" t="s">
        <v>17</v>
      </c>
      <c r="D625" s="234" t="s">
        <v>613</v>
      </c>
      <c r="E625" s="124" t="s">
        <v>19</v>
      </c>
      <c r="F625" s="126" t="s">
        <v>614</v>
      </c>
      <c r="G625" s="128" t="s">
        <v>551</v>
      </c>
      <c r="H625" s="90" t="s">
        <v>22</v>
      </c>
      <c r="I625" s="90" t="s">
        <v>687</v>
      </c>
      <c r="J625" s="130">
        <v>75.89</v>
      </c>
      <c r="K625" s="132">
        <v>40</v>
      </c>
      <c r="L625" s="134">
        <f t="shared" si="34"/>
        <v>1.8972500000000001</v>
      </c>
      <c r="M625" s="73"/>
      <c r="N625" s="136" t="s">
        <v>22</v>
      </c>
      <c r="O625" s="138">
        <f t="shared" si="32"/>
        <v>0</v>
      </c>
      <c r="P625" s="55"/>
      <c r="Q625" s="118"/>
    </row>
    <row r="626" spans="1:17" s="2" customFormat="1" outlineLevel="1" x14ac:dyDescent="0.3">
      <c r="B626" s="37" t="s">
        <v>688</v>
      </c>
      <c r="C626" s="89" t="s">
        <v>17</v>
      </c>
      <c r="D626" s="255" t="s">
        <v>613</v>
      </c>
      <c r="E626" s="123" t="s">
        <v>19</v>
      </c>
      <c r="F626" s="125" t="s">
        <v>614</v>
      </c>
      <c r="G626" s="127" t="s">
        <v>551</v>
      </c>
      <c r="H626" s="24" t="s">
        <v>22</v>
      </c>
      <c r="I626" s="74" t="s">
        <v>689</v>
      </c>
      <c r="J626" s="129">
        <v>13.83</v>
      </c>
      <c r="K626" s="131">
        <v>1</v>
      </c>
      <c r="L626" s="133">
        <f t="shared" si="34"/>
        <v>13.83</v>
      </c>
      <c r="M626" s="68"/>
      <c r="N626" s="135" t="s">
        <v>22</v>
      </c>
      <c r="O626" s="137">
        <f t="shared" si="32"/>
        <v>0</v>
      </c>
      <c r="P626" s="55"/>
      <c r="Q626" s="118"/>
    </row>
    <row r="627" spans="1:17" s="2" customFormat="1" outlineLevel="1" x14ac:dyDescent="0.3">
      <c r="B627" s="8" t="s">
        <v>491</v>
      </c>
      <c r="C627" s="9" t="s">
        <v>66</v>
      </c>
      <c r="D627" s="9" t="s">
        <v>35</v>
      </c>
      <c r="E627" s="63" t="s">
        <v>19</v>
      </c>
      <c r="F627" s="79" t="s">
        <v>93</v>
      </c>
      <c r="G627" s="65" t="s">
        <v>21</v>
      </c>
      <c r="H627" s="24" t="s">
        <v>22</v>
      </c>
      <c r="I627" s="13" t="s">
        <v>85</v>
      </c>
      <c r="J627" s="14">
        <v>47.55</v>
      </c>
      <c r="K627" s="15">
        <v>6</v>
      </c>
      <c r="L627" s="62">
        <f t="shared" si="34"/>
        <v>7.9249999999999998</v>
      </c>
      <c r="M627" s="51"/>
      <c r="N627" s="23" t="s">
        <v>22</v>
      </c>
      <c r="O627" s="18">
        <f t="shared" si="32"/>
        <v>0</v>
      </c>
      <c r="P627" s="55"/>
      <c r="Q627" s="118"/>
    </row>
    <row r="628" spans="1:17" s="2" customFormat="1" outlineLevel="1" x14ac:dyDescent="0.3">
      <c r="B628" s="8" t="s">
        <v>70</v>
      </c>
      <c r="C628" s="9" t="s">
        <v>949</v>
      </c>
      <c r="D628" s="9" t="s">
        <v>35</v>
      </c>
      <c r="E628" s="63" t="s">
        <v>36</v>
      </c>
      <c r="F628" s="79" t="s">
        <v>37</v>
      </c>
      <c r="G628" s="65" t="s">
        <v>21</v>
      </c>
      <c r="H628" s="24" t="s">
        <v>71</v>
      </c>
      <c r="I628" s="13" t="s">
        <v>72</v>
      </c>
      <c r="J628" s="14">
        <v>15.36</v>
      </c>
      <c r="K628" s="15">
        <v>1</v>
      </c>
      <c r="L628" s="62">
        <f t="shared" si="34"/>
        <v>15.36</v>
      </c>
      <c r="M628" s="51"/>
      <c r="N628" s="23" t="s">
        <v>71</v>
      </c>
      <c r="O628" s="18">
        <f t="shared" si="32"/>
        <v>0</v>
      </c>
      <c r="P628" s="55"/>
      <c r="Q628" s="118"/>
    </row>
    <row r="629" spans="1:17" s="2" customFormat="1" outlineLevel="1" x14ac:dyDescent="0.3">
      <c r="B629" s="8" t="s">
        <v>69</v>
      </c>
      <c r="C629" s="9" t="s">
        <v>949</v>
      </c>
      <c r="D629" s="9" t="s">
        <v>35</v>
      </c>
      <c r="E629" s="63" t="s">
        <v>36</v>
      </c>
      <c r="F629" s="64" t="s">
        <v>37</v>
      </c>
      <c r="G629" s="65" t="s">
        <v>21</v>
      </c>
      <c r="H629" s="12" t="s">
        <v>32</v>
      </c>
      <c r="I629" s="13" t="s">
        <v>32</v>
      </c>
      <c r="J629" s="14">
        <v>6.72</v>
      </c>
      <c r="K629" s="15">
        <v>1</v>
      </c>
      <c r="L629" s="16">
        <f t="shared" si="34"/>
        <v>6.72</v>
      </c>
      <c r="M629" s="51"/>
      <c r="N629" s="17" t="s">
        <v>32</v>
      </c>
      <c r="O629" s="18">
        <f t="shared" si="32"/>
        <v>0</v>
      </c>
      <c r="P629" s="93"/>
      <c r="Q629" s="122"/>
    </row>
    <row r="630" spans="1:17" s="2" customFormat="1" outlineLevel="1" x14ac:dyDescent="0.3">
      <c r="B630" s="8" t="s">
        <v>63</v>
      </c>
      <c r="C630" s="9" t="s">
        <v>557</v>
      </c>
      <c r="D630" s="232" t="s">
        <v>76</v>
      </c>
      <c r="E630" s="63" t="s">
        <v>19</v>
      </c>
      <c r="F630" s="64" t="s">
        <v>37</v>
      </c>
      <c r="G630" s="65" t="s">
        <v>21</v>
      </c>
      <c r="H630" s="12" t="s">
        <v>22</v>
      </c>
      <c r="I630" s="13" t="s">
        <v>56</v>
      </c>
      <c r="J630" s="14">
        <v>45.95</v>
      </c>
      <c r="K630" s="15">
        <v>10</v>
      </c>
      <c r="L630" s="16">
        <f t="shared" si="34"/>
        <v>4.5950000000000006</v>
      </c>
      <c r="M630" s="52"/>
      <c r="N630" s="17" t="s">
        <v>33</v>
      </c>
      <c r="O630" s="18">
        <f t="shared" si="32"/>
        <v>0</v>
      </c>
      <c r="P630" s="55"/>
      <c r="Q630" s="118" t="s">
        <v>927</v>
      </c>
    </row>
    <row r="631" spans="1:17" s="61" customFormat="1" outlineLevel="1" x14ac:dyDescent="0.3">
      <c r="A631" s="2"/>
      <c r="B631" s="8" t="s">
        <v>63</v>
      </c>
      <c r="C631" s="9" t="s">
        <v>557</v>
      </c>
      <c r="D631" s="232" t="s">
        <v>35</v>
      </c>
      <c r="E631" s="63" t="s">
        <v>19</v>
      </c>
      <c r="F631" s="64" t="s">
        <v>37</v>
      </c>
      <c r="G631" s="65" t="s">
        <v>21</v>
      </c>
      <c r="H631" s="12" t="s">
        <v>22</v>
      </c>
      <c r="I631" s="13" t="s">
        <v>56</v>
      </c>
      <c r="J631" s="14">
        <v>45.95</v>
      </c>
      <c r="K631" s="15">
        <v>10</v>
      </c>
      <c r="L631" s="16">
        <f t="shared" si="34"/>
        <v>4.5950000000000006</v>
      </c>
      <c r="M631" s="51"/>
      <c r="N631" s="17" t="s">
        <v>33</v>
      </c>
      <c r="O631" s="18">
        <f t="shared" si="32"/>
        <v>0</v>
      </c>
      <c r="P631" s="55"/>
      <c r="Q631" s="118" t="s">
        <v>64</v>
      </c>
    </row>
    <row r="632" spans="1:17" s="2" customFormat="1" outlineLevel="1" x14ac:dyDescent="0.3">
      <c r="B632" s="25" t="s">
        <v>1372</v>
      </c>
      <c r="C632" s="26" t="s">
        <v>557</v>
      </c>
      <c r="D632" s="233" t="s">
        <v>35</v>
      </c>
      <c r="E632" s="27" t="s">
        <v>19</v>
      </c>
      <c r="F632" s="35" t="s">
        <v>37</v>
      </c>
      <c r="G632" s="39" t="s">
        <v>21</v>
      </c>
      <c r="H632" s="54" t="s">
        <v>22</v>
      </c>
      <c r="I632" s="29" t="s">
        <v>1373</v>
      </c>
      <c r="J632" s="30">
        <v>96.83</v>
      </c>
      <c r="K632" s="31">
        <v>12</v>
      </c>
      <c r="L632" s="32">
        <f t="shared" si="34"/>
        <v>8.0691666666666659</v>
      </c>
      <c r="M632" s="52"/>
      <c r="N632" s="33" t="s">
        <v>33</v>
      </c>
      <c r="O632" s="34">
        <f t="shared" si="32"/>
        <v>0</v>
      </c>
      <c r="P632" s="55"/>
      <c r="Q632" s="118"/>
    </row>
    <row r="633" spans="1:17" s="2" customFormat="1" outlineLevel="1" x14ac:dyDescent="0.3">
      <c r="B633" s="25" t="s">
        <v>1374</v>
      </c>
      <c r="C633" s="26" t="s">
        <v>557</v>
      </c>
      <c r="D633" s="233" t="s">
        <v>35</v>
      </c>
      <c r="E633" s="27" t="s">
        <v>1375</v>
      </c>
      <c r="F633" s="153" t="s">
        <v>37</v>
      </c>
      <c r="G633" s="39" t="s">
        <v>21</v>
      </c>
      <c r="H633" s="54" t="s">
        <v>22</v>
      </c>
      <c r="I633" s="29" t="s">
        <v>23</v>
      </c>
      <c r="J633" s="30">
        <v>96.25</v>
      </c>
      <c r="K633" s="31">
        <v>35</v>
      </c>
      <c r="L633" s="106">
        <f t="shared" si="34"/>
        <v>2.75</v>
      </c>
      <c r="M633" s="52"/>
      <c r="N633" s="115" t="s">
        <v>33</v>
      </c>
      <c r="O633" s="34">
        <f t="shared" si="32"/>
        <v>0</v>
      </c>
      <c r="P633" s="55"/>
      <c r="Q633" s="118"/>
    </row>
    <row r="634" spans="1:17" s="61" customFormat="1" outlineLevel="1" x14ac:dyDescent="0.3">
      <c r="A634" s="2"/>
      <c r="B634" s="8" t="s">
        <v>61</v>
      </c>
      <c r="C634" s="9" t="s">
        <v>557</v>
      </c>
      <c r="D634" s="232" t="s">
        <v>76</v>
      </c>
      <c r="E634" s="63" t="s">
        <v>19</v>
      </c>
      <c r="F634" s="64" t="s">
        <v>37</v>
      </c>
      <c r="G634" s="65" t="s">
        <v>21</v>
      </c>
      <c r="H634" s="12" t="s">
        <v>22</v>
      </c>
      <c r="I634" s="13" t="s">
        <v>56</v>
      </c>
      <c r="J634" s="14">
        <v>81.459999999999994</v>
      </c>
      <c r="K634" s="15">
        <v>10</v>
      </c>
      <c r="L634" s="16">
        <f t="shared" si="34"/>
        <v>8.145999999999999</v>
      </c>
      <c r="M634" s="52"/>
      <c r="N634" s="17" t="s">
        <v>33</v>
      </c>
      <c r="O634" s="18">
        <f t="shared" si="32"/>
        <v>0</v>
      </c>
      <c r="P634" s="60"/>
      <c r="Q634" s="118" t="s">
        <v>925</v>
      </c>
    </row>
    <row r="635" spans="1:17" s="2" customFormat="1" outlineLevel="1" x14ac:dyDescent="0.3">
      <c r="B635" s="8" t="s">
        <v>61</v>
      </c>
      <c r="C635" s="9" t="s">
        <v>557</v>
      </c>
      <c r="D635" s="232" t="s">
        <v>35</v>
      </c>
      <c r="E635" s="10" t="s">
        <v>19</v>
      </c>
      <c r="F635" s="11" t="s">
        <v>37</v>
      </c>
      <c r="G635" s="38" t="s">
        <v>21</v>
      </c>
      <c r="H635" s="12" t="s">
        <v>22</v>
      </c>
      <c r="I635" s="50" t="s">
        <v>56</v>
      </c>
      <c r="J635" s="14">
        <v>81.459999999999994</v>
      </c>
      <c r="K635" s="15">
        <v>10</v>
      </c>
      <c r="L635" s="16">
        <f t="shared" si="34"/>
        <v>8.145999999999999</v>
      </c>
      <c r="M635" s="51"/>
      <c r="N635" s="17" t="s">
        <v>33</v>
      </c>
      <c r="O635" s="18">
        <f t="shared" si="32"/>
        <v>0</v>
      </c>
      <c r="P635" s="75"/>
      <c r="Q635" s="59" t="s">
        <v>62</v>
      </c>
    </row>
    <row r="636" spans="1:17" s="61" customFormat="1" outlineLevel="1" x14ac:dyDescent="0.3">
      <c r="A636" s="2"/>
      <c r="B636" s="8" t="s">
        <v>58</v>
      </c>
      <c r="C636" s="9" t="s">
        <v>557</v>
      </c>
      <c r="D636" s="232" t="s">
        <v>76</v>
      </c>
      <c r="E636" s="63" t="s">
        <v>44</v>
      </c>
      <c r="F636" s="64" t="s">
        <v>37</v>
      </c>
      <c r="G636" s="65" t="s">
        <v>21</v>
      </c>
      <c r="H636" s="12" t="s">
        <v>22</v>
      </c>
      <c r="I636" s="13" t="s">
        <v>59</v>
      </c>
      <c r="J636" s="14">
        <v>33</v>
      </c>
      <c r="K636" s="15">
        <v>15</v>
      </c>
      <c r="L636" s="16">
        <f t="shared" si="34"/>
        <v>2.2000000000000002</v>
      </c>
      <c r="M636" s="52"/>
      <c r="N636" s="17" t="s">
        <v>33</v>
      </c>
      <c r="O636" s="18">
        <f t="shared" si="32"/>
        <v>0</v>
      </c>
      <c r="P636" s="60"/>
      <c r="Q636" s="118" t="s">
        <v>901</v>
      </c>
    </row>
    <row r="637" spans="1:17" s="2" customFormat="1" outlineLevel="1" x14ac:dyDescent="0.3">
      <c r="B637" s="8" t="s">
        <v>58</v>
      </c>
      <c r="C637" s="9" t="s">
        <v>557</v>
      </c>
      <c r="D637" s="232" t="s">
        <v>35</v>
      </c>
      <c r="E637" s="63" t="s">
        <v>44</v>
      </c>
      <c r="F637" s="64" t="s">
        <v>37</v>
      </c>
      <c r="G637" s="65" t="s">
        <v>21</v>
      </c>
      <c r="H637" s="12" t="s">
        <v>22</v>
      </c>
      <c r="I637" s="13" t="s">
        <v>59</v>
      </c>
      <c r="J637" s="14">
        <f>2.1*15</f>
        <v>31.5</v>
      </c>
      <c r="K637" s="15">
        <v>15</v>
      </c>
      <c r="L637" s="16">
        <f t="shared" si="34"/>
        <v>2.1</v>
      </c>
      <c r="M637" s="51"/>
      <c r="N637" s="17" t="s">
        <v>33</v>
      </c>
      <c r="O637" s="18">
        <f t="shared" si="32"/>
        <v>0</v>
      </c>
      <c r="P637" s="55"/>
      <c r="Q637" s="118" t="s">
        <v>60</v>
      </c>
    </row>
    <row r="638" spans="1:17" s="61" customFormat="1" outlineLevel="1" x14ac:dyDescent="0.3">
      <c r="A638" s="2"/>
      <c r="B638" s="8" t="s">
        <v>55</v>
      </c>
      <c r="C638" s="9" t="s">
        <v>557</v>
      </c>
      <c r="D638" s="232" t="s">
        <v>76</v>
      </c>
      <c r="E638" s="63" t="s">
        <v>19</v>
      </c>
      <c r="F638" s="64" t="s">
        <v>37</v>
      </c>
      <c r="G638" s="65" t="s">
        <v>21</v>
      </c>
      <c r="H638" s="12" t="s">
        <v>22</v>
      </c>
      <c r="I638" s="13" t="s">
        <v>56</v>
      </c>
      <c r="J638" s="14">
        <v>68.06</v>
      </c>
      <c r="K638" s="15">
        <v>10</v>
      </c>
      <c r="L638" s="16">
        <f t="shared" si="34"/>
        <v>6.806</v>
      </c>
      <c r="M638" s="52"/>
      <c r="N638" s="17" t="s">
        <v>33</v>
      </c>
      <c r="O638" s="18">
        <f t="shared" si="32"/>
        <v>0</v>
      </c>
      <c r="P638" s="60"/>
      <c r="Q638" s="118" t="s">
        <v>926</v>
      </c>
    </row>
    <row r="639" spans="1:17" s="2" customFormat="1" outlineLevel="1" x14ac:dyDescent="0.3">
      <c r="B639" s="8" t="s">
        <v>55</v>
      </c>
      <c r="C639" s="9" t="s">
        <v>557</v>
      </c>
      <c r="D639" s="232" t="s">
        <v>35</v>
      </c>
      <c r="E639" s="63" t="s">
        <v>19</v>
      </c>
      <c r="F639" s="64" t="s">
        <v>37</v>
      </c>
      <c r="G639" s="65" t="s">
        <v>21</v>
      </c>
      <c r="H639" s="12" t="s">
        <v>22</v>
      </c>
      <c r="I639" s="13" t="s">
        <v>56</v>
      </c>
      <c r="J639" s="14">
        <v>68.06</v>
      </c>
      <c r="K639" s="15">
        <v>10</v>
      </c>
      <c r="L639" s="16">
        <f t="shared" si="34"/>
        <v>6.806</v>
      </c>
      <c r="M639" s="51"/>
      <c r="N639" s="17" t="s">
        <v>33</v>
      </c>
      <c r="O639" s="18">
        <f t="shared" si="32"/>
        <v>0</v>
      </c>
      <c r="P639" s="55"/>
      <c r="Q639" s="118" t="s">
        <v>57</v>
      </c>
    </row>
    <row r="640" spans="1:17" s="2" customFormat="1" outlineLevel="1" x14ac:dyDescent="0.3">
      <c r="B640" s="8" t="s">
        <v>51</v>
      </c>
      <c r="C640" s="9" t="s">
        <v>17</v>
      </c>
      <c r="D640" s="232" t="s">
        <v>35</v>
      </c>
      <c r="E640" s="63" t="s">
        <v>19</v>
      </c>
      <c r="F640" s="64" t="s">
        <v>37</v>
      </c>
      <c r="G640" s="65" t="s">
        <v>21</v>
      </c>
      <c r="H640" s="12" t="s">
        <v>22</v>
      </c>
      <c r="I640" s="13" t="s">
        <v>52</v>
      </c>
      <c r="J640" s="14">
        <v>59.5</v>
      </c>
      <c r="K640" s="15">
        <v>1</v>
      </c>
      <c r="L640" s="16">
        <f t="shared" si="34"/>
        <v>59.5</v>
      </c>
      <c r="M640" s="51"/>
      <c r="N640" s="17" t="s">
        <v>22</v>
      </c>
      <c r="O640" s="18">
        <f t="shared" si="32"/>
        <v>0</v>
      </c>
      <c r="P640" s="60"/>
      <c r="Q640" s="118" t="s">
        <v>54</v>
      </c>
    </row>
    <row r="641" spans="1:17" s="61" customFormat="1" outlineLevel="1" x14ac:dyDescent="0.3">
      <c r="A641" s="2"/>
      <c r="B641" s="25" t="s">
        <v>49</v>
      </c>
      <c r="C641" s="26" t="s">
        <v>557</v>
      </c>
      <c r="D641" s="233" t="s">
        <v>76</v>
      </c>
      <c r="E641" s="27" t="s">
        <v>44</v>
      </c>
      <c r="F641" s="35" t="s">
        <v>37</v>
      </c>
      <c r="G641" s="39" t="s">
        <v>21</v>
      </c>
      <c r="H641" s="54" t="s">
        <v>546</v>
      </c>
      <c r="I641" s="29" t="s">
        <v>45</v>
      </c>
      <c r="J641" s="30">
        <v>277.5</v>
      </c>
      <c r="K641" s="31">
        <v>50</v>
      </c>
      <c r="L641" s="32">
        <f t="shared" si="34"/>
        <v>5.55</v>
      </c>
      <c r="M641" s="52"/>
      <c r="N641" s="33" t="s">
        <v>33</v>
      </c>
      <c r="O641" s="34">
        <f t="shared" si="32"/>
        <v>0</v>
      </c>
      <c r="P641" s="55"/>
      <c r="Q641" s="118" t="s">
        <v>894</v>
      </c>
    </row>
    <row r="642" spans="1:17" s="2" customFormat="1" outlineLevel="1" x14ac:dyDescent="0.3">
      <c r="B642" s="8" t="s">
        <v>49</v>
      </c>
      <c r="C642" s="9" t="s">
        <v>557</v>
      </c>
      <c r="D642" s="232" t="s">
        <v>35</v>
      </c>
      <c r="E642" s="63" t="s">
        <v>44</v>
      </c>
      <c r="F642" s="64" t="s">
        <v>37</v>
      </c>
      <c r="G642" s="65" t="s">
        <v>21</v>
      </c>
      <c r="H642" s="12" t="s">
        <v>546</v>
      </c>
      <c r="I642" s="13" t="s">
        <v>45</v>
      </c>
      <c r="J642" s="14">
        <v>277.5</v>
      </c>
      <c r="K642" s="15">
        <v>50</v>
      </c>
      <c r="L642" s="16">
        <f t="shared" si="34"/>
        <v>5.55</v>
      </c>
      <c r="M642" s="51"/>
      <c r="N642" s="17" t="s">
        <v>33</v>
      </c>
      <c r="O642" s="18">
        <f t="shared" si="32"/>
        <v>0</v>
      </c>
      <c r="P642" s="55"/>
      <c r="Q642" s="118" t="s">
        <v>50</v>
      </c>
    </row>
    <row r="643" spans="1:17" s="61" customFormat="1" outlineLevel="1" x14ac:dyDescent="0.3">
      <c r="A643" s="2"/>
      <c r="B643" s="25" t="s">
        <v>47</v>
      </c>
      <c r="C643" s="26" t="s">
        <v>557</v>
      </c>
      <c r="D643" s="233" t="s">
        <v>76</v>
      </c>
      <c r="E643" s="27" t="s">
        <v>44</v>
      </c>
      <c r="F643" s="35" t="s">
        <v>37</v>
      </c>
      <c r="G643" s="39" t="s">
        <v>21</v>
      </c>
      <c r="H643" s="54" t="s">
        <v>546</v>
      </c>
      <c r="I643" s="29" t="s">
        <v>45</v>
      </c>
      <c r="J643" s="30">
        <v>230</v>
      </c>
      <c r="K643" s="31">
        <v>50</v>
      </c>
      <c r="L643" s="32">
        <f t="shared" si="34"/>
        <v>4.5999999999999996</v>
      </c>
      <c r="M643" s="52"/>
      <c r="N643" s="33" t="s">
        <v>33</v>
      </c>
      <c r="O643" s="34">
        <f t="shared" si="32"/>
        <v>0</v>
      </c>
      <c r="P643" s="55"/>
      <c r="Q643" s="118" t="s">
        <v>893</v>
      </c>
    </row>
    <row r="644" spans="1:17" s="2" customFormat="1" outlineLevel="1" x14ac:dyDescent="0.3">
      <c r="B644" s="8" t="s">
        <v>47</v>
      </c>
      <c r="C644" s="9" t="s">
        <v>557</v>
      </c>
      <c r="D644" s="232" t="s">
        <v>35</v>
      </c>
      <c r="E644" s="10" t="s">
        <v>44</v>
      </c>
      <c r="F644" s="11" t="s">
        <v>37</v>
      </c>
      <c r="G644" s="38" t="s">
        <v>21</v>
      </c>
      <c r="H644" s="12" t="s">
        <v>546</v>
      </c>
      <c r="I644" s="13" t="s">
        <v>45</v>
      </c>
      <c r="J644" s="14">
        <v>230</v>
      </c>
      <c r="K644" s="15">
        <v>50</v>
      </c>
      <c r="L644" s="16">
        <f t="shared" si="34"/>
        <v>4.5999999999999996</v>
      </c>
      <c r="M644" s="51"/>
      <c r="N644" s="17" t="s">
        <v>33</v>
      </c>
      <c r="O644" s="18">
        <f t="shared" si="32"/>
        <v>0</v>
      </c>
      <c r="P644"/>
      <c r="Q644" s="119" t="s">
        <v>48</v>
      </c>
    </row>
    <row r="645" spans="1:17" s="2" customFormat="1" outlineLevel="1" x14ac:dyDescent="0.3">
      <c r="B645" s="8" t="s">
        <v>43</v>
      </c>
      <c r="C645" s="9" t="s">
        <v>557</v>
      </c>
      <c r="D645" s="232" t="s">
        <v>73</v>
      </c>
      <c r="E645" s="63" t="s">
        <v>44</v>
      </c>
      <c r="F645" s="64" t="s">
        <v>37</v>
      </c>
      <c r="G645" s="65" t="s">
        <v>21</v>
      </c>
      <c r="H645" s="12" t="s">
        <v>546</v>
      </c>
      <c r="I645" s="13" t="s">
        <v>45</v>
      </c>
      <c r="J645" s="14">
        <v>230</v>
      </c>
      <c r="K645" s="15">
        <v>50</v>
      </c>
      <c r="L645" s="16">
        <v>4.7</v>
      </c>
      <c r="M645" s="51"/>
      <c r="N645" s="17" t="s">
        <v>33</v>
      </c>
      <c r="O645" s="18">
        <f t="shared" si="32"/>
        <v>0</v>
      </c>
      <c r="P645" s="55"/>
      <c r="Q645" s="118" t="s">
        <v>1116</v>
      </c>
    </row>
    <row r="646" spans="1:17" s="2" customFormat="1" outlineLevel="1" x14ac:dyDescent="0.3">
      <c r="B646" s="8" t="s">
        <v>43</v>
      </c>
      <c r="C646" s="9" t="s">
        <v>557</v>
      </c>
      <c r="D646" s="232" t="s">
        <v>35</v>
      </c>
      <c r="E646" s="10" t="s">
        <v>44</v>
      </c>
      <c r="F646" s="11" t="s">
        <v>37</v>
      </c>
      <c r="G646" s="38" t="s">
        <v>21</v>
      </c>
      <c r="H646" s="12" t="s">
        <v>546</v>
      </c>
      <c r="I646" s="13" t="s">
        <v>45</v>
      </c>
      <c r="J646" s="14">
        <v>230</v>
      </c>
      <c r="K646" s="15">
        <v>50</v>
      </c>
      <c r="L646" s="16">
        <f t="shared" ref="L646:L677" si="35">J646/K646</f>
        <v>4.5999999999999996</v>
      </c>
      <c r="M646" s="51"/>
      <c r="N646" s="17" t="s">
        <v>33</v>
      </c>
      <c r="O646" s="18">
        <f t="shared" si="32"/>
        <v>0</v>
      </c>
      <c r="P646" s="75"/>
      <c r="Q646" s="119" t="s">
        <v>46</v>
      </c>
    </row>
    <row r="647" spans="1:17" s="2" customFormat="1" outlineLevel="1" x14ac:dyDescent="0.3">
      <c r="B647" s="8" t="s">
        <v>604</v>
      </c>
      <c r="C647" s="9" t="s">
        <v>17</v>
      </c>
      <c r="D647" s="232" t="s">
        <v>560</v>
      </c>
      <c r="E647" s="63" t="s">
        <v>568</v>
      </c>
      <c r="F647" s="64" t="s">
        <v>562</v>
      </c>
      <c r="G647" s="65" t="s">
        <v>563</v>
      </c>
      <c r="H647" s="12" t="s">
        <v>22</v>
      </c>
      <c r="I647" s="13" t="s">
        <v>317</v>
      </c>
      <c r="J647" s="14">
        <v>29.85</v>
      </c>
      <c r="K647" s="15">
        <v>24</v>
      </c>
      <c r="L647" s="16">
        <f t="shared" si="35"/>
        <v>1.2437500000000001</v>
      </c>
      <c r="M647" s="51"/>
      <c r="N647" s="17" t="s">
        <v>564</v>
      </c>
      <c r="O647" s="18">
        <f t="shared" si="32"/>
        <v>0</v>
      </c>
      <c r="P647" s="60"/>
      <c r="Q647" s="118"/>
    </row>
    <row r="648" spans="1:17" s="2" customFormat="1" outlineLevel="1" x14ac:dyDescent="0.3">
      <c r="B648" s="8" t="s">
        <v>1226</v>
      </c>
      <c r="C648" s="9" t="s">
        <v>17</v>
      </c>
      <c r="D648" s="232" t="s">
        <v>1170</v>
      </c>
      <c r="E648" s="63" t="s">
        <v>568</v>
      </c>
      <c r="F648" s="64" t="s">
        <v>562</v>
      </c>
      <c r="G648" s="65" t="s">
        <v>563</v>
      </c>
      <c r="H648" s="12" t="s">
        <v>22</v>
      </c>
      <c r="I648" s="13" t="s">
        <v>317</v>
      </c>
      <c r="J648" s="14">
        <v>29.549999999999997</v>
      </c>
      <c r="K648" s="15">
        <v>24</v>
      </c>
      <c r="L648" s="16">
        <f t="shared" si="35"/>
        <v>1.23125</v>
      </c>
      <c r="M648" s="51"/>
      <c r="N648" s="17" t="s">
        <v>564</v>
      </c>
      <c r="O648" s="18">
        <f t="shared" si="32"/>
        <v>0</v>
      </c>
      <c r="P648" s="55"/>
      <c r="Q648" s="118"/>
    </row>
    <row r="649" spans="1:17" s="2" customFormat="1" outlineLevel="1" x14ac:dyDescent="0.3">
      <c r="B649" s="8" t="s">
        <v>65</v>
      </c>
      <c r="C649" s="9" t="s">
        <v>66</v>
      </c>
      <c r="D649" s="9" t="s">
        <v>35</v>
      </c>
      <c r="E649" s="63" t="s">
        <v>36</v>
      </c>
      <c r="F649" s="64" t="s">
        <v>37</v>
      </c>
      <c r="G649" s="65" t="s">
        <v>21</v>
      </c>
      <c r="H649" s="12" t="s">
        <v>67</v>
      </c>
      <c r="I649" s="13" t="s">
        <v>68</v>
      </c>
      <c r="J649" s="14">
        <v>4.9000000000000004</v>
      </c>
      <c r="K649" s="15">
        <v>1</v>
      </c>
      <c r="L649" s="16">
        <f t="shared" si="35"/>
        <v>4.9000000000000004</v>
      </c>
      <c r="M649" s="51"/>
      <c r="N649" s="17" t="s">
        <v>67</v>
      </c>
      <c r="O649" s="18">
        <f t="shared" si="32"/>
        <v>0</v>
      </c>
      <c r="P649" s="55"/>
      <c r="Q649" s="118"/>
    </row>
    <row r="650" spans="1:17" s="2" customFormat="1" outlineLevel="1" x14ac:dyDescent="0.3">
      <c r="B650" s="8" t="s">
        <v>40</v>
      </c>
      <c r="C650" s="9" t="s">
        <v>66</v>
      </c>
      <c r="D650" s="9" t="s">
        <v>73</v>
      </c>
      <c r="E650" s="63" t="s">
        <v>36</v>
      </c>
      <c r="F650" s="64" t="s">
        <v>37</v>
      </c>
      <c r="G650" s="65" t="s">
        <v>21</v>
      </c>
      <c r="H650" s="12" t="s">
        <v>571</v>
      </c>
      <c r="I650" s="13" t="s">
        <v>41</v>
      </c>
      <c r="J650" s="14">
        <v>5.12</v>
      </c>
      <c r="K650" s="15">
        <v>1</v>
      </c>
      <c r="L650" s="16">
        <f t="shared" si="35"/>
        <v>5.12</v>
      </c>
      <c r="M650" s="51"/>
      <c r="N650" s="17" t="s">
        <v>33</v>
      </c>
      <c r="O650" s="18">
        <f t="shared" si="32"/>
        <v>0</v>
      </c>
      <c r="P650" s="55"/>
      <c r="Q650" s="118"/>
    </row>
    <row r="651" spans="1:17" s="2" customFormat="1" outlineLevel="1" x14ac:dyDescent="0.3">
      <c r="B651" s="8" t="s">
        <v>40</v>
      </c>
      <c r="C651" s="9" t="s">
        <v>557</v>
      </c>
      <c r="D651" s="232" t="s">
        <v>35</v>
      </c>
      <c r="E651" s="63" t="s">
        <v>36</v>
      </c>
      <c r="F651" s="64" t="s">
        <v>37</v>
      </c>
      <c r="G651" s="65" t="s">
        <v>21</v>
      </c>
      <c r="H651" s="12" t="s">
        <v>571</v>
      </c>
      <c r="I651" s="13" t="s">
        <v>41</v>
      </c>
      <c r="J651" s="14">
        <v>5.12</v>
      </c>
      <c r="K651" s="15">
        <v>1</v>
      </c>
      <c r="L651" s="16">
        <f t="shared" si="35"/>
        <v>5.12</v>
      </c>
      <c r="M651" s="51"/>
      <c r="N651" s="17" t="s">
        <v>33</v>
      </c>
      <c r="O651" s="18">
        <f t="shared" si="32"/>
        <v>0</v>
      </c>
      <c r="P651" s="55"/>
      <c r="Q651" s="118" t="s">
        <v>42</v>
      </c>
    </row>
    <row r="652" spans="1:17" s="2" customFormat="1" outlineLevel="1" x14ac:dyDescent="0.3">
      <c r="B652" s="8" t="s">
        <v>34</v>
      </c>
      <c r="C652" s="9" t="s">
        <v>66</v>
      </c>
      <c r="D652" s="9" t="s">
        <v>73</v>
      </c>
      <c r="E652" s="63" t="s">
        <v>36</v>
      </c>
      <c r="F652" s="64" t="s">
        <v>37</v>
      </c>
      <c r="G652" s="65" t="s">
        <v>21</v>
      </c>
      <c r="H652" s="12" t="s">
        <v>28</v>
      </c>
      <c r="I652" s="50" t="s">
        <v>38</v>
      </c>
      <c r="J652" s="14">
        <v>6.88</v>
      </c>
      <c r="K652" s="15">
        <v>1</v>
      </c>
      <c r="L652" s="16">
        <f t="shared" si="35"/>
        <v>6.88</v>
      </c>
      <c r="M652" s="51"/>
      <c r="N652" s="17" t="s">
        <v>33</v>
      </c>
      <c r="O652" s="18">
        <f t="shared" ref="O652:O715" si="36">M652*L652</f>
        <v>0</v>
      </c>
      <c r="P652" s="55"/>
      <c r="Q652" s="118"/>
    </row>
    <row r="653" spans="1:17" s="2" customFormat="1" outlineLevel="1" x14ac:dyDescent="0.3">
      <c r="B653" s="8" t="s">
        <v>34</v>
      </c>
      <c r="C653" s="9" t="s">
        <v>557</v>
      </c>
      <c r="D653" s="232" t="s">
        <v>35</v>
      </c>
      <c r="E653" s="63" t="s">
        <v>36</v>
      </c>
      <c r="F653" s="64" t="s">
        <v>37</v>
      </c>
      <c r="G653" s="65" t="s">
        <v>21</v>
      </c>
      <c r="H653" s="12" t="s">
        <v>28</v>
      </c>
      <c r="I653" s="50" t="s">
        <v>38</v>
      </c>
      <c r="J653" s="14">
        <v>6.88</v>
      </c>
      <c r="K653" s="15">
        <v>1</v>
      </c>
      <c r="L653" s="16">
        <f t="shared" si="35"/>
        <v>6.88</v>
      </c>
      <c r="M653" s="51"/>
      <c r="N653" s="17" t="s">
        <v>33</v>
      </c>
      <c r="O653" s="18">
        <f t="shared" si="36"/>
        <v>0</v>
      </c>
      <c r="P653" s="55"/>
      <c r="Q653" s="118" t="s">
        <v>39</v>
      </c>
    </row>
    <row r="654" spans="1:17" s="2" customFormat="1" outlineLevel="1" x14ac:dyDescent="0.3">
      <c r="B654" s="8" t="s">
        <v>1227</v>
      </c>
      <c r="C654" s="9" t="s">
        <v>17</v>
      </c>
      <c r="D654" s="232" t="s">
        <v>1170</v>
      </c>
      <c r="E654" s="63" t="s">
        <v>570</v>
      </c>
      <c r="F654" s="64" t="s">
        <v>562</v>
      </c>
      <c r="G654" s="65" t="s">
        <v>563</v>
      </c>
      <c r="H654" s="12" t="s">
        <v>22</v>
      </c>
      <c r="I654" s="13" t="s">
        <v>317</v>
      </c>
      <c r="J654" s="14">
        <v>29.949999999999996</v>
      </c>
      <c r="K654" s="15">
        <v>24</v>
      </c>
      <c r="L654" s="16">
        <f t="shared" si="35"/>
        <v>1.2479166666666666</v>
      </c>
      <c r="M654" s="51"/>
      <c r="N654" s="17" t="s">
        <v>564</v>
      </c>
      <c r="O654" s="18">
        <f t="shared" si="36"/>
        <v>0</v>
      </c>
      <c r="P654" s="55"/>
      <c r="Q654" s="118"/>
    </row>
    <row r="655" spans="1:17" s="2" customFormat="1" outlineLevel="1" x14ac:dyDescent="0.3">
      <c r="B655" s="8" t="s">
        <v>815</v>
      </c>
      <c r="C655" s="9" t="s">
        <v>17</v>
      </c>
      <c r="D655" s="232" t="s">
        <v>239</v>
      </c>
      <c r="E655" s="63" t="s">
        <v>19</v>
      </c>
      <c r="F655" s="64" t="s">
        <v>550</v>
      </c>
      <c r="G655" s="65" t="s">
        <v>551</v>
      </c>
      <c r="H655" s="12" t="s">
        <v>22</v>
      </c>
      <c r="I655" s="13" t="s">
        <v>816</v>
      </c>
      <c r="J655" s="14">
        <v>43</v>
      </c>
      <c r="K655" s="15">
        <v>10</v>
      </c>
      <c r="L655" s="16">
        <f t="shared" si="35"/>
        <v>4.3</v>
      </c>
      <c r="M655" s="51"/>
      <c r="N655" s="17" t="s">
        <v>28</v>
      </c>
      <c r="O655" s="18">
        <f t="shared" si="36"/>
        <v>0</v>
      </c>
      <c r="P655" s="55"/>
      <c r="Q655" s="118">
        <v>7</v>
      </c>
    </row>
    <row r="656" spans="1:17" s="2" customFormat="1" outlineLevel="1" x14ac:dyDescent="0.3">
      <c r="B656" s="8" t="s">
        <v>801</v>
      </c>
      <c r="C656" s="9" t="s">
        <v>17</v>
      </c>
      <c r="D656" s="232" t="s">
        <v>778</v>
      </c>
      <c r="E656" s="63" t="s">
        <v>618</v>
      </c>
      <c r="F656" s="79" t="s">
        <v>779</v>
      </c>
      <c r="G656" s="65" t="s">
        <v>551</v>
      </c>
      <c r="H656" s="84" t="s">
        <v>571</v>
      </c>
      <c r="I656" s="13" t="s">
        <v>75</v>
      </c>
      <c r="J656" s="14">
        <v>4.4800000000000004</v>
      </c>
      <c r="K656" s="15">
        <v>1</v>
      </c>
      <c r="L656" s="62">
        <f t="shared" si="35"/>
        <v>4.4800000000000004</v>
      </c>
      <c r="M656" s="51"/>
      <c r="N656" s="23" t="s">
        <v>28</v>
      </c>
      <c r="O656" s="18">
        <f t="shared" si="36"/>
        <v>0</v>
      </c>
      <c r="P656" s="55"/>
      <c r="Q656" s="118"/>
    </row>
    <row r="657" spans="2:17" s="2" customFormat="1" outlineLevel="1" x14ac:dyDescent="0.3">
      <c r="B657" s="8" t="s">
        <v>1228</v>
      </c>
      <c r="C657" s="9" t="s">
        <v>17</v>
      </c>
      <c r="D657" s="232" t="s">
        <v>1170</v>
      </c>
      <c r="E657" s="63" t="s">
        <v>568</v>
      </c>
      <c r="F657" s="79" t="s">
        <v>562</v>
      </c>
      <c r="G657" s="65" t="s">
        <v>563</v>
      </c>
      <c r="H657" s="12" t="s">
        <v>22</v>
      </c>
      <c r="I657" s="13" t="s">
        <v>317</v>
      </c>
      <c r="J657" s="14">
        <v>29.549999999999997</v>
      </c>
      <c r="K657" s="15">
        <v>24</v>
      </c>
      <c r="L657" s="62">
        <f t="shared" si="35"/>
        <v>1.23125</v>
      </c>
      <c r="M657" s="51"/>
      <c r="N657" s="23" t="s">
        <v>564</v>
      </c>
      <c r="O657" s="18">
        <f t="shared" si="36"/>
        <v>0</v>
      </c>
      <c r="P657" s="55"/>
      <c r="Q657" s="118"/>
    </row>
    <row r="658" spans="2:17" s="2" customFormat="1" outlineLevel="1" x14ac:dyDescent="0.3">
      <c r="B658" s="8" t="s">
        <v>1153</v>
      </c>
      <c r="C658" s="9" t="s">
        <v>17</v>
      </c>
      <c r="D658" s="232" t="s">
        <v>1143</v>
      </c>
      <c r="E658" s="63" t="s">
        <v>1144</v>
      </c>
      <c r="F658" s="79" t="s">
        <v>602</v>
      </c>
      <c r="G658" s="65" t="s">
        <v>21</v>
      </c>
      <c r="H658" s="12" t="s">
        <v>22</v>
      </c>
      <c r="I658" s="13" t="s">
        <v>1154</v>
      </c>
      <c r="J658" s="14">
        <v>55.62</v>
      </c>
      <c r="K658" s="15">
        <v>1</v>
      </c>
      <c r="L658" s="62">
        <f t="shared" si="35"/>
        <v>55.62</v>
      </c>
      <c r="M658" s="51"/>
      <c r="N658" s="23" t="s">
        <v>1145</v>
      </c>
      <c r="O658" s="18">
        <f t="shared" si="36"/>
        <v>0</v>
      </c>
      <c r="P658" s="55"/>
      <c r="Q658" s="118"/>
    </row>
    <row r="659" spans="2:17" s="2" customFormat="1" outlineLevel="1" x14ac:dyDescent="0.3">
      <c r="B659" s="8" t="s">
        <v>1229</v>
      </c>
      <c r="C659" s="9" t="s">
        <v>949</v>
      </c>
      <c r="D659" s="9" t="s">
        <v>1170</v>
      </c>
      <c r="E659" s="63" t="s">
        <v>568</v>
      </c>
      <c r="F659" s="64" t="s">
        <v>562</v>
      </c>
      <c r="G659" s="65" t="s">
        <v>563</v>
      </c>
      <c r="H659" s="12" t="s">
        <v>185</v>
      </c>
      <c r="I659" s="13" t="s">
        <v>75</v>
      </c>
      <c r="J659" s="14">
        <v>29.79</v>
      </c>
      <c r="K659" s="15">
        <v>24</v>
      </c>
      <c r="L659" s="16">
        <f t="shared" si="35"/>
        <v>1.24125</v>
      </c>
      <c r="M659" s="51"/>
      <c r="N659" s="17" t="s">
        <v>564</v>
      </c>
      <c r="O659" s="18">
        <f t="shared" si="36"/>
        <v>0</v>
      </c>
      <c r="P659" s="55"/>
      <c r="Q659" s="118"/>
    </row>
    <row r="660" spans="2:17" s="2" customFormat="1" outlineLevel="1" x14ac:dyDescent="0.3">
      <c r="B660" s="8" t="s">
        <v>802</v>
      </c>
      <c r="C660" s="9" t="s">
        <v>17</v>
      </c>
      <c r="D660" s="232" t="s">
        <v>778</v>
      </c>
      <c r="E660" s="63" t="s">
        <v>618</v>
      </c>
      <c r="F660" s="79" t="s">
        <v>779</v>
      </c>
      <c r="G660" s="65" t="s">
        <v>551</v>
      </c>
      <c r="H660" s="12" t="s">
        <v>28</v>
      </c>
      <c r="I660" s="13" t="s">
        <v>28</v>
      </c>
      <c r="J660" s="14">
        <v>9.91</v>
      </c>
      <c r="K660" s="15">
        <v>36</v>
      </c>
      <c r="L660" s="62">
        <f t="shared" si="35"/>
        <v>0.27527777777777779</v>
      </c>
      <c r="M660" s="51"/>
      <c r="N660" s="23" t="s">
        <v>28</v>
      </c>
      <c r="O660" s="18">
        <f t="shared" si="36"/>
        <v>0</v>
      </c>
      <c r="P660" s="55"/>
      <c r="Q660" s="118"/>
    </row>
    <row r="661" spans="2:17" s="2" customFormat="1" outlineLevel="1" x14ac:dyDescent="0.3">
      <c r="B661" s="25" t="s">
        <v>1366</v>
      </c>
      <c r="C661" s="26" t="s">
        <v>66</v>
      </c>
      <c r="D661" s="26" t="s">
        <v>35</v>
      </c>
      <c r="E661" s="27" t="s">
        <v>384</v>
      </c>
      <c r="F661" s="153" t="s">
        <v>93</v>
      </c>
      <c r="G661" s="39" t="s">
        <v>21</v>
      </c>
      <c r="H661" s="54" t="s">
        <v>67</v>
      </c>
      <c r="I661" s="29" t="s">
        <v>1154</v>
      </c>
      <c r="J661" s="30">
        <v>24.5</v>
      </c>
      <c r="K661" s="31">
        <v>27</v>
      </c>
      <c r="L661" s="106">
        <f t="shared" si="35"/>
        <v>0.90740740740740744</v>
      </c>
      <c r="M661" s="52"/>
      <c r="N661" s="115" t="s">
        <v>33</v>
      </c>
      <c r="O661" s="34">
        <f t="shared" si="36"/>
        <v>0</v>
      </c>
      <c r="P661" s="55"/>
      <c r="Q661" s="118"/>
    </row>
    <row r="662" spans="2:17" s="2" customFormat="1" outlineLevel="1" x14ac:dyDescent="0.3">
      <c r="B662" s="25" t="s">
        <v>1367</v>
      </c>
      <c r="C662" s="26" t="s">
        <v>66</v>
      </c>
      <c r="D662" s="26" t="s">
        <v>35</v>
      </c>
      <c r="E662" s="27" t="s">
        <v>384</v>
      </c>
      <c r="F662" s="35" t="s">
        <v>93</v>
      </c>
      <c r="G662" s="39" t="s">
        <v>21</v>
      </c>
      <c r="H662" s="54" t="s">
        <v>67</v>
      </c>
      <c r="I662" s="29" t="s">
        <v>1368</v>
      </c>
      <c r="J662" s="30">
        <v>40</v>
      </c>
      <c r="K662" s="31">
        <v>18</v>
      </c>
      <c r="L662" s="32">
        <f t="shared" si="35"/>
        <v>2.2222222222222223</v>
      </c>
      <c r="M662" s="52"/>
      <c r="N662" s="33" t="s">
        <v>33</v>
      </c>
      <c r="O662" s="34">
        <f t="shared" si="36"/>
        <v>0</v>
      </c>
      <c r="P662" s="55"/>
      <c r="Q662" s="118"/>
    </row>
    <row r="663" spans="2:17" s="2" customFormat="1" outlineLevel="1" x14ac:dyDescent="0.3">
      <c r="B663" s="8" t="s">
        <v>448</v>
      </c>
      <c r="C663" s="9" t="s">
        <v>17</v>
      </c>
      <c r="D663" s="232" t="s">
        <v>18</v>
      </c>
      <c r="E663" s="63" t="s">
        <v>104</v>
      </c>
      <c r="F663" s="64" t="s">
        <v>93</v>
      </c>
      <c r="G663" s="65" t="s">
        <v>21</v>
      </c>
      <c r="H663" s="12" t="s">
        <v>22</v>
      </c>
      <c r="I663" s="13" t="s">
        <v>449</v>
      </c>
      <c r="J663" s="14">
        <v>8.9700000000000006</v>
      </c>
      <c r="K663" s="15">
        <v>1</v>
      </c>
      <c r="L663" s="16">
        <f t="shared" si="35"/>
        <v>8.9700000000000006</v>
      </c>
      <c r="M663" s="51"/>
      <c r="N663" s="17" t="s">
        <v>33</v>
      </c>
      <c r="O663" s="18">
        <f t="shared" si="36"/>
        <v>0</v>
      </c>
      <c r="P663" s="156"/>
      <c r="Q663" s="120"/>
    </row>
    <row r="664" spans="2:17" s="2" customFormat="1" outlineLevel="1" x14ac:dyDescent="0.3">
      <c r="B664" s="8" t="s">
        <v>318</v>
      </c>
      <c r="C664" s="9" t="s">
        <v>17</v>
      </c>
      <c r="D664" s="232" t="s">
        <v>239</v>
      </c>
      <c r="E664" s="63" t="s">
        <v>104</v>
      </c>
      <c r="F664" s="64" t="s">
        <v>93</v>
      </c>
      <c r="G664" s="65" t="s">
        <v>21</v>
      </c>
      <c r="H664" s="12" t="s">
        <v>22</v>
      </c>
      <c r="I664" s="13" t="s">
        <v>885</v>
      </c>
      <c r="J664" s="14">
        <v>165.75</v>
      </c>
      <c r="K664" s="15">
        <v>25</v>
      </c>
      <c r="L664" s="16">
        <f t="shared" si="35"/>
        <v>6.63</v>
      </c>
      <c r="M664" s="51"/>
      <c r="N664" s="17" t="s">
        <v>33</v>
      </c>
      <c r="O664" s="18">
        <f t="shared" si="36"/>
        <v>0</v>
      </c>
      <c r="P664" s="154"/>
      <c r="Q664" s="118">
        <v>92</v>
      </c>
    </row>
    <row r="665" spans="2:17" s="2" customFormat="1" outlineLevel="1" x14ac:dyDescent="0.3">
      <c r="B665" s="8" t="s">
        <v>318</v>
      </c>
      <c r="C665" s="9" t="s">
        <v>17</v>
      </c>
      <c r="D665" s="232" t="s">
        <v>18</v>
      </c>
      <c r="E665" s="63" t="s">
        <v>104</v>
      </c>
      <c r="F665" s="64" t="s">
        <v>93</v>
      </c>
      <c r="G665" s="65" t="s">
        <v>21</v>
      </c>
      <c r="H665" s="12" t="s">
        <v>22</v>
      </c>
      <c r="I665" s="13" t="s">
        <v>887</v>
      </c>
      <c r="J665" s="14">
        <v>165.75</v>
      </c>
      <c r="K665" s="15">
        <v>25</v>
      </c>
      <c r="L665" s="16">
        <f t="shared" si="35"/>
        <v>6.63</v>
      </c>
      <c r="M665" s="51"/>
      <c r="N665" s="17" t="s">
        <v>33</v>
      </c>
      <c r="O665" s="18">
        <f t="shared" si="36"/>
        <v>0</v>
      </c>
      <c r="P665" s="154"/>
      <c r="Q665" s="118"/>
    </row>
    <row r="666" spans="2:17" s="2" customFormat="1" outlineLevel="1" x14ac:dyDescent="0.3">
      <c r="B666" s="8" t="s">
        <v>886</v>
      </c>
      <c r="C666" s="9" t="s">
        <v>17</v>
      </c>
      <c r="D666" s="232" t="s">
        <v>239</v>
      </c>
      <c r="E666" s="63" t="s">
        <v>104</v>
      </c>
      <c r="F666" s="64" t="s">
        <v>93</v>
      </c>
      <c r="G666" s="65" t="s">
        <v>21</v>
      </c>
      <c r="H666" s="12" t="s">
        <v>22</v>
      </c>
      <c r="I666" s="13" t="s">
        <v>887</v>
      </c>
      <c r="J666" s="14">
        <v>98</v>
      </c>
      <c r="K666" s="15">
        <v>25</v>
      </c>
      <c r="L666" s="16">
        <f t="shared" si="35"/>
        <v>3.92</v>
      </c>
      <c r="M666" s="51"/>
      <c r="N666" s="17" t="s">
        <v>33</v>
      </c>
      <c r="O666" s="18">
        <f t="shared" si="36"/>
        <v>0</v>
      </c>
      <c r="P666" s="154"/>
      <c r="Q666" s="118">
        <v>93</v>
      </c>
    </row>
    <row r="667" spans="2:17" s="2" customFormat="1" outlineLevel="1" x14ac:dyDescent="0.3">
      <c r="B667" s="8" t="s">
        <v>320</v>
      </c>
      <c r="C667" s="9" t="s">
        <v>17</v>
      </c>
      <c r="D667" s="232" t="s">
        <v>18</v>
      </c>
      <c r="E667" s="63" t="s">
        <v>104</v>
      </c>
      <c r="F667" s="64" t="s">
        <v>93</v>
      </c>
      <c r="G667" s="65" t="s">
        <v>21</v>
      </c>
      <c r="H667" s="12" t="s">
        <v>22</v>
      </c>
      <c r="I667" s="13" t="s">
        <v>887</v>
      </c>
      <c r="J667" s="14">
        <v>101.25</v>
      </c>
      <c r="K667" s="15">
        <v>25</v>
      </c>
      <c r="L667" s="16">
        <f t="shared" si="35"/>
        <v>4.05</v>
      </c>
      <c r="M667" s="51"/>
      <c r="N667" s="17" t="s">
        <v>33</v>
      </c>
      <c r="O667" s="18">
        <f t="shared" si="36"/>
        <v>0</v>
      </c>
      <c r="P667" s="154"/>
      <c r="Q667" s="118"/>
    </row>
    <row r="668" spans="2:17" s="2" customFormat="1" outlineLevel="1" x14ac:dyDescent="0.3">
      <c r="B668" s="8" t="s">
        <v>446</v>
      </c>
      <c r="C668" s="9" t="s">
        <v>17</v>
      </c>
      <c r="D668" s="232" t="s">
        <v>18</v>
      </c>
      <c r="E668" s="63" t="s">
        <v>104</v>
      </c>
      <c r="F668" s="64" t="s">
        <v>93</v>
      </c>
      <c r="G668" s="65" t="s">
        <v>21</v>
      </c>
      <c r="H668" s="12" t="s">
        <v>105</v>
      </c>
      <c r="I668" s="13" t="s">
        <v>1164</v>
      </c>
      <c r="J668" s="14">
        <v>32.270000000000003</v>
      </c>
      <c r="K668" s="15">
        <v>5</v>
      </c>
      <c r="L668" s="16">
        <f t="shared" si="35"/>
        <v>6.4540000000000006</v>
      </c>
      <c r="M668" s="51"/>
      <c r="N668" s="17" t="s">
        <v>33</v>
      </c>
      <c r="O668" s="18">
        <f t="shared" si="36"/>
        <v>0</v>
      </c>
      <c r="P668" s="157"/>
      <c r="Q668" s="122"/>
    </row>
    <row r="669" spans="2:17" s="2" customFormat="1" outlineLevel="1" x14ac:dyDescent="0.3">
      <c r="B669" s="8" t="s">
        <v>444</v>
      </c>
      <c r="C669" s="9" t="s">
        <v>17</v>
      </c>
      <c r="D669" s="232" t="s">
        <v>18</v>
      </c>
      <c r="E669" s="63" t="s">
        <v>104</v>
      </c>
      <c r="F669" s="64" t="s">
        <v>93</v>
      </c>
      <c r="G669" s="65" t="s">
        <v>21</v>
      </c>
      <c r="H669" s="12" t="s">
        <v>356</v>
      </c>
      <c r="I669" s="13" t="s">
        <v>1165</v>
      </c>
      <c r="J669" s="14">
        <v>18.75</v>
      </c>
      <c r="K669" s="15">
        <v>4</v>
      </c>
      <c r="L669" s="16">
        <f t="shared" si="35"/>
        <v>4.6875</v>
      </c>
      <c r="M669" s="51"/>
      <c r="N669" s="17" t="s">
        <v>33</v>
      </c>
      <c r="O669" s="18">
        <f t="shared" si="36"/>
        <v>0</v>
      </c>
      <c r="P669" s="154"/>
      <c r="Q669" s="118"/>
    </row>
    <row r="670" spans="2:17" s="2" customFormat="1" outlineLevel="1" x14ac:dyDescent="0.3">
      <c r="B670" s="8" t="s">
        <v>443</v>
      </c>
      <c r="C670" s="9" t="s">
        <v>17</v>
      </c>
      <c r="D670" s="232" t="s">
        <v>18</v>
      </c>
      <c r="E670" s="63" t="s">
        <v>104</v>
      </c>
      <c r="F670" s="64" t="s">
        <v>93</v>
      </c>
      <c r="G670" s="65" t="s">
        <v>21</v>
      </c>
      <c r="H670" s="12" t="s">
        <v>105</v>
      </c>
      <c r="I670" s="13" t="s">
        <v>536</v>
      </c>
      <c r="J670" s="14">
        <v>36.65</v>
      </c>
      <c r="K670" s="15">
        <v>6</v>
      </c>
      <c r="L670" s="16">
        <f t="shared" si="35"/>
        <v>6.1083333333333334</v>
      </c>
      <c r="M670" s="51"/>
      <c r="N670" s="17" t="s">
        <v>33</v>
      </c>
      <c r="O670" s="18">
        <f t="shared" si="36"/>
        <v>0</v>
      </c>
      <c r="P670" s="154"/>
      <c r="Q670" s="118"/>
    </row>
    <row r="671" spans="2:17" s="2" customFormat="1" outlineLevel="1" x14ac:dyDescent="0.3">
      <c r="B671" s="8" t="s">
        <v>103</v>
      </c>
      <c r="C671" s="9" t="s">
        <v>17</v>
      </c>
      <c r="D671" s="232" t="s">
        <v>92</v>
      </c>
      <c r="E671" s="63" t="s">
        <v>104</v>
      </c>
      <c r="F671" s="64" t="s">
        <v>93</v>
      </c>
      <c r="G671" s="65" t="s">
        <v>21</v>
      </c>
      <c r="H671" s="12" t="s">
        <v>28</v>
      </c>
      <c r="I671" s="13" t="s">
        <v>536</v>
      </c>
      <c r="J671" s="160">
        <v>24.5</v>
      </c>
      <c r="K671" s="15">
        <v>6</v>
      </c>
      <c r="L671" s="16">
        <f t="shared" si="35"/>
        <v>4.083333333333333</v>
      </c>
      <c r="M671" s="51"/>
      <c r="N671" s="17" t="s">
        <v>33</v>
      </c>
      <c r="O671" s="18">
        <f t="shared" si="36"/>
        <v>0</v>
      </c>
      <c r="P671" s="154"/>
      <c r="Q671" s="118" t="s">
        <v>107</v>
      </c>
    </row>
    <row r="672" spans="2:17" s="2" customFormat="1" outlineLevel="1" x14ac:dyDescent="0.3">
      <c r="B672" s="8" t="s">
        <v>422</v>
      </c>
      <c r="C672" s="9" t="s">
        <v>66</v>
      </c>
      <c r="D672" s="9" t="s">
        <v>18</v>
      </c>
      <c r="E672" s="63" t="s">
        <v>104</v>
      </c>
      <c r="F672" s="64" t="s">
        <v>93</v>
      </c>
      <c r="G672" s="65" t="s">
        <v>21</v>
      </c>
      <c r="H672" s="12" t="s">
        <v>28</v>
      </c>
      <c r="I672" s="13" t="s">
        <v>423</v>
      </c>
      <c r="J672" s="14">
        <v>38.75</v>
      </c>
      <c r="K672" s="15">
        <v>4.5</v>
      </c>
      <c r="L672" s="16">
        <f t="shared" si="35"/>
        <v>8.6111111111111107</v>
      </c>
      <c r="M672" s="51"/>
      <c r="N672" s="17" t="s">
        <v>33</v>
      </c>
      <c r="O672" s="18">
        <f t="shared" si="36"/>
        <v>0</v>
      </c>
      <c r="P672" s="154"/>
      <c r="Q672" s="118"/>
    </row>
    <row r="673" spans="1:17" s="2" customFormat="1" outlineLevel="1" x14ac:dyDescent="0.3">
      <c r="B673" s="8" t="s">
        <v>266</v>
      </c>
      <c r="C673" s="9" t="s">
        <v>17</v>
      </c>
      <c r="D673" s="232" t="s">
        <v>239</v>
      </c>
      <c r="E673" s="63" t="s">
        <v>104</v>
      </c>
      <c r="F673" s="79" t="s">
        <v>93</v>
      </c>
      <c r="G673" s="65" t="s">
        <v>853</v>
      </c>
      <c r="H673" s="12" t="s">
        <v>28</v>
      </c>
      <c r="I673" s="41" t="s">
        <v>71</v>
      </c>
      <c r="J673" s="14">
        <v>16.850000000000001</v>
      </c>
      <c r="K673" s="15">
        <v>1</v>
      </c>
      <c r="L673" s="62">
        <f t="shared" si="35"/>
        <v>16.850000000000001</v>
      </c>
      <c r="M673" s="51"/>
      <c r="N673" s="23" t="s">
        <v>71</v>
      </c>
      <c r="O673" s="18">
        <f t="shared" si="36"/>
        <v>0</v>
      </c>
      <c r="P673" s="154"/>
      <c r="Q673" s="118">
        <v>48</v>
      </c>
    </row>
    <row r="674" spans="1:17" s="2" customFormat="1" outlineLevel="1" x14ac:dyDescent="0.3">
      <c r="B674" s="25" t="s">
        <v>890</v>
      </c>
      <c r="C674" s="26" t="s">
        <v>17</v>
      </c>
      <c r="D674" s="233" t="s">
        <v>239</v>
      </c>
      <c r="E674" s="27" t="s">
        <v>104</v>
      </c>
      <c r="F674" s="35" t="s">
        <v>93</v>
      </c>
      <c r="G674" s="39" t="s">
        <v>21</v>
      </c>
      <c r="H674" s="54" t="s">
        <v>28</v>
      </c>
      <c r="I674" s="58" t="s">
        <v>237</v>
      </c>
      <c r="J674" s="30">
        <v>9.98</v>
      </c>
      <c r="K674" s="31">
        <v>1</v>
      </c>
      <c r="L674" s="32">
        <f t="shared" si="35"/>
        <v>9.98</v>
      </c>
      <c r="M674" s="52"/>
      <c r="N674" s="33" t="s">
        <v>28</v>
      </c>
      <c r="O674" s="34">
        <f t="shared" si="36"/>
        <v>0</v>
      </c>
      <c r="P674" s="154"/>
      <c r="Q674" s="118">
        <v>93.1</v>
      </c>
    </row>
    <row r="675" spans="1:17" s="2" customFormat="1" outlineLevel="1" x14ac:dyDescent="0.3">
      <c r="B675" s="37" t="s">
        <v>343</v>
      </c>
      <c r="C675" s="8" t="s">
        <v>66</v>
      </c>
      <c r="D675" s="9" t="s">
        <v>239</v>
      </c>
      <c r="E675" s="63" t="s">
        <v>19</v>
      </c>
      <c r="F675" s="64" t="s">
        <v>93</v>
      </c>
      <c r="G675" s="65" t="s">
        <v>21</v>
      </c>
      <c r="H675" s="12" t="s">
        <v>22</v>
      </c>
      <c r="I675" s="13" t="s">
        <v>344</v>
      </c>
      <c r="J675" s="14">
        <v>17.14</v>
      </c>
      <c r="K675" s="15">
        <v>1</v>
      </c>
      <c r="L675" s="16">
        <f t="shared" si="35"/>
        <v>17.14</v>
      </c>
      <c r="M675" s="51"/>
      <c r="N675" s="17" t="s">
        <v>22</v>
      </c>
      <c r="O675" s="18">
        <f t="shared" si="36"/>
        <v>0</v>
      </c>
      <c r="P675" s="55"/>
      <c r="Q675" s="118"/>
    </row>
    <row r="676" spans="1:17" s="2" customFormat="1" outlineLevel="1" x14ac:dyDescent="0.3">
      <c r="B676" s="37" t="s">
        <v>442</v>
      </c>
      <c r="C676" s="9" t="s">
        <v>66</v>
      </c>
      <c r="D676" s="9" t="s">
        <v>18</v>
      </c>
      <c r="E676" s="63" t="s">
        <v>104</v>
      </c>
      <c r="F676" s="64" t="s">
        <v>93</v>
      </c>
      <c r="G676" s="65" t="s">
        <v>21</v>
      </c>
      <c r="H676" s="12" t="s">
        <v>571</v>
      </c>
      <c r="I676" s="13" t="s">
        <v>75</v>
      </c>
      <c r="J676" s="14">
        <v>6.53</v>
      </c>
      <c r="K676" s="15">
        <v>1</v>
      </c>
      <c r="L676" s="16">
        <f t="shared" si="35"/>
        <v>6.53</v>
      </c>
      <c r="M676" s="51"/>
      <c r="N676" s="17" t="s">
        <v>28</v>
      </c>
      <c r="O676" s="18">
        <f t="shared" si="36"/>
        <v>0</v>
      </c>
      <c r="P676" s="154"/>
      <c r="Q676" s="118"/>
    </row>
    <row r="677" spans="1:17" s="2" customFormat="1" outlineLevel="1" x14ac:dyDescent="0.3">
      <c r="B677" s="239" t="s">
        <v>321</v>
      </c>
      <c r="C677" s="240" t="s">
        <v>17</v>
      </c>
      <c r="D677" s="241" t="s">
        <v>239</v>
      </c>
      <c r="E677" s="242" t="s">
        <v>104</v>
      </c>
      <c r="F677" s="243" t="s">
        <v>93</v>
      </c>
      <c r="G677" s="244" t="s">
        <v>21</v>
      </c>
      <c r="H677" s="245" t="s">
        <v>22</v>
      </c>
      <c r="I677" s="246" t="s">
        <v>887</v>
      </c>
      <c r="J677" s="247">
        <v>93.75</v>
      </c>
      <c r="K677" s="248">
        <v>25</v>
      </c>
      <c r="L677" s="249">
        <f t="shared" si="35"/>
        <v>3.75</v>
      </c>
      <c r="M677" s="250"/>
      <c r="N677" s="251" t="s">
        <v>33</v>
      </c>
      <c r="O677" s="252">
        <f t="shared" si="36"/>
        <v>0</v>
      </c>
      <c r="P677" s="253"/>
      <c r="Q677" s="254">
        <v>94</v>
      </c>
    </row>
    <row r="678" spans="1:17" s="2" customFormat="1" outlineLevel="1" x14ac:dyDescent="0.3">
      <c r="B678" s="8" t="s">
        <v>321</v>
      </c>
      <c r="C678" s="9" t="s">
        <v>17</v>
      </c>
      <c r="D678" s="232" t="s">
        <v>18</v>
      </c>
      <c r="E678" s="63" t="s">
        <v>104</v>
      </c>
      <c r="F678" s="64" t="s">
        <v>93</v>
      </c>
      <c r="G678" s="65" t="s">
        <v>21</v>
      </c>
      <c r="H678" s="12" t="s">
        <v>22</v>
      </c>
      <c r="I678" s="13" t="s">
        <v>887</v>
      </c>
      <c r="J678" s="14">
        <v>93.75</v>
      </c>
      <c r="K678" s="15">
        <v>25</v>
      </c>
      <c r="L678" s="16">
        <f t="shared" ref="L678:L709" si="37">J678/K678</f>
        <v>3.75</v>
      </c>
      <c r="M678" s="51"/>
      <c r="N678" s="17" t="s">
        <v>33</v>
      </c>
      <c r="O678" s="18">
        <f t="shared" si="36"/>
        <v>0</v>
      </c>
      <c r="P678" s="154"/>
      <c r="Q678" s="118"/>
    </row>
    <row r="679" spans="1:17" s="61" customFormat="1" outlineLevel="1" x14ac:dyDescent="0.3">
      <c r="A679" s="2"/>
      <c r="B679" s="8" t="s">
        <v>322</v>
      </c>
      <c r="C679" s="9" t="s">
        <v>17</v>
      </c>
      <c r="D679" s="232" t="s">
        <v>239</v>
      </c>
      <c r="E679" s="63" t="s">
        <v>104</v>
      </c>
      <c r="F679" s="64" t="s">
        <v>93</v>
      </c>
      <c r="G679" s="65" t="s">
        <v>21</v>
      </c>
      <c r="H679" s="12" t="s">
        <v>22</v>
      </c>
      <c r="I679" s="13" t="s">
        <v>887</v>
      </c>
      <c r="J679" s="14">
        <v>102.75</v>
      </c>
      <c r="K679" s="15">
        <v>25</v>
      </c>
      <c r="L679" s="16">
        <f t="shared" si="37"/>
        <v>4.1100000000000003</v>
      </c>
      <c r="M679" s="51"/>
      <c r="N679" s="17" t="s">
        <v>33</v>
      </c>
      <c r="O679" s="18">
        <f t="shared" si="36"/>
        <v>0</v>
      </c>
      <c r="P679" s="154"/>
      <c r="Q679" s="118">
        <v>95</v>
      </c>
    </row>
    <row r="680" spans="1:17" s="2" customFormat="1" outlineLevel="1" x14ac:dyDescent="0.3">
      <c r="B680" s="8" t="s">
        <v>322</v>
      </c>
      <c r="C680" s="9" t="s">
        <v>17</v>
      </c>
      <c r="D680" s="232" t="s">
        <v>18</v>
      </c>
      <c r="E680" s="63" t="s">
        <v>104</v>
      </c>
      <c r="F680" s="64" t="s">
        <v>93</v>
      </c>
      <c r="G680" s="65" t="s">
        <v>21</v>
      </c>
      <c r="H680" s="12" t="s">
        <v>22</v>
      </c>
      <c r="I680" s="13" t="s">
        <v>887</v>
      </c>
      <c r="J680" s="14">
        <v>102.75</v>
      </c>
      <c r="K680" s="15">
        <v>25</v>
      </c>
      <c r="L680" s="16">
        <f t="shared" si="37"/>
        <v>4.1100000000000003</v>
      </c>
      <c r="M680" s="51"/>
      <c r="N680" s="17" t="s">
        <v>33</v>
      </c>
      <c r="O680" s="18">
        <f t="shared" si="36"/>
        <v>0</v>
      </c>
      <c r="P680" s="156"/>
      <c r="Q680" s="118"/>
    </row>
    <row r="681" spans="1:17" s="61" customFormat="1" outlineLevel="1" x14ac:dyDescent="0.3">
      <c r="A681" s="2"/>
      <c r="B681" s="8" t="s">
        <v>440</v>
      </c>
      <c r="C681" s="9" t="s">
        <v>17</v>
      </c>
      <c r="D681" s="232" t="s">
        <v>18</v>
      </c>
      <c r="E681" s="63" t="s">
        <v>104</v>
      </c>
      <c r="F681" s="64" t="s">
        <v>93</v>
      </c>
      <c r="G681" s="65" t="s">
        <v>21</v>
      </c>
      <c r="H681" s="12" t="s">
        <v>105</v>
      </c>
      <c r="I681" s="13" t="s">
        <v>1166</v>
      </c>
      <c r="J681" s="14">
        <v>26.22</v>
      </c>
      <c r="K681" s="15">
        <v>3</v>
      </c>
      <c r="L681" s="16">
        <f t="shared" si="37"/>
        <v>8.74</v>
      </c>
      <c r="M681" s="51"/>
      <c r="N681" s="17" t="s">
        <v>33</v>
      </c>
      <c r="O681" s="18">
        <f t="shared" si="36"/>
        <v>0</v>
      </c>
      <c r="P681" s="154"/>
      <c r="Q681" s="118"/>
    </row>
    <row r="682" spans="1:17" s="2" customFormat="1" outlineLevel="1" x14ac:dyDescent="0.3">
      <c r="B682" s="8" t="s">
        <v>1167</v>
      </c>
      <c r="C682" s="9" t="s">
        <v>17</v>
      </c>
      <c r="D682" s="232" t="s">
        <v>18</v>
      </c>
      <c r="E682" s="63" t="s">
        <v>104</v>
      </c>
      <c r="F682" s="64" t="s">
        <v>93</v>
      </c>
      <c r="G682" s="65" t="s">
        <v>21</v>
      </c>
      <c r="H682" s="12" t="s">
        <v>105</v>
      </c>
      <c r="I682" s="13">
        <v>3.5</v>
      </c>
      <c r="J682" s="14">
        <v>58.95</v>
      </c>
      <c r="K682" s="15">
        <v>3.5</v>
      </c>
      <c r="L682" s="16">
        <f t="shared" si="37"/>
        <v>16.842857142857145</v>
      </c>
      <c r="M682" s="51"/>
      <c r="N682" s="17" t="s">
        <v>33</v>
      </c>
      <c r="O682" s="18">
        <f t="shared" si="36"/>
        <v>0</v>
      </c>
      <c r="P682" s="156"/>
      <c r="Q682" s="118"/>
    </row>
    <row r="683" spans="1:17" s="2" customFormat="1" outlineLevel="1" x14ac:dyDescent="0.3">
      <c r="B683" s="8" t="s">
        <v>438</v>
      </c>
      <c r="C683" s="9" t="s">
        <v>17</v>
      </c>
      <c r="D683" s="232" t="s">
        <v>18</v>
      </c>
      <c r="E683" s="63" t="s">
        <v>104</v>
      </c>
      <c r="F683" s="64" t="s">
        <v>93</v>
      </c>
      <c r="G683" s="65" t="s">
        <v>21</v>
      </c>
      <c r="H683" s="12" t="s">
        <v>32</v>
      </c>
      <c r="I683" s="13" t="s">
        <v>1168</v>
      </c>
      <c r="J683" s="14">
        <v>32.97</v>
      </c>
      <c r="K683" s="15">
        <v>4.5</v>
      </c>
      <c r="L683" s="16">
        <f t="shared" si="37"/>
        <v>7.3266666666666662</v>
      </c>
      <c r="M683" s="51"/>
      <c r="N683" s="17" t="s">
        <v>33</v>
      </c>
      <c r="O683" s="18">
        <f t="shared" si="36"/>
        <v>0</v>
      </c>
      <c r="P683" s="154"/>
      <c r="Q683" s="118"/>
    </row>
    <row r="684" spans="1:17" s="2" customFormat="1" outlineLevel="1" x14ac:dyDescent="0.3">
      <c r="B684" s="8" t="s">
        <v>437</v>
      </c>
      <c r="C684" s="9" t="s">
        <v>17</v>
      </c>
      <c r="D684" s="232" t="s">
        <v>18</v>
      </c>
      <c r="E684" s="10" t="s">
        <v>104</v>
      </c>
      <c r="F684" s="11" t="s">
        <v>93</v>
      </c>
      <c r="G684" s="38" t="s">
        <v>21</v>
      </c>
      <c r="H684" s="12" t="s">
        <v>28</v>
      </c>
      <c r="I684" s="13" t="s">
        <v>1065</v>
      </c>
      <c r="J684" s="14">
        <v>62.88</v>
      </c>
      <c r="K684" s="15">
        <v>5</v>
      </c>
      <c r="L684" s="16">
        <f t="shared" si="37"/>
        <v>12.576000000000001</v>
      </c>
      <c r="M684" s="51"/>
      <c r="N684" s="17" t="s">
        <v>33</v>
      </c>
      <c r="O684" s="18">
        <f t="shared" si="36"/>
        <v>0</v>
      </c>
      <c r="P684" s="176"/>
      <c r="Q684" s="118"/>
    </row>
    <row r="685" spans="1:17" s="2" customFormat="1" outlineLevel="1" x14ac:dyDescent="0.3">
      <c r="B685" s="8" t="s">
        <v>435</v>
      </c>
      <c r="C685" s="9" t="s">
        <v>17</v>
      </c>
      <c r="D685" s="232" t="s">
        <v>18</v>
      </c>
      <c r="E685" s="63" t="s">
        <v>19</v>
      </c>
      <c r="F685" s="64" t="s">
        <v>93</v>
      </c>
      <c r="G685" s="65" t="s">
        <v>21</v>
      </c>
      <c r="H685" s="12" t="s">
        <v>22</v>
      </c>
      <c r="I685" s="13" t="s">
        <v>436</v>
      </c>
      <c r="J685" s="14">
        <v>10.24</v>
      </c>
      <c r="K685" s="15">
        <v>1</v>
      </c>
      <c r="L685" s="16">
        <f t="shared" si="37"/>
        <v>10.24</v>
      </c>
      <c r="M685" s="51"/>
      <c r="N685" s="17" t="s">
        <v>28</v>
      </c>
      <c r="O685" s="18">
        <f t="shared" si="36"/>
        <v>0</v>
      </c>
      <c r="P685" s="154"/>
      <c r="Q685" s="118"/>
    </row>
    <row r="686" spans="1:17" s="2" customFormat="1" outlineLevel="1" x14ac:dyDescent="0.3">
      <c r="B686" s="8" t="s">
        <v>421</v>
      </c>
      <c r="C686" s="9" t="s">
        <v>66</v>
      </c>
      <c r="D686" s="9" t="s">
        <v>18</v>
      </c>
      <c r="E686" s="63" t="s">
        <v>19</v>
      </c>
      <c r="F686" s="64" t="s">
        <v>93</v>
      </c>
      <c r="G686" s="65" t="s">
        <v>21</v>
      </c>
      <c r="H686" s="12" t="s">
        <v>28</v>
      </c>
      <c r="I686" s="13" t="s">
        <v>420</v>
      </c>
      <c r="J686" s="14">
        <v>4.75</v>
      </c>
      <c r="K686" s="15">
        <v>1</v>
      </c>
      <c r="L686" s="16">
        <f t="shared" si="37"/>
        <v>4.75</v>
      </c>
      <c r="M686" s="51"/>
      <c r="N686" s="17" t="s">
        <v>33</v>
      </c>
      <c r="O686" s="18">
        <f t="shared" si="36"/>
        <v>0</v>
      </c>
      <c r="P686" s="55"/>
      <c r="Q686" s="118"/>
    </row>
    <row r="687" spans="1:17" s="2" customFormat="1" outlineLevel="1" x14ac:dyDescent="0.3">
      <c r="B687" s="8" t="s">
        <v>434</v>
      </c>
      <c r="C687" s="9" t="s">
        <v>17</v>
      </c>
      <c r="D687" s="232" t="s">
        <v>18</v>
      </c>
      <c r="E687" s="63" t="s">
        <v>104</v>
      </c>
      <c r="F687" s="64" t="s">
        <v>93</v>
      </c>
      <c r="G687" s="65" t="s">
        <v>21</v>
      </c>
      <c r="H687" s="12" t="s">
        <v>105</v>
      </c>
      <c r="I687" s="13">
        <v>1.25</v>
      </c>
      <c r="J687" s="14">
        <v>16</v>
      </c>
      <c r="K687" s="15">
        <v>1.25</v>
      </c>
      <c r="L687" s="16">
        <f t="shared" si="37"/>
        <v>12.8</v>
      </c>
      <c r="M687" s="51"/>
      <c r="N687" s="17" t="s">
        <v>33</v>
      </c>
      <c r="O687" s="18">
        <f t="shared" si="36"/>
        <v>0</v>
      </c>
      <c r="P687" s="154"/>
      <c r="Q687" s="118"/>
    </row>
    <row r="688" spans="1:17" s="2" customFormat="1" outlineLevel="1" x14ac:dyDescent="0.3">
      <c r="B688" s="8" t="s">
        <v>419</v>
      </c>
      <c r="C688" s="9" t="s">
        <v>66</v>
      </c>
      <c r="D688" s="9" t="s">
        <v>18</v>
      </c>
      <c r="E688" s="63" t="s">
        <v>104</v>
      </c>
      <c r="F688" s="64" t="s">
        <v>93</v>
      </c>
      <c r="G688" s="65" t="s">
        <v>21</v>
      </c>
      <c r="H688" s="24" t="s">
        <v>571</v>
      </c>
      <c r="I688" s="13" t="s">
        <v>420</v>
      </c>
      <c r="J688" s="14">
        <v>16</v>
      </c>
      <c r="K688" s="15">
        <v>1</v>
      </c>
      <c r="L688" s="16">
        <f t="shared" si="37"/>
        <v>16</v>
      </c>
      <c r="M688" s="51"/>
      <c r="N688" s="23" t="s">
        <v>33</v>
      </c>
      <c r="O688" s="18">
        <f t="shared" si="36"/>
        <v>0</v>
      </c>
      <c r="P688" s="154"/>
      <c r="Q688" s="118"/>
    </row>
    <row r="689" spans="2:17" s="2" customFormat="1" outlineLevel="1" x14ac:dyDescent="0.3">
      <c r="B689" s="8" t="s">
        <v>433</v>
      </c>
      <c r="C689" s="9" t="s">
        <v>17</v>
      </c>
      <c r="D689" s="232" t="s">
        <v>18</v>
      </c>
      <c r="E689" s="63" t="s">
        <v>104</v>
      </c>
      <c r="F689" s="64" t="s">
        <v>93</v>
      </c>
      <c r="G689" s="65" t="s">
        <v>21</v>
      </c>
      <c r="H689" s="12" t="s">
        <v>105</v>
      </c>
      <c r="I689" s="13" t="s">
        <v>1168</v>
      </c>
      <c r="J689" s="14">
        <v>32.68</v>
      </c>
      <c r="K689" s="15">
        <v>4.5</v>
      </c>
      <c r="L689" s="16">
        <f t="shared" si="37"/>
        <v>7.2622222222222224</v>
      </c>
      <c r="M689" s="51"/>
      <c r="N689" s="17" t="s">
        <v>33</v>
      </c>
      <c r="O689" s="18">
        <f t="shared" si="36"/>
        <v>0</v>
      </c>
      <c r="P689" s="154"/>
      <c r="Q689" s="118"/>
    </row>
    <row r="690" spans="2:17" s="2" customFormat="1" outlineLevel="1" x14ac:dyDescent="0.3">
      <c r="B690" s="8" t="s">
        <v>432</v>
      </c>
      <c r="C690" s="9" t="s">
        <v>17</v>
      </c>
      <c r="D690" s="232" t="s">
        <v>18</v>
      </c>
      <c r="E690" s="63" t="s">
        <v>104</v>
      </c>
      <c r="F690" s="64" t="s">
        <v>93</v>
      </c>
      <c r="G690" s="65" t="s">
        <v>21</v>
      </c>
      <c r="H690" s="12" t="s">
        <v>105</v>
      </c>
      <c r="I690" s="13">
        <v>3.5</v>
      </c>
      <c r="J690" s="14">
        <v>25.28</v>
      </c>
      <c r="K690" s="15">
        <v>3.5</v>
      </c>
      <c r="L690" s="16">
        <f t="shared" si="37"/>
        <v>7.2228571428571433</v>
      </c>
      <c r="M690" s="51"/>
      <c r="N690" s="17" t="s">
        <v>33</v>
      </c>
      <c r="O690" s="18">
        <f t="shared" si="36"/>
        <v>0</v>
      </c>
      <c r="P690" s="154"/>
      <c r="Q690" s="118"/>
    </row>
    <row r="691" spans="2:17" s="2" customFormat="1" outlineLevel="1" x14ac:dyDescent="0.3">
      <c r="B691" s="8" t="s">
        <v>430</v>
      </c>
      <c r="C691" s="9" t="s">
        <v>17</v>
      </c>
      <c r="D691" s="232" t="s">
        <v>18</v>
      </c>
      <c r="E691" s="63" t="s">
        <v>104</v>
      </c>
      <c r="F691" s="64" t="s">
        <v>93</v>
      </c>
      <c r="G691" s="65" t="s">
        <v>21</v>
      </c>
      <c r="H691" s="12" t="s">
        <v>28</v>
      </c>
      <c r="I691" s="13" t="s">
        <v>431</v>
      </c>
      <c r="J691" s="14">
        <v>2.15</v>
      </c>
      <c r="K691" s="15">
        <v>1</v>
      </c>
      <c r="L691" s="16">
        <f t="shared" si="37"/>
        <v>2.15</v>
      </c>
      <c r="M691" s="51"/>
      <c r="N691" s="17" t="s">
        <v>28</v>
      </c>
      <c r="O691" s="18">
        <f t="shared" si="36"/>
        <v>0</v>
      </c>
      <c r="P691" s="154"/>
      <c r="Q691" s="118"/>
    </row>
    <row r="692" spans="2:17" s="2" customFormat="1" outlineLevel="1" x14ac:dyDescent="0.3">
      <c r="B692" s="8" t="s">
        <v>323</v>
      </c>
      <c r="C692" s="9" t="s">
        <v>17</v>
      </c>
      <c r="D692" s="232" t="s">
        <v>239</v>
      </c>
      <c r="E692" s="63" t="s">
        <v>104</v>
      </c>
      <c r="F692" s="64" t="s">
        <v>93</v>
      </c>
      <c r="G692" s="65" t="s">
        <v>21</v>
      </c>
      <c r="H692" s="12" t="s">
        <v>67</v>
      </c>
      <c r="I692" s="13" t="s">
        <v>891</v>
      </c>
      <c r="J692" s="14">
        <v>57.61</v>
      </c>
      <c r="K692" s="15">
        <v>24.5</v>
      </c>
      <c r="L692" s="16">
        <f t="shared" si="37"/>
        <v>2.3514285714285714</v>
      </c>
      <c r="M692" s="51"/>
      <c r="N692" s="17" t="s">
        <v>33</v>
      </c>
      <c r="O692" s="18">
        <f t="shared" si="36"/>
        <v>0</v>
      </c>
      <c r="P692" s="154"/>
      <c r="Q692" s="118">
        <v>96</v>
      </c>
    </row>
    <row r="693" spans="2:17" s="2" customFormat="1" outlineLevel="1" x14ac:dyDescent="0.3">
      <c r="B693" s="8" t="s">
        <v>428</v>
      </c>
      <c r="C693" s="9" t="s">
        <v>17</v>
      </c>
      <c r="D693" s="232" t="s">
        <v>18</v>
      </c>
      <c r="E693" s="63" t="s">
        <v>19</v>
      </c>
      <c r="F693" s="64" t="s">
        <v>93</v>
      </c>
      <c r="G693" s="65" t="s">
        <v>21</v>
      </c>
      <c r="H693" s="12" t="s">
        <v>28</v>
      </c>
      <c r="I693" s="13" t="s">
        <v>429</v>
      </c>
      <c r="J693" s="14">
        <v>12.31</v>
      </c>
      <c r="K693" s="15">
        <v>1</v>
      </c>
      <c r="L693" s="16">
        <f t="shared" si="37"/>
        <v>12.31</v>
      </c>
      <c r="M693" s="51"/>
      <c r="N693" s="17" t="s">
        <v>28</v>
      </c>
      <c r="O693" s="18">
        <f t="shared" si="36"/>
        <v>0</v>
      </c>
      <c r="P693" s="55"/>
      <c r="Q693" s="118"/>
    </row>
    <row r="694" spans="2:17" s="2" customFormat="1" outlineLevel="1" x14ac:dyDescent="0.3">
      <c r="B694" s="8" t="s">
        <v>427</v>
      </c>
      <c r="C694" s="9" t="s">
        <v>17</v>
      </c>
      <c r="D694" s="232" t="s">
        <v>18</v>
      </c>
      <c r="E694" s="63" t="s">
        <v>104</v>
      </c>
      <c r="F694" s="64" t="s">
        <v>93</v>
      </c>
      <c r="G694" s="65" t="s">
        <v>21</v>
      </c>
      <c r="H694" s="12" t="s">
        <v>105</v>
      </c>
      <c r="I694" s="13" t="s">
        <v>536</v>
      </c>
      <c r="J694" s="14">
        <v>37.11</v>
      </c>
      <c r="K694" s="15">
        <v>6</v>
      </c>
      <c r="L694" s="16">
        <f t="shared" si="37"/>
        <v>6.1849999999999996</v>
      </c>
      <c r="M694" s="51"/>
      <c r="N694" s="17" t="s">
        <v>33</v>
      </c>
      <c r="O694" s="18">
        <f t="shared" si="36"/>
        <v>0</v>
      </c>
      <c r="P694" s="154"/>
      <c r="Q694" s="118"/>
    </row>
    <row r="695" spans="2:17" s="2" customFormat="1" outlineLevel="1" x14ac:dyDescent="0.3">
      <c r="B695" s="8" t="s">
        <v>425</v>
      </c>
      <c r="C695" s="9" t="s">
        <v>17</v>
      </c>
      <c r="D695" s="232" t="s">
        <v>18</v>
      </c>
      <c r="E695" s="63" t="s">
        <v>104</v>
      </c>
      <c r="F695" s="64" t="s">
        <v>93</v>
      </c>
      <c r="G695" s="65" t="s">
        <v>21</v>
      </c>
      <c r="H695" s="12" t="s">
        <v>22</v>
      </c>
      <c r="I695" s="13" t="s">
        <v>426</v>
      </c>
      <c r="J695" s="14">
        <v>20.16</v>
      </c>
      <c r="K695" s="15">
        <v>2</v>
      </c>
      <c r="L695" s="16">
        <f t="shared" si="37"/>
        <v>10.08</v>
      </c>
      <c r="M695" s="51"/>
      <c r="N695" s="17" t="s">
        <v>33</v>
      </c>
      <c r="O695" s="18">
        <f t="shared" si="36"/>
        <v>0</v>
      </c>
      <c r="P695" s="154"/>
      <c r="Q695" s="118"/>
    </row>
    <row r="696" spans="2:17" s="2" customFormat="1" outlineLevel="1" x14ac:dyDescent="0.3">
      <c r="B696" s="8" t="s">
        <v>424</v>
      </c>
      <c r="C696" s="9" t="s">
        <v>17</v>
      </c>
      <c r="D696" s="232" t="s">
        <v>18</v>
      </c>
      <c r="E696" s="63" t="s">
        <v>19</v>
      </c>
      <c r="F696" s="64" t="s">
        <v>93</v>
      </c>
      <c r="G696" s="65" t="s">
        <v>21</v>
      </c>
      <c r="H696" s="12" t="s">
        <v>571</v>
      </c>
      <c r="I696" s="13" t="s">
        <v>75</v>
      </c>
      <c r="J696" s="14">
        <v>24.9</v>
      </c>
      <c r="K696" s="15">
        <v>1</v>
      </c>
      <c r="L696" s="16">
        <f t="shared" si="37"/>
        <v>24.9</v>
      </c>
      <c r="M696" s="51"/>
      <c r="N696" s="17" t="s">
        <v>28</v>
      </c>
      <c r="O696" s="18">
        <f t="shared" si="36"/>
        <v>0</v>
      </c>
      <c r="P696" s="55"/>
      <c r="Q696" s="118"/>
    </row>
    <row r="697" spans="2:17" s="2" customFormat="1" outlineLevel="1" x14ac:dyDescent="0.3">
      <c r="B697" s="8" t="s">
        <v>235</v>
      </c>
      <c r="C697" s="9" t="s">
        <v>17</v>
      </c>
      <c r="D697" s="232" t="s">
        <v>189</v>
      </c>
      <c r="E697" s="63" t="s">
        <v>19</v>
      </c>
      <c r="F697" s="64" t="s">
        <v>93</v>
      </c>
      <c r="G697" s="65" t="s">
        <v>21</v>
      </c>
      <c r="H697" s="12" t="s">
        <v>28</v>
      </c>
      <c r="I697" s="13" t="s">
        <v>731</v>
      </c>
      <c r="J697" s="14">
        <v>12.42</v>
      </c>
      <c r="K697" s="15">
        <v>1</v>
      </c>
      <c r="L697" s="16">
        <f t="shared" si="37"/>
        <v>12.42</v>
      </c>
      <c r="M697" s="51"/>
      <c r="N697" s="17" t="s">
        <v>101</v>
      </c>
      <c r="O697" s="18">
        <f t="shared" si="36"/>
        <v>0</v>
      </c>
      <c r="P697" s="55"/>
      <c r="Q697" s="118" t="s">
        <v>732</v>
      </c>
    </row>
    <row r="698" spans="2:17" s="2" customFormat="1" outlineLevel="1" x14ac:dyDescent="0.3">
      <c r="B698" s="8" t="s">
        <v>1230</v>
      </c>
      <c r="C698" s="9" t="s">
        <v>66</v>
      </c>
      <c r="D698" s="9" t="s">
        <v>1170</v>
      </c>
      <c r="E698" s="63" t="s">
        <v>561</v>
      </c>
      <c r="F698" s="64" t="s">
        <v>562</v>
      </c>
      <c r="G698" s="65" t="s">
        <v>563</v>
      </c>
      <c r="H698" s="12" t="s">
        <v>22</v>
      </c>
      <c r="I698" s="13" t="s">
        <v>317</v>
      </c>
      <c r="J698" s="14">
        <v>28.9</v>
      </c>
      <c r="K698" s="15">
        <v>24</v>
      </c>
      <c r="L698" s="16">
        <f t="shared" si="37"/>
        <v>1.2041666666666666</v>
      </c>
      <c r="M698" s="51"/>
      <c r="N698" s="17" t="s">
        <v>564</v>
      </c>
      <c r="O698" s="18">
        <f t="shared" si="36"/>
        <v>0</v>
      </c>
      <c r="P698" s="55"/>
      <c r="Q698" s="118"/>
    </row>
    <row r="699" spans="2:17" s="2" customFormat="1" outlineLevel="1" x14ac:dyDescent="0.3">
      <c r="B699" s="8" t="s">
        <v>1231</v>
      </c>
      <c r="C699" s="9" t="s">
        <v>17</v>
      </c>
      <c r="D699" s="232" t="s">
        <v>1170</v>
      </c>
      <c r="E699" s="63" t="s">
        <v>570</v>
      </c>
      <c r="F699" s="64" t="s">
        <v>562</v>
      </c>
      <c r="G699" s="65" t="s">
        <v>563</v>
      </c>
      <c r="H699" s="12" t="s">
        <v>22</v>
      </c>
      <c r="I699" s="13" t="s">
        <v>317</v>
      </c>
      <c r="J699" s="76">
        <v>36.799999999999997</v>
      </c>
      <c r="K699" s="77">
        <v>24</v>
      </c>
      <c r="L699" s="16">
        <f t="shared" si="37"/>
        <v>1.5333333333333332</v>
      </c>
      <c r="M699" s="51"/>
      <c r="N699" s="17" t="s">
        <v>564</v>
      </c>
      <c r="O699" s="18">
        <f t="shared" si="36"/>
        <v>0</v>
      </c>
      <c r="P699" s="55"/>
      <c r="Q699" s="118"/>
    </row>
    <row r="700" spans="2:17" s="2" customFormat="1" outlineLevel="1" x14ac:dyDescent="0.3">
      <c r="B700" s="8" t="s">
        <v>690</v>
      </c>
      <c r="C700" s="9" t="s">
        <v>17</v>
      </c>
      <c r="D700" s="232" t="s">
        <v>613</v>
      </c>
      <c r="E700" s="63" t="s">
        <v>19</v>
      </c>
      <c r="F700" s="64" t="s">
        <v>550</v>
      </c>
      <c r="G700" s="65" t="s">
        <v>551</v>
      </c>
      <c r="H700" s="12" t="s">
        <v>22</v>
      </c>
      <c r="I700" s="13">
        <v>24</v>
      </c>
      <c r="J700" s="14">
        <v>73.400000000000006</v>
      </c>
      <c r="K700" s="15">
        <v>1</v>
      </c>
      <c r="L700" s="16">
        <f t="shared" si="37"/>
        <v>73.400000000000006</v>
      </c>
      <c r="M700" s="51"/>
      <c r="N700" s="17" t="s">
        <v>22</v>
      </c>
      <c r="O700" s="18">
        <f t="shared" si="36"/>
        <v>0</v>
      </c>
      <c r="P700" s="55"/>
      <c r="Q700" s="118"/>
    </row>
    <row r="701" spans="2:17" s="2" customFormat="1" outlineLevel="1" x14ac:dyDescent="0.3">
      <c r="B701" s="8" t="s">
        <v>879</v>
      </c>
      <c r="C701" s="9" t="s">
        <v>66</v>
      </c>
      <c r="D701" s="9" t="s">
        <v>239</v>
      </c>
      <c r="E701" s="63" t="s">
        <v>19</v>
      </c>
      <c r="F701" s="64" t="s">
        <v>550</v>
      </c>
      <c r="G701" s="65" t="s">
        <v>551</v>
      </c>
      <c r="H701" s="12" t="s">
        <v>22</v>
      </c>
      <c r="I701" s="13" t="s">
        <v>814</v>
      </c>
      <c r="J701" s="14">
        <v>59.99</v>
      </c>
      <c r="K701" s="15">
        <v>1</v>
      </c>
      <c r="L701" s="16">
        <f t="shared" si="37"/>
        <v>59.99</v>
      </c>
      <c r="M701" s="51"/>
      <c r="N701" s="17" t="s">
        <v>22</v>
      </c>
      <c r="O701" s="18">
        <f t="shared" si="36"/>
        <v>0</v>
      </c>
      <c r="P701" s="55"/>
      <c r="Q701" s="118"/>
    </row>
    <row r="702" spans="2:17" outlineLevel="1" x14ac:dyDescent="0.3">
      <c r="B702" s="8" t="s">
        <v>736</v>
      </c>
      <c r="C702" s="9" t="s">
        <v>17</v>
      </c>
      <c r="D702" s="232" t="s">
        <v>189</v>
      </c>
      <c r="E702" s="63" t="s">
        <v>19</v>
      </c>
      <c r="F702" s="64" t="s">
        <v>550</v>
      </c>
      <c r="G702" s="65" t="s">
        <v>551</v>
      </c>
      <c r="H702" s="13" t="s">
        <v>22</v>
      </c>
      <c r="I702" s="13" t="s">
        <v>737</v>
      </c>
      <c r="J702" s="14">
        <v>80.599999999999994</v>
      </c>
      <c r="K702" s="15">
        <v>8</v>
      </c>
      <c r="L702" s="16">
        <f t="shared" si="37"/>
        <v>10.074999999999999</v>
      </c>
      <c r="M702" s="51"/>
      <c r="N702" s="17" t="s">
        <v>305</v>
      </c>
      <c r="O702" s="18">
        <f t="shared" si="36"/>
        <v>0</v>
      </c>
      <c r="P702" s="55"/>
      <c r="Q702" s="118" t="s">
        <v>738</v>
      </c>
    </row>
    <row r="703" spans="2:17" outlineLevel="1" x14ac:dyDescent="0.3">
      <c r="B703" s="8" t="s">
        <v>736</v>
      </c>
      <c r="C703" s="9" t="s">
        <v>17</v>
      </c>
      <c r="D703" s="232" t="s">
        <v>239</v>
      </c>
      <c r="E703" s="63" t="s">
        <v>19</v>
      </c>
      <c r="F703" s="64" t="s">
        <v>550</v>
      </c>
      <c r="G703" s="65" t="s">
        <v>551</v>
      </c>
      <c r="H703" s="12" t="s">
        <v>22</v>
      </c>
      <c r="I703" s="13" t="s">
        <v>737</v>
      </c>
      <c r="J703" s="14">
        <v>80.599999999999994</v>
      </c>
      <c r="K703" s="15">
        <v>8</v>
      </c>
      <c r="L703" s="16">
        <f t="shared" si="37"/>
        <v>10.074999999999999</v>
      </c>
      <c r="M703" s="51"/>
      <c r="N703" s="17" t="s">
        <v>305</v>
      </c>
      <c r="O703" s="18">
        <f t="shared" si="36"/>
        <v>0</v>
      </c>
      <c r="P703" s="56"/>
      <c r="Q703" s="118">
        <v>18.100000000000001</v>
      </c>
    </row>
    <row r="704" spans="2:17" outlineLevel="1" x14ac:dyDescent="0.3">
      <c r="B704" s="8" t="s">
        <v>807</v>
      </c>
      <c r="C704" s="9" t="s">
        <v>17</v>
      </c>
      <c r="D704" s="232" t="s">
        <v>239</v>
      </c>
      <c r="E704" s="63" t="s">
        <v>618</v>
      </c>
      <c r="F704" s="64" t="s">
        <v>550</v>
      </c>
      <c r="G704" s="65" t="s">
        <v>551</v>
      </c>
      <c r="H704" s="12" t="s">
        <v>22</v>
      </c>
      <c r="I704" s="13" t="s">
        <v>808</v>
      </c>
      <c r="J704" s="14">
        <v>40.950000000000003</v>
      </c>
      <c r="K704" s="15">
        <v>10</v>
      </c>
      <c r="L704" s="16">
        <f t="shared" si="37"/>
        <v>4.0950000000000006</v>
      </c>
      <c r="M704" s="51"/>
      <c r="N704" s="17" t="s">
        <v>101</v>
      </c>
      <c r="O704" s="18">
        <f t="shared" si="36"/>
        <v>0</v>
      </c>
      <c r="P704" s="56"/>
      <c r="Q704" s="118">
        <v>2</v>
      </c>
    </row>
    <row r="705" spans="2:17" outlineLevel="1" x14ac:dyDescent="0.3">
      <c r="B705" s="8" t="s">
        <v>881</v>
      </c>
      <c r="C705" s="9" t="s">
        <v>66</v>
      </c>
      <c r="D705" s="9" t="s">
        <v>239</v>
      </c>
      <c r="E705" s="63" t="s">
        <v>19</v>
      </c>
      <c r="F705" s="64" t="s">
        <v>550</v>
      </c>
      <c r="G705" s="65" t="s">
        <v>551</v>
      </c>
      <c r="H705" s="13" t="s">
        <v>22</v>
      </c>
      <c r="I705" s="13" t="s">
        <v>882</v>
      </c>
      <c r="J705" s="14">
        <v>21.6</v>
      </c>
      <c r="K705" s="15">
        <v>12</v>
      </c>
      <c r="L705" s="16">
        <f t="shared" si="37"/>
        <v>1.8</v>
      </c>
      <c r="M705" s="51"/>
      <c r="N705" s="17" t="s">
        <v>883</v>
      </c>
      <c r="O705" s="18">
        <f t="shared" si="36"/>
        <v>0</v>
      </c>
      <c r="P705" s="56"/>
      <c r="Q705" s="118"/>
    </row>
    <row r="706" spans="2:17" outlineLevel="1" x14ac:dyDescent="0.3">
      <c r="B706" s="8" t="s">
        <v>809</v>
      </c>
      <c r="C706" s="9" t="s">
        <v>17</v>
      </c>
      <c r="D706" s="232" t="s">
        <v>239</v>
      </c>
      <c r="E706" s="63" t="s">
        <v>19</v>
      </c>
      <c r="F706" s="64" t="s">
        <v>550</v>
      </c>
      <c r="G706" s="65" t="s">
        <v>551</v>
      </c>
      <c r="H706" s="13" t="s">
        <v>22</v>
      </c>
      <c r="I706" s="13" t="s">
        <v>810</v>
      </c>
      <c r="J706" s="14">
        <v>85.97</v>
      </c>
      <c r="K706" s="15">
        <v>12</v>
      </c>
      <c r="L706" s="16">
        <f t="shared" si="37"/>
        <v>7.1641666666666666</v>
      </c>
      <c r="M706" s="51"/>
      <c r="N706" s="17" t="s">
        <v>101</v>
      </c>
      <c r="O706" s="18">
        <f t="shared" si="36"/>
        <v>0</v>
      </c>
      <c r="P706" s="56"/>
      <c r="Q706" s="118">
        <v>4</v>
      </c>
    </row>
    <row r="707" spans="2:17" outlineLevel="1" x14ac:dyDescent="0.3">
      <c r="B707" s="8" t="s">
        <v>236</v>
      </c>
      <c r="C707" s="9" t="s">
        <v>17</v>
      </c>
      <c r="D707" s="232" t="s">
        <v>189</v>
      </c>
      <c r="E707" s="63" t="s">
        <v>36</v>
      </c>
      <c r="F707" s="64" t="s">
        <v>93</v>
      </c>
      <c r="G707" s="65" t="s">
        <v>21</v>
      </c>
      <c r="H707" s="13" t="s">
        <v>130</v>
      </c>
      <c r="I707" s="13" t="s">
        <v>237</v>
      </c>
      <c r="J707" s="14">
        <v>5.7</v>
      </c>
      <c r="K707" s="15">
        <v>1</v>
      </c>
      <c r="L707" s="16">
        <f t="shared" si="37"/>
        <v>5.7</v>
      </c>
      <c r="M707" s="51"/>
      <c r="N707" s="17" t="s">
        <v>130</v>
      </c>
      <c r="O707" s="18">
        <f t="shared" si="36"/>
        <v>0</v>
      </c>
      <c r="P707" s="56"/>
      <c r="Q707" s="118" t="s">
        <v>773</v>
      </c>
    </row>
    <row r="708" spans="2:17" outlineLevel="1" x14ac:dyDescent="0.3">
      <c r="B708" s="8" t="s">
        <v>153</v>
      </c>
      <c r="C708" s="9" t="s">
        <v>17</v>
      </c>
      <c r="D708" s="232" t="s">
        <v>92</v>
      </c>
      <c r="E708" s="63" t="s">
        <v>19</v>
      </c>
      <c r="F708" s="64" t="s">
        <v>93</v>
      </c>
      <c r="G708" s="65" t="s">
        <v>21</v>
      </c>
      <c r="H708" s="13" t="s">
        <v>22</v>
      </c>
      <c r="I708" s="13" t="s">
        <v>543</v>
      </c>
      <c r="J708" s="160">
        <v>38.81</v>
      </c>
      <c r="K708" s="15">
        <v>50</v>
      </c>
      <c r="L708" s="16">
        <f t="shared" si="37"/>
        <v>0.7762</v>
      </c>
      <c r="M708" s="51"/>
      <c r="N708" s="17" t="s">
        <v>33</v>
      </c>
      <c r="O708" s="18">
        <f t="shared" si="36"/>
        <v>0</v>
      </c>
      <c r="P708" s="55"/>
      <c r="Q708" s="118" t="s">
        <v>155</v>
      </c>
    </row>
    <row r="709" spans="2:17" outlineLevel="1" x14ac:dyDescent="0.3">
      <c r="B709" s="8" t="s">
        <v>153</v>
      </c>
      <c r="C709" s="9" t="s">
        <v>17</v>
      </c>
      <c r="D709" s="232" t="s">
        <v>239</v>
      </c>
      <c r="E709" s="63" t="s">
        <v>19</v>
      </c>
      <c r="F709" s="64" t="s">
        <v>93</v>
      </c>
      <c r="G709" s="65" t="s">
        <v>21</v>
      </c>
      <c r="H709" s="13" t="s">
        <v>22</v>
      </c>
      <c r="I709" s="13" t="s">
        <v>154</v>
      </c>
      <c r="J709" s="14">
        <v>38.81</v>
      </c>
      <c r="K709" s="15">
        <v>50</v>
      </c>
      <c r="L709" s="16">
        <f t="shared" si="37"/>
        <v>0.7762</v>
      </c>
      <c r="M709" s="51"/>
      <c r="N709" s="17" t="s">
        <v>33</v>
      </c>
      <c r="O709" s="18">
        <f t="shared" si="36"/>
        <v>0</v>
      </c>
      <c r="P709" s="56"/>
      <c r="Q709" s="118">
        <v>26</v>
      </c>
    </row>
    <row r="710" spans="2:17" outlineLevel="1" x14ac:dyDescent="0.3">
      <c r="B710" s="8" t="s">
        <v>136</v>
      </c>
      <c r="C710" s="9" t="s">
        <v>17</v>
      </c>
      <c r="D710" s="232" t="s">
        <v>92</v>
      </c>
      <c r="E710" s="63" t="s">
        <v>19</v>
      </c>
      <c r="F710" s="64" t="s">
        <v>93</v>
      </c>
      <c r="G710" s="65" t="s">
        <v>21</v>
      </c>
      <c r="H710" s="13" t="s">
        <v>22</v>
      </c>
      <c r="I710" s="13" t="s">
        <v>543</v>
      </c>
      <c r="J710" s="160">
        <v>31.44</v>
      </c>
      <c r="K710" s="15">
        <v>50</v>
      </c>
      <c r="L710" s="16">
        <f t="shared" ref="L710:L741" si="38">J710/K710</f>
        <v>0.62880000000000003</v>
      </c>
      <c r="M710" s="51"/>
      <c r="N710" s="17" t="s">
        <v>33</v>
      </c>
      <c r="O710" s="18">
        <f t="shared" si="36"/>
        <v>0</v>
      </c>
      <c r="P710" s="60"/>
      <c r="Q710" s="118" t="s">
        <v>138</v>
      </c>
    </row>
    <row r="711" spans="2:17" outlineLevel="1" x14ac:dyDescent="0.3">
      <c r="B711" s="8" t="s">
        <v>136</v>
      </c>
      <c r="C711" s="9" t="s">
        <v>17</v>
      </c>
      <c r="D711" s="232" t="s">
        <v>239</v>
      </c>
      <c r="E711" s="63" t="s">
        <v>19</v>
      </c>
      <c r="F711" s="64" t="s">
        <v>93</v>
      </c>
      <c r="G711" s="65" t="s">
        <v>21</v>
      </c>
      <c r="H711" s="13" t="s">
        <v>22</v>
      </c>
      <c r="I711" s="13" t="s">
        <v>543</v>
      </c>
      <c r="J711" s="14">
        <v>31.44</v>
      </c>
      <c r="K711" s="15">
        <v>50</v>
      </c>
      <c r="L711" s="16">
        <f t="shared" si="38"/>
        <v>0.62880000000000003</v>
      </c>
      <c r="M711" s="51"/>
      <c r="N711" s="17" t="s">
        <v>33</v>
      </c>
      <c r="O711" s="18">
        <f t="shared" si="36"/>
        <v>0</v>
      </c>
      <c r="P711" s="56"/>
      <c r="Q711" s="118">
        <v>25</v>
      </c>
    </row>
    <row r="712" spans="2:17" outlineLevel="1" x14ac:dyDescent="0.3">
      <c r="B712" s="8" t="s">
        <v>126</v>
      </c>
      <c r="C712" s="9" t="s">
        <v>17</v>
      </c>
      <c r="D712" s="232" t="s">
        <v>92</v>
      </c>
      <c r="E712" s="63" t="s">
        <v>19</v>
      </c>
      <c r="F712" s="64" t="s">
        <v>93</v>
      </c>
      <c r="G712" s="65" t="s">
        <v>21</v>
      </c>
      <c r="H712" s="13" t="s">
        <v>22</v>
      </c>
      <c r="I712" s="13" t="s">
        <v>540</v>
      </c>
      <c r="J712" s="160">
        <v>25.78</v>
      </c>
      <c r="K712" s="15">
        <v>12</v>
      </c>
      <c r="L712" s="16">
        <f t="shared" si="38"/>
        <v>2.1483333333333334</v>
      </c>
      <c r="M712" s="51"/>
      <c r="N712" s="17" t="s">
        <v>28</v>
      </c>
      <c r="O712" s="18">
        <f t="shared" si="36"/>
        <v>0</v>
      </c>
      <c r="P712" s="55"/>
      <c r="Q712" s="118" t="s">
        <v>128</v>
      </c>
    </row>
    <row r="713" spans="2:17" outlineLevel="1" x14ac:dyDescent="0.3">
      <c r="B713" s="8" t="s">
        <v>353</v>
      </c>
      <c r="C713" s="9" t="s">
        <v>66</v>
      </c>
      <c r="D713" s="9" t="s">
        <v>76</v>
      </c>
      <c r="E713" s="63" t="s">
        <v>19</v>
      </c>
      <c r="F713" s="64" t="s">
        <v>93</v>
      </c>
      <c r="G713" s="65" t="s">
        <v>21</v>
      </c>
      <c r="H713" s="49" t="s">
        <v>22</v>
      </c>
      <c r="I713" s="13" t="s">
        <v>354</v>
      </c>
      <c r="J713" s="14">
        <v>76.8</v>
      </c>
      <c r="K713" s="15">
        <v>60</v>
      </c>
      <c r="L713" s="16">
        <f t="shared" si="38"/>
        <v>1.28</v>
      </c>
      <c r="M713" s="51"/>
      <c r="N713" s="17" t="s">
        <v>22</v>
      </c>
      <c r="O713" s="18">
        <f t="shared" si="36"/>
        <v>0</v>
      </c>
      <c r="P713" s="56"/>
      <c r="Q713" s="118"/>
    </row>
    <row r="714" spans="2:17" outlineLevel="1" x14ac:dyDescent="0.3">
      <c r="B714" s="8" t="s">
        <v>279</v>
      </c>
      <c r="C714" s="9" t="s">
        <v>17</v>
      </c>
      <c r="D714" s="232" t="s">
        <v>239</v>
      </c>
      <c r="E714" s="63" t="s">
        <v>19</v>
      </c>
      <c r="F714" s="64" t="s">
        <v>93</v>
      </c>
      <c r="G714" s="65" t="s">
        <v>21</v>
      </c>
      <c r="H714" s="71" t="s">
        <v>22</v>
      </c>
      <c r="I714" s="13" t="s">
        <v>708</v>
      </c>
      <c r="J714" s="14">
        <v>26.8</v>
      </c>
      <c r="K714" s="15">
        <v>1</v>
      </c>
      <c r="L714" s="16">
        <f t="shared" si="38"/>
        <v>26.8</v>
      </c>
      <c r="M714" s="51"/>
      <c r="N714" s="17" t="s">
        <v>22</v>
      </c>
      <c r="O714" s="18">
        <f t="shared" si="36"/>
        <v>0</v>
      </c>
      <c r="P714" s="56"/>
      <c r="Q714" s="118">
        <v>55</v>
      </c>
    </row>
    <row r="715" spans="2:17" outlineLevel="1" x14ac:dyDescent="0.3">
      <c r="B715" s="8" t="s">
        <v>281</v>
      </c>
      <c r="C715" s="9" t="s">
        <v>17</v>
      </c>
      <c r="D715" s="232" t="s">
        <v>239</v>
      </c>
      <c r="E715" s="63" t="s">
        <v>19</v>
      </c>
      <c r="F715" s="64" t="s">
        <v>93</v>
      </c>
      <c r="G715" s="65" t="s">
        <v>21</v>
      </c>
      <c r="H715" s="13" t="s">
        <v>22</v>
      </c>
      <c r="I715" s="13" t="s">
        <v>863</v>
      </c>
      <c r="J715" s="14">
        <v>30.25</v>
      </c>
      <c r="K715" s="15">
        <v>1</v>
      </c>
      <c r="L715" s="16">
        <f t="shared" si="38"/>
        <v>30.25</v>
      </c>
      <c r="M715" s="51"/>
      <c r="N715" s="17" t="s">
        <v>22</v>
      </c>
      <c r="O715" s="18">
        <f t="shared" si="36"/>
        <v>0</v>
      </c>
      <c r="P715" s="56"/>
      <c r="Q715" s="118">
        <v>56</v>
      </c>
    </row>
    <row r="716" spans="2:17" outlineLevel="1" x14ac:dyDescent="0.3">
      <c r="B716" s="8" t="s">
        <v>277</v>
      </c>
      <c r="C716" s="9" t="s">
        <v>17</v>
      </c>
      <c r="D716" s="232" t="s">
        <v>239</v>
      </c>
      <c r="E716" s="63" t="s">
        <v>19</v>
      </c>
      <c r="F716" s="64" t="s">
        <v>93</v>
      </c>
      <c r="G716" s="65" t="s">
        <v>21</v>
      </c>
      <c r="H716" s="13" t="s">
        <v>22</v>
      </c>
      <c r="I716" s="13" t="s">
        <v>862</v>
      </c>
      <c r="J716" s="14">
        <v>12.81</v>
      </c>
      <c r="K716" s="15">
        <v>12.5</v>
      </c>
      <c r="L716" s="16">
        <f t="shared" si="38"/>
        <v>1.0247999999999999</v>
      </c>
      <c r="M716" s="51"/>
      <c r="N716" s="17" t="s">
        <v>33</v>
      </c>
      <c r="O716" s="18">
        <f t="shared" ref="O716:O779" si="39">M716*L716</f>
        <v>0</v>
      </c>
      <c r="P716" s="56"/>
      <c r="Q716" s="118">
        <v>54</v>
      </c>
    </row>
    <row r="717" spans="2:17" outlineLevel="1" x14ac:dyDescent="0.3">
      <c r="B717" s="8" t="s">
        <v>283</v>
      </c>
      <c r="C717" s="9" t="s">
        <v>17</v>
      </c>
      <c r="D717" s="232" t="s">
        <v>239</v>
      </c>
      <c r="E717" s="63" t="s">
        <v>19</v>
      </c>
      <c r="F717" s="64" t="s">
        <v>93</v>
      </c>
      <c r="G717" s="65" t="s">
        <v>21</v>
      </c>
      <c r="H717" s="71" t="s">
        <v>22</v>
      </c>
      <c r="I717" s="13" t="s">
        <v>864</v>
      </c>
      <c r="J717" s="14">
        <v>24.29</v>
      </c>
      <c r="K717" s="15">
        <v>1</v>
      </c>
      <c r="L717" s="16">
        <f t="shared" si="38"/>
        <v>24.29</v>
      </c>
      <c r="M717" s="51"/>
      <c r="N717" s="17" t="s">
        <v>22</v>
      </c>
      <c r="O717" s="18">
        <f t="shared" si="39"/>
        <v>0</v>
      </c>
      <c r="P717" s="56"/>
      <c r="Q717" s="118">
        <v>57</v>
      </c>
    </row>
    <row r="718" spans="2:17" outlineLevel="1" x14ac:dyDescent="0.3">
      <c r="B718" s="8" t="s">
        <v>1232</v>
      </c>
      <c r="C718" s="9" t="s">
        <v>949</v>
      </c>
      <c r="D718" s="9" t="s">
        <v>1170</v>
      </c>
      <c r="E718" s="63" t="s">
        <v>561</v>
      </c>
      <c r="F718" s="64" t="s">
        <v>562</v>
      </c>
      <c r="G718" s="65" t="s">
        <v>563</v>
      </c>
      <c r="H718" s="49" t="s">
        <v>22</v>
      </c>
      <c r="I718" s="13" t="s">
        <v>317</v>
      </c>
      <c r="J718" s="14">
        <v>28.550000000000004</v>
      </c>
      <c r="K718" s="15">
        <v>24</v>
      </c>
      <c r="L718" s="16">
        <f t="shared" si="38"/>
        <v>1.1895833333333334</v>
      </c>
      <c r="M718" s="51"/>
      <c r="N718" s="17" t="s">
        <v>564</v>
      </c>
      <c r="O718" s="18">
        <f t="shared" si="39"/>
        <v>0</v>
      </c>
      <c r="P718" s="56"/>
      <c r="Q718" s="118"/>
    </row>
    <row r="719" spans="2:17" outlineLevel="1" x14ac:dyDescent="0.3">
      <c r="B719" s="8" t="s">
        <v>803</v>
      </c>
      <c r="C719" s="9" t="s">
        <v>17</v>
      </c>
      <c r="D719" s="232" t="s">
        <v>778</v>
      </c>
      <c r="E719" s="63" t="s">
        <v>618</v>
      </c>
      <c r="F719" s="64" t="s">
        <v>779</v>
      </c>
      <c r="G719" s="65" t="s">
        <v>551</v>
      </c>
      <c r="H719" s="71" t="s">
        <v>101</v>
      </c>
      <c r="I719" s="13" t="s">
        <v>784</v>
      </c>
      <c r="J719" s="14">
        <v>7.2</v>
      </c>
      <c r="K719" s="15">
        <v>36</v>
      </c>
      <c r="L719" s="16">
        <f t="shared" si="38"/>
        <v>0.2</v>
      </c>
      <c r="M719" s="51"/>
      <c r="N719" s="17" t="s">
        <v>28</v>
      </c>
      <c r="O719" s="18">
        <f t="shared" si="39"/>
        <v>0</v>
      </c>
      <c r="P719" s="56"/>
      <c r="Q719" s="118"/>
    </row>
    <row r="720" spans="2:17" outlineLevel="1" x14ac:dyDescent="0.3">
      <c r="B720" s="8" t="s">
        <v>888</v>
      </c>
      <c r="C720" s="9" t="s">
        <v>66</v>
      </c>
      <c r="D720" s="9" t="s">
        <v>239</v>
      </c>
      <c r="E720" s="63" t="s">
        <v>19</v>
      </c>
      <c r="F720" s="64" t="s">
        <v>602</v>
      </c>
      <c r="G720" s="65" t="s">
        <v>21</v>
      </c>
      <c r="H720" s="12" t="s">
        <v>22</v>
      </c>
      <c r="I720" s="13" t="s">
        <v>889</v>
      </c>
      <c r="J720" s="14">
        <v>21.75</v>
      </c>
      <c r="K720" s="15">
        <v>1</v>
      </c>
      <c r="L720" s="16">
        <f t="shared" si="38"/>
        <v>21.75</v>
      </c>
      <c r="M720" s="51"/>
      <c r="N720" s="17" t="s">
        <v>22</v>
      </c>
      <c r="O720" s="18">
        <f t="shared" si="39"/>
        <v>0</v>
      </c>
      <c r="P720" s="56"/>
      <c r="Q720" s="118"/>
    </row>
    <row r="721" spans="2:17" outlineLevel="1" x14ac:dyDescent="0.3">
      <c r="B721" s="8" t="s">
        <v>739</v>
      </c>
      <c r="C721" s="9" t="s">
        <v>17</v>
      </c>
      <c r="D721" s="232" t="s">
        <v>189</v>
      </c>
      <c r="E721" s="63" t="s">
        <v>19</v>
      </c>
      <c r="F721" s="64" t="s">
        <v>602</v>
      </c>
      <c r="G721" s="65" t="s">
        <v>21</v>
      </c>
      <c r="H721" s="256" t="s">
        <v>101</v>
      </c>
      <c r="I721" s="42" t="s">
        <v>740</v>
      </c>
      <c r="J721" s="14">
        <v>56.75</v>
      </c>
      <c r="K721" s="15">
        <v>10</v>
      </c>
      <c r="L721" s="16">
        <f t="shared" si="38"/>
        <v>5.6749999999999998</v>
      </c>
      <c r="M721" s="51"/>
      <c r="N721" s="17" t="s">
        <v>101</v>
      </c>
      <c r="O721" s="18">
        <f t="shared" si="39"/>
        <v>0</v>
      </c>
      <c r="P721" s="56"/>
      <c r="Q721" s="118" t="s">
        <v>741</v>
      </c>
    </row>
    <row r="722" spans="2:17" outlineLevel="1" x14ac:dyDescent="0.3">
      <c r="B722" s="8" t="s">
        <v>774</v>
      </c>
      <c r="C722" s="9" t="s">
        <v>17</v>
      </c>
      <c r="D722" s="232" t="s">
        <v>189</v>
      </c>
      <c r="E722" s="63" t="s">
        <v>19</v>
      </c>
      <c r="F722" s="64" t="s">
        <v>602</v>
      </c>
      <c r="G722" s="65" t="s">
        <v>21</v>
      </c>
      <c r="H722" s="71" t="s">
        <v>22</v>
      </c>
      <c r="I722" s="13" t="s">
        <v>775</v>
      </c>
      <c r="J722" s="14">
        <v>41.82</v>
      </c>
      <c r="K722" s="15">
        <v>32</v>
      </c>
      <c r="L722" s="16">
        <f t="shared" si="38"/>
        <v>1.306875</v>
      </c>
      <c r="M722" s="51"/>
      <c r="N722" s="17" t="s">
        <v>28</v>
      </c>
      <c r="O722" s="18">
        <f t="shared" si="39"/>
        <v>0</v>
      </c>
      <c r="P722" s="56"/>
      <c r="Q722" s="118" t="s">
        <v>776</v>
      </c>
    </row>
    <row r="723" spans="2:17" outlineLevel="1" x14ac:dyDescent="0.3">
      <c r="B723" s="8" t="s">
        <v>774</v>
      </c>
      <c r="C723" s="9" t="s">
        <v>17</v>
      </c>
      <c r="D723" s="232" t="s">
        <v>239</v>
      </c>
      <c r="E723" s="63" t="s">
        <v>19</v>
      </c>
      <c r="F723" s="64" t="s">
        <v>602</v>
      </c>
      <c r="G723" s="65" t="s">
        <v>21</v>
      </c>
      <c r="H723" s="72" t="s">
        <v>22</v>
      </c>
      <c r="I723" s="13" t="s">
        <v>775</v>
      </c>
      <c r="J723" s="14">
        <v>41.82</v>
      </c>
      <c r="K723" s="15">
        <v>32</v>
      </c>
      <c r="L723" s="16">
        <f t="shared" si="38"/>
        <v>1.306875</v>
      </c>
      <c r="M723" s="51"/>
      <c r="N723" s="17" t="s">
        <v>28</v>
      </c>
      <c r="O723" s="18">
        <f t="shared" si="39"/>
        <v>0</v>
      </c>
      <c r="P723" s="56"/>
      <c r="Q723" s="118">
        <v>40</v>
      </c>
    </row>
    <row r="724" spans="2:17" outlineLevel="1" x14ac:dyDescent="0.3">
      <c r="B724" s="8" t="s">
        <v>605</v>
      </c>
      <c r="C724" s="9" t="s">
        <v>17</v>
      </c>
      <c r="D724" s="232" t="s">
        <v>560</v>
      </c>
      <c r="E724" s="63" t="s">
        <v>568</v>
      </c>
      <c r="F724" s="64" t="s">
        <v>562</v>
      </c>
      <c r="G724" s="65" t="s">
        <v>563</v>
      </c>
      <c r="H724" s="257" t="s">
        <v>571</v>
      </c>
      <c r="I724" s="13" t="s">
        <v>317</v>
      </c>
      <c r="J724" s="76">
        <v>25.24</v>
      </c>
      <c r="K724" s="77">
        <v>24</v>
      </c>
      <c r="L724" s="16">
        <f t="shared" si="38"/>
        <v>1.0516666666666665</v>
      </c>
      <c r="M724" s="51"/>
      <c r="N724" s="17" t="s">
        <v>564</v>
      </c>
      <c r="O724" s="18">
        <f t="shared" si="39"/>
        <v>0</v>
      </c>
      <c r="P724" s="56"/>
      <c r="Q724" s="118"/>
    </row>
    <row r="725" spans="2:17" outlineLevel="1" x14ac:dyDescent="0.3">
      <c r="B725" s="8" t="s">
        <v>606</v>
      </c>
      <c r="C725" s="9" t="s">
        <v>17</v>
      </c>
      <c r="D725" s="232" t="s">
        <v>560</v>
      </c>
      <c r="E725" s="63" t="s">
        <v>568</v>
      </c>
      <c r="F725" s="64" t="s">
        <v>562</v>
      </c>
      <c r="G725" s="65" t="s">
        <v>563</v>
      </c>
      <c r="H725" s="80" t="s">
        <v>571</v>
      </c>
      <c r="I725" s="13" t="s">
        <v>317</v>
      </c>
      <c r="J725" s="76">
        <v>25.24</v>
      </c>
      <c r="K725" s="77">
        <v>24</v>
      </c>
      <c r="L725" s="16">
        <f t="shared" si="38"/>
        <v>1.0516666666666665</v>
      </c>
      <c r="M725" s="51"/>
      <c r="N725" s="17" t="s">
        <v>564</v>
      </c>
      <c r="O725" s="18">
        <f t="shared" si="39"/>
        <v>0</v>
      </c>
      <c r="P725" s="56"/>
      <c r="Q725" s="118"/>
    </row>
    <row r="726" spans="2:17" outlineLevel="1" x14ac:dyDescent="0.3">
      <c r="B726" s="8" t="s">
        <v>342</v>
      </c>
      <c r="C726" s="9" t="s">
        <v>66</v>
      </c>
      <c r="D726" s="9" t="s">
        <v>239</v>
      </c>
      <c r="E726" s="63" t="s">
        <v>19</v>
      </c>
      <c r="F726" s="64" t="s">
        <v>93</v>
      </c>
      <c r="G726" s="65" t="s">
        <v>21</v>
      </c>
      <c r="H726" s="12" t="s">
        <v>71</v>
      </c>
      <c r="I726" s="13" t="s">
        <v>71</v>
      </c>
      <c r="J726" s="14">
        <v>10.08</v>
      </c>
      <c r="K726" s="15">
        <v>1</v>
      </c>
      <c r="L726" s="16">
        <f t="shared" si="38"/>
        <v>10.08</v>
      </c>
      <c r="M726" s="51"/>
      <c r="N726" s="17" t="s">
        <v>71</v>
      </c>
      <c r="O726" s="18">
        <f t="shared" si="39"/>
        <v>0</v>
      </c>
      <c r="P726" s="56"/>
      <c r="Q726" s="118"/>
    </row>
    <row r="727" spans="2:17" outlineLevel="1" x14ac:dyDescent="0.3">
      <c r="B727" s="8" t="s">
        <v>691</v>
      </c>
      <c r="C727" s="9" t="s">
        <v>557</v>
      </c>
      <c r="D727" s="232" t="s">
        <v>613</v>
      </c>
      <c r="E727" s="63" t="s">
        <v>19</v>
      </c>
      <c r="F727" s="64" t="s">
        <v>550</v>
      </c>
      <c r="G727" s="65" t="s">
        <v>551</v>
      </c>
      <c r="H727" s="12" t="s">
        <v>22</v>
      </c>
      <c r="I727" s="13" t="s">
        <v>692</v>
      </c>
      <c r="J727" s="14">
        <v>45.75</v>
      </c>
      <c r="K727" s="15">
        <v>18</v>
      </c>
      <c r="L727" s="16">
        <f t="shared" si="38"/>
        <v>2.5416666666666665</v>
      </c>
      <c r="M727" s="51"/>
      <c r="N727" s="17" t="s">
        <v>22</v>
      </c>
      <c r="O727" s="18">
        <f t="shared" si="39"/>
        <v>0</v>
      </c>
      <c r="P727" s="55"/>
      <c r="Q727" s="118"/>
    </row>
    <row r="728" spans="2:17" outlineLevel="1" x14ac:dyDescent="0.3">
      <c r="B728" s="8" t="s">
        <v>693</v>
      </c>
      <c r="C728" s="9" t="s">
        <v>17</v>
      </c>
      <c r="D728" s="232" t="s">
        <v>613</v>
      </c>
      <c r="E728" s="63" t="s">
        <v>635</v>
      </c>
      <c r="F728" s="64" t="s">
        <v>550</v>
      </c>
      <c r="G728" s="65" t="s">
        <v>551</v>
      </c>
      <c r="H728" s="72" t="s">
        <v>22</v>
      </c>
      <c r="I728" s="13" t="s">
        <v>552</v>
      </c>
      <c r="J728" s="14">
        <v>95</v>
      </c>
      <c r="K728" s="15">
        <v>1</v>
      </c>
      <c r="L728" s="16">
        <f t="shared" si="38"/>
        <v>95</v>
      </c>
      <c r="M728" s="51"/>
      <c r="N728" s="17" t="s">
        <v>22</v>
      </c>
      <c r="O728" s="18">
        <f t="shared" si="39"/>
        <v>0</v>
      </c>
      <c r="P728" s="56"/>
      <c r="Q728" s="118"/>
    </row>
    <row r="729" spans="2:17" outlineLevel="1" x14ac:dyDescent="0.3">
      <c r="B729" s="8" t="s">
        <v>341</v>
      </c>
      <c r="C729" s="9" t="s">
        <v>66</v>
      </c>
      <c r="D729" s="9" t="s">
        <v>239</v>
      </c>
      <c r="E729" s="63" t="s">
        <v>19</v>
      </c>
      <c r="F729" s="64" t="s">
        <v>93</v>
      </c>
      <c r="G729" s="65" t="s">
        <v>21</v>
      </c>
      <c r="H729" s="12" t="s">
        <v>53</v>
      </c>
      <c r="I729" s="13" t="s">
        <v>332</v>
      </c>
      <c r="J729" s="14">
        <v>29.53</v>
      </c>
      <c r="K729" s="15">
        <v>6</v>
      </c>
      <c r="L729" s="16">
        <f t="shared" si="38"/>
        <v>4.9216666666666669</v>
      </c>
      <c r="M729" s="51"/>
      <c r="N729" s="17" t="s">
        <v>110</v>
      </c>
      <c r="O729" s="18">
        <f t="shared" si="39"/>
        <v>0</v>
      </c>
      <c r="P729" s="56"/>
      <c r="Q729" s="118"/>
    </row>
    <row r="730" spans="2:17" outlineLevel="1" x14ac:dyDescent="0.3">
      <c r="B730" s="8" t="s">
        <v>1369</v>
      </c>
      <c r="C730" s="9" t="s">
        <v>66</v>
      </c>
      <c r="D730" s="9" t="s">
        <v>35</v>
      </c>
      <c r="E730" s="63" t="s">
        <v>36</v>
      </c>
      <c r="F730" s="64" t="s">
        <v>734</v>
      </c>
      <c r="G730" s="65" t="s">
        <v>21</v>
      </c>
      <c r="H730" s="12" t="s">
        <v>28</v>
      </c>
      <c r="I730" s="13" t="s">
        <v>1370</v>
      </c>
      <c r="J730" s="14">
        <v>18.98</v>
      </c>
      <c r="K730" s="15">
        <v>18</v>
      </c>
      <c r="L730" s="16">
        <f t="shared" si="38"/>
        <v>1.0544444444444445</v>
      </c>
      <c r="M730" s="51"/>
      <c r="N730" s="17" t="s">
        <v>33</v>
      </c>
      <c r="O730" s="18">
        <f t="shared" si="39"/>
        <v>0</v>
      </c>
      <c r="P730" s="56"/>
      <c r="Q730" s="121"/>
    </row>
    <row r="731" spans="2:17" outlineLevel="1" x14ac:dyDescent="0.3">
      <c r="B731" s="8" t="s">
        <v>329</v>
      </c>
      <c r="C731" s="9" t="s">
        <v>17</v>
      </c>
      <c r="D731" s="232" t="s">
        <v>239</v>
      </c>
      <c r="E731" s="63" t="s">
        <v>19</v>
      </c>
      <c r="F731" s="64" t="s">
        <v>93</v>
      </c>
      <c r="G731" s="65" t="s">
        <v>21</v>
      </c>
      <c r="H731" s="12" t="s">
        <v>22</v>
      </c>
      <c r="I731" s="13" t="s">
        <v>328</v>
      </c>
      <c r="J731" s="14">
        <v>27.49</v>
      </c>
      <c r="K731" s="15">
        <v>6</v>
      </c>
      <c r="L731" s="16">
        <f t="shared" si="38"/>
        <v>4.5816666666666661</v>
      </c>
      <c r="M731" s="51"/>
      <c r="N731" s="17" t="s">
        <v>110</v>
      </c>
      <c r="O731" s="18">
        <f t="shared" si="39"/>
        <v>0</v>
      </c>
      <c r="P731" s="56"/>
      <c r="Q731" s="118">
        <v>99</v>
      </c>
    </row>
    <row r="732" spans="2:17" outlineLevel="1" x14ac:dyDescent="0.3">
      <c r="B732" s="8" t="s">
        <v>331</v>
      </c>
      <c r="C732" s="9" t="s">
        <v>17</v>
      </c>
      <c r="D732" s="232" t="s">
        <v>239</v>
      </c>
      <c r="E732" s="63" t="s">
        <v>19</v>
      </c>
      <c r="F732" s="64" t="s">
        <v>93</v>
      </c>
      <c r="G732" s="65" t="s">
        <v>21</v>
      </c>
      <c r="H732" s="12" t="s">
        <v>22</v>
      </c>
      <c r="I732" s="13" t="s">
        <v>328</v>
      </c>
      <c r="J732" s="14">
        <v>36.74</v>
      </c>
      <c r="K732" s="15">
        <v>6</v>
      </c>
      <c r="L732" s="16">
        <f t="shared" si="38"/>
        <v>6.123333333333334</v>
      </c>
      <c r="M732" s="51"/>
      <c r="N732" s="17" t="s">
        <v>110</v>
      </c>
      <c r="O732" s="18">
        <f t="shared" si="39"/>
        <v>0</v>
      </c>
      <c r="P732" s="56"/>
      <c r="Q732" s="118">
        <v>100</v>
      </c>
    </row>
    <row r="733" spans="2:17" outlineLevel="1" x14ac:dyDescent="0.3">
      <c r="B733" s="8" t="s">
        <v>333</v>
      </c>
      <c r="C733" s="9" t="s">
        <v>17</v>
      </c>
      <c r="D733" s="232" t="s">
        <v>239</v>
      </c>
      <c r="E733" s="63" t="s">
        <v>19</v>
      </c>
      <c r="F733" s="64" t="s">
        <v>93</v>
      </c>
      <c r="G733" s="65" t="s">
        <v>21</v>
      </c>
      <c r="H733" s="71" t="s">
        <v>185</v>
      </c>
      <c r="I733" s="13" t="s">
        <v>328</v>
      </c>
      <c r="J733" s="14">
        <v>38.549999999999997</v>
      </c>
      <c r="K733" s="15">
        <v>6</v>
      </c>
      <c r="L733" s="16">
        <f t="shared" si="38"/>
        <v>6.4249999999999998</v>
      </c>
      <c r="M733" s="51"/>
      <c r="N733" s="17" t="s">
        <v>110</v>
      </c>
      <c r="O733" s="18">
        <f t="shared" si="39"/>
        <v>0</v>
      </c>
      <c r="P733" s="56"/>
      <c r="Q733" s="118">
        <v>101</v>
      </c>
    </row>
    <row r="734" spans="2:17" outlineLevel="1" x14ac:dyDescent="0.3">
      <c r="B734" s="8" t="s">
        <v>316</v>
      </c>
      <c r="C734" s="9" t="s">
        <v>17</v>
      </c>
      <c r="D734" s="232" t="s">
        <v>239</v>
      </c>
      <c r="E734" s="63" t="s">
        <v>19</v>
      </c>
      <c r="F734" s="64" t="s">
        <v>93</v>
      </c>
      <c r="G734" s="65" t="s">
        <v>21</v>
      </c>
      <c r="H734" s="12" t="s">
        <v>22</v>
      </c>
      <c r="I734" s="13" t="s">
        <v>317</v>
      </c>
      <c r="J734" s="14">
        <v>34.83</v>
      </c>
      <c r="K734" s="15">
        <v>24</v>
      </c>
      <c r="L734" s="16">
        <f t="shared" si="38"/>
        <v>1.4512499999999999</v>
      </c>
      <c r="M734" s="51"/>
      <c r="N734" s="17" t="s">
        <v>110</v>
      </c>
      <c r="O734" s="18">
        <f t="shared" si="39"/>
        <v>0</v>
      </c>
      <c r="P734" s="56"/>
      <c r="Q734" s="118">
        <v>91</v>
      </c>
    </row>
    <row r="735" spans="2:17" outlineLevel="1" x14ac:dyDescent="0.3">
      <c r="B735" s="8" t="s">
        <v>334</v>
      </c>
      <c r="C735" s="9" t="s">
        <v>17</v>
      </c>
      <c r="D735" s="232" t="s">
        <v>239</v>
      </c>
      <c r="E735" s="63" t="s">
        <v>19</v>
      </c>
      <c r="F735" s="64" t="s">
        <v>93</v>
      </c>
      <c r="G735" s="65" t="s">
        <v>21</v>
      </c>
      <c r="H735" s="71" t="s">
        <v>53</v>
      </c>
      <c r="I735" s="13" t="s">
        <v>328</v>
      </c>
      <c r="J735" s="14">
        <v>22.86</v>
      </c>
      <c r="K735" s="15">
        <v>6</v>
      </c>
      <c r="L735" s="16">
        <f t="shared" si="38"/>
        <v>3.81</v>
      </c>
      <c r="M735" s="51"/>
      <c r="N735" s="17" t="s">
        <v>110</v>
      </c>
      <c r="O735" s="18">
        <f t="shared" si="39"/>
        <v>0</v>
      </c>
      <c r="P735" s="56"/>
      <c r="Q735" s="118">
        <v>102</v>
      </c>
    </row>
    <row r="736" spans="2:17" outlineLevel="1" x14ac:dyDescent="0.3">
      <c r="B736" s="8" t="s">
        <v>1233</v>
      </c>
      <c r="C736" s="9" t="s">
        <v>17</v>
      </c>
      <c r="D736" s="232" t="s">
        <v>1170</v>
      </c>
      <c r="E736" s="63" t="s">
        <v>618</v>
      </c>
      <c r="F736" s="64" t="s">
        <v>550</v>
      </c>
      <c r="G736" s="65" t="s">
        <v>551</v>
      </c>
      <c r="H736" s="71" t="s">
        <v>101</v>
      </c>
      <c r="I736" s="13" t="s">
        <v>1234</v>
      </c>
      <c r="J736" s="14">
        <v>3.5</v>
      </c>
      <c r="K736" s="15">
        <v>1</v>
      </c>
      <c r="L736" s="16">
        <f t="shared" si="38"/>
        <v>3.5</v>
      </c>
      <c r="M736" s="51"/>
      <c r="N736" s="17" t="s">
        <v>101</v>
      </c>
      <c r="O736" s="18">
        <f t="shared" si="39"/>
        <v>0</v>
      </c>
      <c r="P736" s="56"/>
      <c r="Q736" s="118"/>
    </row>
    <row r="737" spans="2:17" outlineLevel="1" x14ac:dyDescent="0.3">
      <c r="B737" s="8" t="s">
        <v>238</v>
      </c>
      <c r="C737" s="9" t="s">
        <v>17</v>
      </c>
      <c r="D737" s="232" t="s">
        <v>239</v>
      </c>
      <c r="E737" s="63" t="s">
        <v>240</v>
      </c>
      <c r="F737" s="64" t="s">
        <v>93</v>
      </c>
      <c r="G737" s="65" t="s">
        <v>21</v>
      </c>
      <c r="H737" s="71" t="s">
        <v>22</v>
      </c>
      <c r="I737" s="13" t="s">
        <v>541</v>
      </c>
      <c r="J737" s="14">
        <v>11</v>
      </c>
      <c r="K737" s="15">
        <v>1</v>
      </c>
      <c r="L737" s="16">
        <f t="shared" si="38"/>
        <v>11</v>
      </c>
      <c r="M737" s="51"/>
      <c r="N737" s="17" t="s">
        <v>22</v>
      </c>
      <c r="O737" s="18">
        <f t="shared" si="39"/>
        <v>0</v>
      </c>
      <c r="P737" s="56"/>
      <c r="Q737" s="118">
        <v>8</v>
      </c>
    </row>
    <row r="738" spans="2:17" outlineLevel="1" x14ac:dyDescent="0.3">
      <c r="B738" s="8" t="s">
        <v>335</v>
      </c>
      <c r="C738" s="9" t="s">
        <v>17</v>
      </c>
      <c r="D738" s="232" t="s">
        <v>239</v>
      </c>
      <c r="E738" s="63" t="s">
        <v>240</v>
      </c>
      <c r="F738" s="64" t="s">
        <v>93</v>
      </c>
      <c r="G738" s="65" t="s">
        <v>21</v>
      </c>
      <c r="H738" s="71" t="s">
        <v>22</v>
      </c>
      <c r="I738" s="13" t="s">
        <v>336</v>
      </c>
      <c r="J738" s="14">
        <f>8*3.15</f>
        <v>25.2</v>
      </c>
      <c r="K738" s="15">
        <v>6</v>
      </c>
      <c r="L738" s="16">
        <f t="shared" si="38"/>
        <v>4.2</v>
      </c>
      <c r="M738" s="51"/>
      <c r="N738" s="17" t="s">
        <v>305</v>
      </c>
      <c r="O738" s="18">
        <f t="shared" si="39"/>
        <v>0</v>
      </c>
      <c r="P738" s="56"/>
      <c r="Q738" s="118">
        <v>103</v>
      </c>
    </row>
    <row r="739" spans="2:17" outlineLevel="1" x14ac:dyDescent="0.3">
      <c r="B739" s="8" t="s">
        <v>337</v>
      </c>
      <c r="C739" s="9" t="s">
        <v>17</v>
      </c>
      <c r="D739" s="232" t="s">
        <v>239</v>
      </c>
      <c r="E739" s="63" t="s">
        <v>240</v>
      </c>
      <c r="F739" s="64" t="s">
        <v>93</v>
      </c>
      <c r="G739" s="65" t="s">
        <v>21</v>
      </c>
      <c r="H739" s="71" t="s">
        <v>22</v>
      </c>
      <c r="I739" s="13" t="s">
        <v>338</v>
      </c>
      <c r="J739" s="14">
        <f>1.8*24</f>
        <v>43.2</v>
      </c>
      <c r="K739" s="15">
        <v>24</v>
      </c>
      <c r="L739" s="16">
        <f t="shared" si="38"/>
        <v>1.8</v>
      </c>
      <c r="M739" s="51"/>
      <c r="N739" s="17" t="s">
        <v>305</v>
      </c>
      <c r="O739" s="18">
        <f t="shared" si="39"/>
        <v>0</v>
      </c>
      <c r="P739" s="56"/>
      <c r="Q739" s="118">
        <v>104</v>
      </c>
    </row>
    <row r="740" spans="2:17" outlineLevel="1" x14ac:dyDescent="0.3">
      <c r="B740" s="8" t="s">
        <v>694</v>
      </c>
      <c r="C740" s="9" t="s">
        <v>17</v>
      </c>
      <c r="D740" s="232" t="s">
        <v>613</v>
      </c>
      <c r="E740" s="63" t="s">
        <v>19</v>
      </c>
      <c r="F740" s="64" t="s">
        <v>614</v>
      </c>
      <c r="G740" s="65" t="s">
        <v>551</v>
      </c>
      <c r="H740" s="12" t="s">
        <v>22</v>
      </c>
      <c r="I740" s="13" t="s">
        <v>665</v>
      </c>
      <c r="J740" s="14">
        <v>18.72</v>
      </c>
      <c r="K740" s="15">
        <v>2</v>
      </c>
      <c r="L740" s="16">
        <f t="shared" si="38"/>
        <v>9.36</v>
      </c>
      <c r="M740" s="51"/>
      <c r="N740" s="17" t="s">
        <v>28</v>
      </c>
      <c r="O740" s="18">
        <f t="shared" si="39"/>
        <v>0</v>
      </c>
      <c r="P740" s="56"/>
      <c r="Q740" s="118"/>
    </row>
    <row r="741" spans="2:17" outlineLevel="1" x14ac:dyDescent="0.3">
      <c r="B741" s="8" t="s">
        <v>695</v>
      </c>
      <c r="C741" s="9" t="s">
        <v>17</v>
      </c>
      <c r="D741" s="232" t="s">
        <v>613</v>
      </c>
      <c r="E741" s="63" t="s">
        <v>19</v>
      </c>
      <c r="F741" s="64" t="s">
        <v>614</v>
      </c>
      <c r="G741" s="65" t="s">
        <v>551</v>
      </c>
      <c r="H741" s="71" t="s">
        <v>22</v>
      </c>
      <c r="I741" s="13" t="s">
        <v>665</v>
      </c>
      <c r="J741" s="14">
        <v>42.56</v>
      </c>
      <c r="K741" s="15">
        <v>2</v>
      </c>
      <c r="L741" s="16">
        <f t="shared" si="38"/>
        <v>21.28</v>
      </c>
      <c r="M741" s="51"/>
      <c r="N741" s="17" t="s">
        <v>28</v>
      </c>
      <c r="O741" s="18">
        <f t="shared" si="39"/>
        <v>0</v>
      </c>
      <c r="P741" s="56"/>
      <c r="Q741" s="118"/>
    </row>
    <row r="742" spans="2:17" outlineLevel="1" x14ac:dyDescent="0.3">
      <c r="B742" s="8" t="s">
        <v>696</v>
      </c>
      <c r="C742" s="9" t="s">
        <v>17</v>
      </c>
      <c r="D742" s="232" t="s">
        <v>613</v>
      </c>
      <c r="E742" s="63" t="s">
        <v>19</v>
      </c>
      <c r="F742" s="64" t="s">
        <v>550</v>
      </c>
      <c r="G742" s="65" t="s">
        <v>551</v>
      </c>
      <c r="H742" s="12" t="s">
        <v>22</v>
      </c>
      <c r="I742" s="13" t="s">
        <v>697</v>
      </c>
      <c r="J742" s="14">
        <v>57.95</v>
      </c>
      <c r="K742" s="15">
        <v>6</v>
      </c>
      <c r="L742" s="16">
        <f t="shared" ref="L742:L773" si="40">J742/K742</f>
        <v>9.6583333333333332</v>
      </c>
      <c r="M742" s="51"/>
      <c r="N742" s="17" t="s">
        <v>28</v>
      </c>
      <c r="O742" s="18">
        <f t="shared" si="39"/>
        <v>0</v>
      </c>
      <c r="P742" s="56"/>
      <c r="Q742" s="118"/>
    </row>
    <row r="743" spans="2:17" outlineLevel="1" x14ac:dyDescent="0.3">
      <c r="B743" s="8" t="s">
        <v>698</v>
      </c>
      <c r="C743" s="9" t="s">
        <v>17</v>
      </c>
      <c r="D743" s="232" t="s">
        <v>613</v>
      </c>
      <c r="E743" s="63" t="s">
        <v>19</v>
      </c>
      <c r="F743" s="64" t="s">
        <v>550</v>
      </c>
      <c r="G743" s="65" t="s">
        <v>551</v>
      </c>
      <c r="H743" s="71" t="s">
        <v>22</v>
      </c>
      <c r="I743" s="13" t="s">
        <v>699</v>
      </c>
      <c r="J743" s="14">
        <v>40.880000000000003</v>
      </c>
      <c r="K743" s="15">
        <v>1</v>
      </c>
      <c r="L743" s="16">
        <f t="shared" si="40"/>
        <v>40.880000000000003</v>
      </c>
      <c r="M743" s="51"/>
      <c r="N743" s="17" t="s">
        <v>22</v>
      </c>
      <c r="O743" s="18">
        <f t="shared" si="39"/>
        <v>0</v>
      </c>
      <c r="P743" s="56"/>
      <c r="Q743" s="118"/>
    </row>
    <row r="744" spans="2:17" outlineLevel="1" x14ac:dyDescent="0.3">
      <c r="B744" s="8" t="s">
        <v>817</v>
      </c>
      <c r="C744" s="9" t="s">
        <v>17</v>
      </c>
      <c r="D744" s="232" t="s">
        <v>239</v>
      </c>
      <c r="E744" s="63" t="s">
        <v>19</v>
      </c>
      <c r="F744" s="64" t="s">
        <v>550</v>
      </c>
      <c r="G744" s="65" t="s">
        <v>551</v>
      </c>
      <c r="H744" s="71" t="s">
        <v>22</v>
      </c>
      <c r="I744" s="13" t="s">
        <v>818</v>
      </c>
      <c r="J744" s="14">
        <v>33.229999999999997</v>
      </c>
      <c r="K744" s="15">
        <v>4</v>
      </c>
      <c r="L744" s="16">
        <f t="shared" si="40"/>
        <v>8.3074999999999992</v>
      </c>
      <c r="M744" s="51"/>
      <c r="N744" s="17" t="s">
        <v>305</v>
      </c>
      <c r="O744" s="18">
        <f t="shared" si="39"/>
        <v>0</v>
      </c>
      <c r="P744" s="55"/>
      <c r="Q744" s="118">
        <v>9</v>
      </c>
    </row>
    <row r="745" spans="2:17" outlineLevel="1" x14ac:dyDescent="0.3">
      <c r="B745" s="25" t="s">
        <v>813</v>
      </c>
      <c r="C745" s="26" t="s">
        <v>403</v>
      </c>
      <c r="D745" s="233" t="s">
        <v>239</v>
      </c>
      <c r="E745" s="27" t="s">
        <v>19</v>
      </c>
      <c r="F745" s="64" t="s">
        <v>550</v>
      </c>
      <c r="G745" s="39" t="s">
        <v>551</v>
      </c>
      <c r="H745" s="54" t="s">
        <v>185</v>
      </c>
      <c r="I745" s="29" t="s">
        <v>814</v>
      </c>
      <c r="J745" s="30">
        <v>51.93</v>
      </c>
      <c r="K745" s="31">
        <v>2</v>
      </c>
      <c r="L745" s="32">
        <f t="shared" si="40"/>
        <v>25.965</v>
      </c>
      <c r="M745" s="52"/>
      <c r="N745" s="33" t="s">
        <v>305</v>
      </c>
      <c r="O745" s="34">
        <f t="shared" si="39"/>
        <v>0</v>
      </c>
      <c r="P745" s="55"/>
      <c r="Q745" s="118">
        <v>6</v>
      </c>
    </row>
    <row r="746" spans="2:17" outlineLevel="1" x14ac:dyDescent="0.3">
      <c r="B746" s="25" t="s">
        <v>607</v>
      </c>
      <c r="C746" s="26" t="s">
        <v>17</v>
      </c>
      <c r="D746" s="233" t="s">
        <v>560</v>
      </c>
      <c r="E746" s="27" t="s">
        <v>568</v>
      </c>
      <c r="F746" s="64" t="s">
        <v>562</v>
      </c>
      <c r="G746" s="65" t="s">
        <v>563</v>
      </c>
      <c r="H746" s="80" t="s">
        <v>571</v>
      </c>
      <c r="I746" s="13" t="s">
        <v>317</v>
      </c>
      <c r="J746" s="30">
        <v>31.97</v>
      </c>
      <c r="K746" s="31">
        <v>24</v>
      </c>
      <c r="L746" s="106">
        <f t="shared" si="40"/>
        <v>1.3320833333333333</v>
      </c>
      <c r="M746" s="52"/>
      <c r="N746" s="17" t="s">
        <v>564</v>
      </c>
      <c r="O746" s="34">
        <f t="shared" si="39"/>
        <v>0</v>
      </c>
      <c r="P746" s="56"/>
      <c r="Q746" s="118"/>
    </row>
    <row r="747" spans="2:17" outlineLevel="1" x14ac:dyDescent="0.3">
      <c r="B747" s="25" t="s">
        <v>608</v>
      </c>
      <c r="C747" s="26" t="s">
        <v>17</v>
      </c>
      <c r="D747" s="232" t="s">
        <v>560</v>
      </c>
      <c r="E747" s="63" t="s">
        <v>568</v>
      </c>
      <c r="F747" s="64" t="s">
        <v>562</v>
      </c>
      <c r="G747" s="65" t="s">
        <v>563</v>
      </c>
      <c r="H747" s="80" t="s">
        <v>571</v>
      </c>
      <c r="I747" s="13" t="s">
        <v>317</v>
      </c>
      <c r="J747" s="30">
        <v>31.97</v>
      </c>
      <c r="K747" s="31">
        <v>24</v>
      </c>
      <c r="L747" s="106">
        <f t="shared" si="40"/>
        <v>1.3320833333333333</v>
      </c>
      <c r="M747" s="52"/>
      <c r="N747" s="17" t="s">
        <v>564</v>
      </c>
      <c r="O747" s="34">
        <f t="shared" si="39"/>
        <v>0</v>
      </c>
      <c r="P747" s="56"/>
      <c r="Q747" s="118"/>
    </row>
    <row r="748" spans="2:17" outlineLevel="1" x14ac:dyDescent="0.3">
      <c r="B748" s="25" t="s">
        <v>609</v>
      </c>
      <c r="C748" s="26" t="s">
        <v>17</v>
      </c>
      <c r="D748" s="233" t="s">
        <v>560</v>
      </c>
      <c r="E748" s="27" t="s">
        <v>568</v>
      </c>
      <c r="F748" s="64" t="s">
        <v>562</v>
      </c>
      <c r="G748" s="65" t="s">
        <v>563</v>
      </c>
      <c r="H748" s="80" t="s">
        <v>571</v>
      </c>
      <c r="I748" s="13" t="s">
        <v>317</v>
      </c>
      <c r="J748" s="30">
        <v>31.97</v>
      </c>
      <c r="K748" s="31">
        <v>24</v>
      </c>
      <c r="L748" s="32">
        <f t="shared" si="40"/>
        <v>1.3320833333333333</v>
      </c>
      <c r="M748" s="52"/>
      <c r="N748" s="17" t="s">
        <v>564</v>
      </c>
      <c r="O748" s="34">
        <f t="shared" si="39"/>
        <v>0</v>
      </c>
      <c r="P748" s="56"/>
      <c r="Q748" s="118"/>
    </row>
    <row r="749" spans="2:17" outlineLevel="1" x14ac:dyDescent="0.3">
      <c r="B749" s="25" t="s">
        <v>610</v>
      </c>
      <c r="C749" s="26" t="s">
        <v>17</v>
      </c>
      <c r="D749" s="232" t="s">
        <v>560</v>
      </c>
      <c r="E749" s="63" t="s">
        <v>568</v>
      </c>
      <c r="F749" s="64" t="s">
        <v>562</v>
      </c>
      <c r="G749" s="65" t="s">
        <v>563</v>
      </c>
      <c r="H749" s="80" t="s">
        <v>571</v>
      </c>
      <c r="I749" s="13" t="s">
        <v>317</v>
      </c>
      <c r="J749" s="30">
        <v>31.97</v>
      </c>
      <c r="K749" s="31">
        <v>24</v>
      </c>
      <c r="L749" s="32">
        <f t="shared" si="40"/>
        <v>1.3320833333333333</v>
      </c>
      <c r="M749" s="52"/>
      <c r="N749" s="17" t="s">
        <v>564</v>
      </c>
      <c r="O749" s="34">
        <f t="shared" si="39"/>
        <v>0</v>
      </c>
      <c r="P749" s="56"/>
      <c r="Q749" s="118"/>
    </row>
    <row r="750" spans="2:17" outlineLevel="1" x14ac:dyDescent="0.3">
      <c r="B750" s="25" t="s">
        <v>700</v>
      </c>
      <c r="C750" s="26" t="s">
        <v>17</v>
      </c>
      <c r="D750" s="233" t="s">
        <v>613</v>
      </c>
      <c r="E750" s="27" t="s">
        <v>19</v>
      </c>
      <c r="F750" s="64" t="s">
        <v>550</v>
      </c>
      <c r="G750" s="65" t="s">
        <v>551</v>
      </c>
      <c r="H750" s="54" t="s">
        <v>22</v>
      </c>
      <c r="I750" s="29"/>
      <c r="J750" s="30">
        <v>13.98</v>
      </c>
      <c r="K750" s="31">
        <v>1</v>
      </c>
      <c r="L750" s="32">
        <f t="shared" si="40"/>
        <v>13.98</v>
      </c>
      <c r="M750" s="52"/>
      <c r="N750" s="33" t="s">
        <v>185</v>
      </c>
      <c r="O750" s="34">
        <f t="shared" si="39"/>
        <v>0</v>
      </c>
      <c r="P750" s="56"/>
      <c r="Q750" s="118"/>
    </row>
    <row r="751" spans="2:17" outlineLevel="1" x14ac:dyDescent="0.3">
      <c r="B751" s="8" t="s">
        <v>804</v>
      </c>
      <c r="C751" s="9" t="s">
        <v>17</v>
      </c>
      <c r="D751" s="232" t="s">
        <v>778</v>
      </c>
      <c r="E751" s="63" t="s">
        <v>618</v>
      </c>
      <c r="F751" s="64" t="s">
        <v>779</v>
      </c>
      <c r="G751" s="65" t="s">
        <v>551</v>
      </c>
      <c r="H751" s="12" t="s">
        <v>22</v>
      </c>
      <c r="I751" s="13" t="s">
        <v>784</v>
      </c>
      <c r="J751" s="14">
        <v>63.51</v>
      </c>
      <c r="K751" s="15">
        <v>36</v>
      </c>
      <c r="L751" s="16">
        <f t="shared" si="40"/>
        <v>1.7641666666666667</v>
      </c>
      <c r="M751" s="51"/>
      <c r="N751" s="17" t="s">
        <v>28</v>
      </c>
      <c r="O751" s="18">
        <f t="shared" si="39"/>
        <v>0</v>
      </c>
      <c r="P751" s="56"/>
      <c r="Q751" s="118"/>
    </row>
    <row r="752" spans="2:17" outlineLevel="1" x14ac:dyDescent="0.3">
      <c r="B752" s="8" t="s">
        <v>931</v>
      </c>
      <c r="C752" s="9" t="s">
        <v>17</v>
      </c>
      <c r="D752" s="232" t="s">
        <v>76</v>
      </c>
      <c r="E752" s="63" t="s">
        <v>19</v>
      </c>
      <c r="F752" s="64" t="s">
        <v>932</v>
      </c>
      <c r="G752" s="65" t="s">
        <v>21</v>
      </c>
      <c r="H752" s="12" t="s">
        <v>22</v>
      </c>
      <c r="I752" s="13" t="s">
        <v>933</v>
      </c>
      <c r="J752" s="14">
        <v>89.95</v>
      </c>
      <c r="K752" s="15">
        <v>40</v>
      </c>
      <c r="L752" s="16">
        <f t="shared" si="40"/>
        <v>2.2487500000000002</v>
      </c>
      <c r="M752" s="52"/>
      <c r="N752" s="17" t="s">
        <v>33</v>
      </c>
      <c r="O752" s="18">
        <f t="shared" si="39"/>
        <v>0</v>
      </c>
      <c r="P752" s="56"/>
      <c r="Q752" s="118" t="s">
        <v>934</v>
      </c>
    </row>
    <row r="753" spans="2:17" outlineLevel="1" x14ac:dyDescent="0.3">
      <c r="B753" s="25" t="s">
        <v>931</v>
      </c>
      <c r="C753" s="26" t="s">
        <v>17</v>
      </c>
      <c r="D753" s="233" t="s">
        <v>35</v>
      </c>
      <c r="E753" s="27" t="s">
        <v>19</v>
      </c>
      <c r="F753" s="153" t="s">
        <v>932</v>
      </c>
      <c r="G753" s="39" t="s">
        <v>21</v>
      </c>
      <c r="H753" s="54" t="s">
        <v>22</v>
      </c>
      <c r="I753" s="29" t="s">
        <v>933</v>
      </c>
      <c r="J753" s="30">
        <v>89.95</v>
      </c>
      <c r="K753" s="31">
        <v>40</v>
      </c>
      <c r="L753" s="106">
        <f t="shared" si="40"/>
        <v>2.2487500000000002</v>
      </c>
      <c r="M753" s="52"/>
      <c r="N753" s="115" t="s">
        <v>33</v>
      </c>
      <c r="O753" s="34">
        <f t="shared" si="39"/>
        <v>0</v>
      </c>
      <c r="P753" s="56"/>
      <c r="Q753" s="118" t="s">
        <v>1336</v>
      </c>
    </row>
    <row r="754" spans="2:17" outlineLevel="1" x14ac:dyDescent="0.3">
      <c r="B754" s="8" t="s">
        <v>1140</v>
      </c>
      <c r="C754" s="9" t="s">
        <v>557</v>
      </c>
      <c r="D754" s="232" t="s">
        <v>73</v>
      </c>
      <c r="E754" s="63" t="s">
        <v>36</v>
      </c>
      <c r="F754" s="64" t="s">
        <v>932</v>
      </c>
      <c r="G754" s="65" t="s">
        <v>21</v>
      </c>
      <c r="H754" s="12" t="s">
        <v>67</v>
      </c>
      <c r="I754" s="13" t="s">
        <v>1141</v>
      </c>
      <c r="J754" s="14">
        <v>82.62</v>
      </c>
      <c r="K754" s="15">
        <v>40</v>
      </c>
      <c r="L754" s="16">
        <v>2.4300000000000002</v>
      </c>
      <c r="M754" s="51"/>
      <c r="N754" s="17" t="s">
        <v>33</v>
      </c>
      <c r="O754" s="18">
        <f t="shared" si="39"/>
        <v>0</v>
      </c>
      <c r="P754" s="56"/>
      <c r="Q754" s="118"/>
    </row>
    <row r="755" spans="2:17" outlineLevel="1" x14ac:dyDescent="0.3">
      <c r="B755" s="8" t="s">
        <v>1140</v>
      </c>
      <c r="C755" s="9" t="s">
        <v>557</v>
      </c>
      <c r="D755" s="232" t="s">
        <v>35</v>
      </c>
      <c r="E755" s="63" t="s">
        <v>36</v>
      </c>
      <c r="F755" s="64" t="s">
        <v>932</v>
      </c>
      <c r="G755" s="65" t="s">
        <v>21</v>
      </c>
      <c r="H755" s="12" t="s">
        <v>67</v>
      </c>
      <c r="I755" s="13" t="s">
        <v>1141</v>
      </c>
      <c r="J755" s="14">
        <v>82.62</v>
      </c>
      <c r="K755" s="15">
        <v>40</v>
      </c>
      <c r="L755" s="16">
        <f t="shared" ref="L755:L776" si="41">J755/K755</f>
        <v>2.0655000000000001</v>
      </c>
      <c r="M755" s="51"/>
      <c r="N755" s="17" t="s">
        <v>33</v>
      </c>
      <c r="O755" s="18">
        <f t="shared" si="39"/>
        <v>0</v>
      </c>
      <c r="P755" s="56"/>
      <c r="Q755" s="118" t="s">
        <v>1350</v>
      </c>
    </row>
    <row r="756" spans="2:17" outlineLevel="1" x14ac:dyDescent="0.3">
      <c r="B756" s="8" t="s">
        <v>701</v>
      </c>
      <c r="C756" s="9" t="s">
        <v>17</v>
      </c>
      <c r="D756" s="232" t="s">
        <v>613</v>
      </c>
      <c r="E756" s="63" t="s">
        <v>19</v>
      </c>
      <c r="F756" s="64" t="s">
        <v>614</v>
      </c>
      <c r="G756" s="65" t="s">
        <v>551</v>
      </c>
      <c r="H756" s="12" t="s">
        <v>22</v>
      </c>
      <c r="I756" s="13" t="s">
        <v>702</v>
      </c>
      <c r="J756" s="14">
        <v>26.69</v>
      </c>
      <c r="K756" s="15">
        <v>10</v>
      </c>
      <c r="L756" s="16">
        <f t="shared" si="41"/>
        <v>2.669</v>
      </c>
      <c r="M756" s="51"/>
      <c r="N756" s="17" t="s">
        <v>28</v>
      </c>
      <c r="O756" s="18">
        <f t="shared" si="39"/>
        <v>0</v>
      </c>
      <c r="P756" s="56"/>
      <c r="Q756" s="118"/>
    </row>
    <row r="757" spans="2:17" outlineLevel="1" x14ac:dyDescent="0.3">
      <c r="B757" s="8" t="s">
        <v>703</v>
      </c>
      <c r="C757" s="9" t="s">
        <v>66</v>
      </c>
      <c r="D757" s="9" t="s">
        <v>613</v>
      </c>
      <c r="E757" s="63" t="s">
        <v>19</v>
      </c>
      <c r="F757" s="64" t="s">
        <v>550</v>
      </c>
      <c r="G757" s="65" t="s">
        <v>551</v>
      </c>
      <c r="H757" s="12" t="s">
        <v>704</v>
      </c>
      <c r="I757" s="13" t="s">
        <v>705</v>
      </c>
      <c r="J757" s="14">
        <v>16.350000000000001</v>
      </c>
      <c r="K757" s="15">
        <v>1</v>
      </c>
      <c r="L757" s="16">
        <f t="shared" si="41"/>
        <v>16.350000000000001</v>
      </c>
      <c r="M757" s="51"/>
      <c r="N757" s="17" t="s">
        <v>704</v>
      </c>
      <c r="O757" s="18">
        <f t="shared" si="39"/>
        <v>0</v>
      </c>
      <c r="P757" s="56"/>
      <c r="Q757" s="121"/>
    </row>
    <row r="758" spans="2:17" outlineLevel="1" x14ac:dyDescent="0.3">
      <c r="B758" s="8" t="s">
        <v>112</v>
      </c>
      <c r="C758" s="9" t="s">
        <v>17</v>
      </c>
      <c r="D758" s="232" t="s">
        <v>92</v>
      </c>
      <c r="E758" s="63" t="s">
        <v>19</v>
      </c>
      <c r="F758" s="64" t="s">
        <v>93</v>
      </c>
      <c r="G758" s="65" t="s">
        <v>21</v>
      </c>
      <c r="H758" s="12" t="s">
        <v>28</v>
      </c>
      <c r="I758" s="13" t="s">
        <v>537</v>
      </c>
      <c r="J758" s="160">
        <v>31.35</v>
      </c>
      <c r="K758" s="15">
        <v>1</v>
      </c>
      <c r="L758" s="16">
        <f t="shared" si="41"/>
        <v>31.35</v>
      </c>
      <c r="M758" s="51"/>
      <c r="N758" s="17" t="s">
        <v>28</v>
      </c>
      <c r="O758" s="18">
        <f t="shared" si="39"/>
        <v>0</v>
      </c>
      <c r="P758" s="55"/>
      <c r="Q758" s="118" t="s">
        <v>114</v>
      </c>
    </row>
    <row r="759" spans="2:17" outlineLevel="1" x14ac:dyDescent="0.3">
      <c r="B759" s="8" t="s">
        <v>1281</v>
      </c>
      <c r="C759" s="9" t="s">
        <v>557</v>
      </c>
      <c r="D759" s="232" t="s">
        <v>35</v>
      </c>
      <c r="E759" s="63" t="s">
        <v>36</v>
      </c>
      <c r="F759" s="64" t="s">
        <v>734</v>
      </c>
      <c r="G759" s="65" t="s">
        <v>21</v>
      </c>
      <c r="H759" s="12" t="s">
        <v>130</v>
      </c>
      <c r="I759" s="13" t="s">
        <v>1282</v>
      </c>
      <c r="J759" s="14">
        <v>0.86</v>
      </c>
      <c r="K759" s="15">
        <v>1</v>
      </c>
      <c r="L759" s="16">
        <f t="shared" si="41"/>
        <v>0.86</v>
      </c>
      <c r="M759" s="51"/>
      <c r="N759" s="17" t="s">
        <v>130</v>
      </c>
      <c r="O759" s="18">
        <f t="shared" si="39"/>
        <v>0</v>
      </c>
      <c r="P759" s="56"/>
      <c r="Q759" s="118" t="s">
        <v>1283</v>
      </c>
    </row>
    <row r="760" spans="2:17" outlineLevel="1" x14ac:dyDescent="0.3">
      <c r="B760" s="8" t="s">
        <v>358</v>
      </c>
      <c r="C760" s="9" t="s">
        <v>557</v>
      </c>
      <c r="D760" s="232" t="s">
        <v>76</v>
      </c>
      <c r="E760" s="63" t="s">
        <v>19</v>
      </c>
      <c r="F760" s="64" t="s">
        <v>93</v>
      </c>
      <c r="G760" s="65" t="s">
        <v>21</v>
      </c>
      <c r="H760" s="12" t="s">
        <v>22</v>
      </c>
      <c r="I760" s="13" t="s">
        <v>913</v>
      </c>
      <c r="J760" s="14">
        <v>65.69</v>
      </c>
      <c r="K760" s="15">
        <v>48</v>
      </c>
      <c r="L760" s="16">
        <f t="shared" si="41"/>
        <v>1.3685416666666665</v>
      </c>
      <c r="M760" s="51"/>
      <c r="N760" s="17" t="s">
        <v>28</v>
      </c>
      <c r="O760" s="18">
        <f t="shared" si="39"/>
        <v>0</v>
      </c>
      <c r="P760" s="56"/>
      <c r="Q760" s="118" t="s">
        <v>914</v>
      </c>
    </row>
    <row r="761" spans="2:17" outlineLevel="1" x14ac:dyDescent="0.3">
      <c r="B761" s="8" t="s">
        <v>358</v>
      </c>
      <c r="C761" s="9" t="s">
        <v>557</v>
      </c>
      <c r="D761" s="232" t="s">
        <v>73</v>
      </c>
      <c r="E761" s="63" t="s">
        <v>19</v>
      </c>
      <c r="F761" s="64" t="s">
        <v>93</v>
      </c>
      <c r="G761" s="65" t="s">
        <v>21</v>
      </c>
      <c r="H761" s="12" t="s">
        <v>22</v>
      </c>
      <c r="I761" s="13" t="s">
        <v>913</v>
      </c>
      <c r="J761" s="14">
        <v>65.69</v>
      </c>
      <c r="K761" s="15">
        <v>48</v>
      </c>
      <c r="L761" s="16">
        <f t="shared" si="41"/>
        <v>1.3685416666666665</v>
      </c>
      <c r="M761" s="51"/>
      <c r="N761" s="17" t="s">
        <v>28</v>
      </c>
      <c r="O761" s="18">
        <f t="shared" si="39"/>
        <v>0</v>
      </c>
      <c r="P761" s="56"/>
      <c r="Q761" s="118"/>
    </row>
    <row r="762" spans="2:17" outlineLevel="1" x14ac:dyDescent="0.3">
      <c r="B762" s="8" t="s">
        <v>290</v>
      </c>
      <c r="C762" s="9" t="s">
        <v>557</v>
      </c>
      <c r="D762" s="232" t="s">
        <v>239</v>
      </c>
      <c r="E762" s="63" t="s">
        <v>19</v>
      </c>
      <c r="F762" s="64" t="s">
        <v>93</v>
      </c>
      <c r="G762" s="65" t="s">
        <v>21</v>
      </c>
      <c r="H762" s="12" t="s">
        <v>28</v>
      </c>
      <c r="I762" s="13" t="s">
        <v>71</v>
      </c>
      <c r="J762" s="14">
        <v>11.24</v>
      </c>
      <c r="K762" s="15">
        <v>1</v>
      </c>
      <c r="L762" s="16">
        <f t="shared" si="41"/>
        <v>11.24</v>
      </c>
      <c r="M762" s="51"/>
      <c r="N762" s="17" t="s">
        <v>71</v>
      </c>
      <c r="O762" s="18">
        <f t="shared" si="39"/>
        <v>0</v>
      </c>
      <c r="P762" s="56"/>
      <c r="Q762" s="118">
        <v>76</v>
      </c>
    </row>
    <row r="763" spans="2:17" outlineLevel="1" x14ac:dyDescent="0.3">
      <c r="B763" s="8" t="s">
        <v>291</v>
      </c>
      <c r="C763" s="9" t="s">
        <v>17</v>
      </c>
      <c r="D763" s="232" t="s">
        <v>239</v>
      </c>
      <c r="E763" s="63" t="s">
        <v>19</v>
      </c>
      <c r="F763" s="64" t="s">
        <v>93</v>
      </c>
      <c r="G763" s="65" t="s">
        <v>21</v>
      </c>
      <c r="H763" s="12" t="s">
        <v>22</v>
      </c>
      <c r="I763" s="13" t="s">
        <v>259</v>
      </c>
      <c r="J763" s="14">
        <v>29.67</v>
      </c>
      <c r="K763" s="15">
        <v>4</v>
      </c>
      <c r="L763" s="16">
        <f t="shared" si="41"/>
        <v>7.4175000000000004</v>
      </c>
      <c r="M763" s="51"/>
      <c r="N763" s="17" t="s">
        <v>71</v>
      </c>
      <c r="O763" s="18">
        <f t="shared" si="39"/>
        <v>0</v>
      </c>
      <c r="P763" s="56"/>
      <c r="Q763" s="118">
        <v>77</v>
      </c>
    </row>
    <row r="764" spans="2:17" outlineLevel="1" x14ac:dyDescent="0.3">
      <c r="B764" s="8" t="s">
        <v>289</v>
      </c>
      <c r="C764" s="9" t="s">
        <v>17</v>
      </c>
      <c r="D764" s="232" t="s">
        <v>239</v>
      </c>
      <c r="E764" s="63" t="s">
        <v>19</v>
      </c>
      <c r="F764" s="64" t="s">
        <v>93</v>
      </c>
      <c r="G764" s="65" t="s">
        <v>21</v>
      </c>
      <c r="H764" s="12" t="s">
        <v>22</v>
      </c>
      <c r="I764" s="13" t="s">
        <v>259</v>
      </c>
      <c r="J764" s="14">
        <v>36.409999999999997</v>
      </c>
      <c r="K764" s="15">
        <v>4</v>
      </c>
      <c r="L764" s="16">
        <f t="shared" si="41"/>
        <v>9.1024999999999991</v>
      </c>
      <c r="M764" s="51"/>
      <c r="N764" s="17" t="s">
        <v>71</v>
      </c>
      <c r="O764" s="18">
        <f t="shared" si="39"/>
        <v>0</v>
      </c>
      <c r="P764" s="56"/>
      <c r="Q764" s="118">
        <v>75</v>
      </c>
    </row>
    <row r="765" spans="2:17" outlineLevel="1" x14ac:dyDescent="0.3">
      <c r="B765" s="8" t="s">
        <v>706</v>
      </c>
      <c r="C765" s="9" t="s">
        <v>17</v>
      </c>
      <c r="D765" s="232" t="s">
        <v>613</v>
      </c>
      <c r="E765" s="63" t="s">
        <v>19</v>
      </c>
      <c r="F765" s="64" t="s">
        <v>614</v>
      </c>
      <c r="G765" s="65" t="s">
        <v>551</v>
      </c>
      <c r="H765" s="71" t="s">
        <v>22</v>
      </c>
      <c r="I765" s="13" t="s">
        <v>632</v>
      </c>
      <c r="J765" s="14">
        <v>92.49</v>
      </c>
      <c r="K765" s="15">
        <v>1</v>
      </c>
      <c r="L765" s="16">
        <f t="shared" si="41"/>
        <v>92.49</v>
      </c>
      <c r="M765" s="51"/>
      <c r="N765" s="17">
        <v>0</v>
      </c>
      <c r="O765" s="18">
        <f t="shared" si="39"/>
        <v>0</v>
      </c>
      <c r="P765" s="56"/>
      <c r="Q765" s="118"/>
    </row>
    <row r="766" spans="2:17" outlineLevel="1" x14ac:dyDescent="0.3">
      <c r="B766" s="8" t="s">
        <v>1155</v>
      </c>
      <c r="C766" s="9" t="s">
        <v>17</v>
      </c>
      <c r="D766" s="232" t="s">
        <v>1143</v>
      </c>
      <c r="E766" s="63" t="s">
        <v>1144</v>
      </c>
      <c r="F766" s="64" t="s">
        <v>602</v>
      </c>
      <c r="G766" s="65" t="s">
        <v>21</v>
      </c>
      <c r="H766" s="71" t="s">
        <v>185</v>
      </c>
      <c r="I766" s="13" t="s">
        <v>28</v>
      </c>
      <c r="J766" s="14">
        <v>15.29</v>
      </c>
      <c r="K766" s="15">
        <v>12</v>
      </c>
      <c r="L766" s="16">
        <f t="shared" si="41"/>
        <v>1.2741666666666667</v>
      </c>
      <c r="M766" s="51"/>
      <c r="N766" s="17" t="s">
        <v>28</v>
      </c>
      <c r="O766" s="18">
        <f t="shared" si="39"/>
        <v>0</v>
      </c>
      <c r="P766" s="56"/>
      <c r="Q766" s="118"/>
    </row>
    <row r="767" spans="2:17" outlineLevel="1" x14ac:dyDescent="0.3">
      <c r="B767" s="8" t="s">
        <v>707</v>
      </c>
      <c r="C767" s="9" t="s">
        <v>17</v>
      </c>
      <c r="D767" s="232" t="s">
        <v>613</v>
      </c>
      <c r="E767" s="63" t="s">
        <v>635</v>
      </c>
      <c r="F767" s="64" t="s">
        <v>550</v>
      </c>
      <c r="G767" s="65" t="s">
        <v>551</v>
      </c>
      <c r="H767" s="71" t="s">
        <v>22</v>
      </c>
      <c r="I767" s="13" t="s">
        <v>708</v>
      </c>
      <c r="J767" s="14">
        <v>21.6</v>
      </c>
      <c r="K767" s="15">
        <v>1</v>
      </c>
      <c r="L767" s="16">
        <f t="shared" si="41"/>
        <v>21.6</v>
      </c>
      <c r="M767" s="51"/>
      <c r="N767" s="17" t="s">
        <v>22</v>
      </c>
      <c r="O767" s="18">
        <f t="shared" si="39"/>
        <v>0</v>
      </c>
      <c r="P767" s="56"/>
      <c r="Q767" s="118"/>
    </row>
    <row r="768" spans="2:17" outlineLevel="1" x14ac:dyDescent="0.3">
      <c r="B768" s="8" t="s">
        <v>1235</v>
      </c>
      <c r="C768" s="9" t="s">
        <v>949</v>
      </c>
      <c r="D768" s="9" t="s">
        <v>1170</v>
      </c>
      <c r="E768" s="63" t="s">
        <v>561</v>
      </c>
      <c r="F768" s="64" t="s">
        <v>562</v>
      </c>
      <c r="G768" s="65" t="s">
        <v>563</v>
      </c>
      <c r="H768" s="13" t="s">
        <v>22</v>
      </c>
      <c r="I768" s="13" t="s">
        <v>317</v>
      </c>
      <c r="J768" s="14">
        <v>28.049999999999997</v>
      </c>
      <c r="K768" s="15">
        <v>24</v>
      </c>
      <c r="L768" s="16">
        <f t="shared" si="41"/>
        <v>1.16875</v>
      </c>
      <c r="M768" s="51"/>
      <c r="N768" s="17" t="s">
        <v>564</v>
      </c>
      <c r="O768" s="18">
        <f t="shared" si="39"/>
        <v>0</v>
      </c>
      <c r="P768" s="56"/>
      <c r="Q768" s="121"/>
    </row>
    <row r="769" spans="2:17" outlineLevel="1" x14ac:dyDescent="0.3">
      <c r="B769" s="8" t="s">
        <v>1236</v>
      </c>
      <c r="C769" s="9" t="s">
        <v>66</v>
      </c>
      <c r="D769" s="9" t="s">
        <v>1170</v>
      </c>
      <c r="E769" s="63" t="s">
        <v>561</v>
      </c>
      <c r="F769" s="64" t="s">
        <v>562</v>
      </c>
      <c r="G769" s="65" t="s">
        <v>563</v>
      </c>
      <c r="H769" s="49" t="s">
        <v>22</v>
      </c>
      <c r="I769" s="13" t="s">
        <v>317</v>
      </c>
      <c r="J769" s="14">
        <v>28.75</v>
      </c>
      <c r="K769" s="15">
        <v>24</v>
      </c>
      <c r="L769" s="16">
        <f t="shared" si="41"/>
        <v>1.1979166666666667</v>
      </c>
      <c r="M769" s="51"/>
      <c r="N769" s="17" t="s">
        <v>564</v>
      </c>
      <c r="O769" s="18">
        <f t="shared" si="39"/>
        <v>0</v>
      </c>
      <c r="P769" s="56"/>
      <c r="Q769" s="118"/>
    </row>
    <row r="770" spans="2:17" outlineLevel="1" x14ac:dyDescent="0.3">
      <c r="B770" s="8" t="s">
        <v>139</v>
      </c>
      <c r="C770" s="9" t="s">
        <v>17</v>
      </c>
      <c r="D770" s="232" t="s">
        <v>92</v>
      </c>
      <c r="E770" s="63" t="s">
        <v>19</v>
      </c>
      <c r="F770" s="64" t="s">
        <v>93</v>
      </c>
      <c r="G770" s="65" t="s">
        <v>21</v>
      </c>
      <c r="H770" s="49" t="s">
        <v>22</v>
      </c>
      <c r="I770" s="13" t="s">
        <v>541</v>
      </c>
      <c r="J770" s="160">
        <v>56.7</v>
      </c>
      <c r="K770" s="15">
        <v>25</v>
      </c>
      <c r="L770" s="16">
        <f t="shared" si="41"/>
        <v>2.2680000000000002</v>
      </c>
      <c r="M770" s="51"/>
      <c r="N770" s="17" t="s">
        <v>33</v>
      </c>
      <c r="O770" s="18">
        <f t="shared" si="39"/>
        <v>0</v>
      </c>
      <c r="P770" s="60"/>
      <c r="Q770" s="118" t="s">
        <v>141</v>
      </c>
    </row>
    <row r="771" spans="2:17" outlineLevel="1" x14ac:dyDescent="0.3">
      <c r="B771" s="8" t="s">
        <v>339</v>
      </c>
      <c r="C771" s="9" t="s">
        <v>66</v>
      </c>
      <c r="D771" s="9" t="s">
        <v>239</v>
      </c>
      <c r="E771" s="63" t="s">
        <v>104</v>
      </c>
      <c r="F771" s="64" t="s">
        <v>93</v>
      </c>
      <c r="G771" s="65" t="s">
        <v>21</v>
      </c>
      <c r="H771" s="13" t="s">
        <v>105</v>
      </c>
      <c r="I771" s="13" t="s">
        <v>340</v>
      </c>
      <c r="J771" s="14">
        <v>52.47</v>
      </c>
      <c r="K771" s="15">
        <v>1</v>
      </c>
      <c r="L771" s="16">
        <f t="shared" si="41"/>
        <v>52.47</v>
      </c>
      <c r="M771" s="51"/>
      <c r="N771" s="17" t="s">
        <v>105</v>
      </c>
      <c r="O771" s="18">
        <f t="shared" si="39"/>
        <v>0</v>
      </c>
      <c r="P771" s="155"/>
      <c r="Q771" s="121"/>
    </row>
    <row r="772" spans="2:17" outlineLevel="1" x14ac:dyDescent="0.3">
      <c r="B772" s="8" t="s">
        <v>1456</v>
      </c>
      <c r="C772" s="9" t="s">
        <v>949</v>
      </c>
      <c r="D772" s="9" t="s">
        <v>1457</v>
      </c>
      <c r="E772" s="63" t="s">
        <v>1458</v>
      </c>
      <c r="F772" s="64" t="s">
        <v>1459</v>
      </c>
      <c r="G772" s="65" t="s">
        <v>563</v>
      </c>
      <c r="H772" s="12" t="s">
        <v>364</v>
      </c>
      <c r="I772" s="13" t="s">
        <v>1460</v>
      </c>
      <c r="J772" s="14">
        <v>60</v>
      </c>
      <c r="K772" s="15">
        <v>1</v>
      </c>
      <c r="L772" s="16">
        <f t="shared" si="41"/>
        <v>60</v>
      </c>
      <c r="M772" s="51"/>
      <c r="N772" s="17" t="s">
        <v>364</v>
      </c>
      <c r="O772" s="18">
        <f t="shared" si="39"/>
        <v>0</v>
      </c>
      <c r="P772" s="56"/>
      <c r="Q772" s="121"/>
    </row>
    <row r="773" spans="2:17" outlineLevel="1" x14ac:dyDescent="0.3">
      <c r="B773" s="8" t="s">
        <v>1461</v>
      </c>
      <c r="C773" s="9" t="s">
        <v>66</v>
      </c>
      <c r="D773" s="9" t="s">
        <v>1457</v>
      </c>
      <c r="E773" s="63" t="s">
        <v>1157</v>
      </c>
      <c r="F773" s="64" t="s">
        <v>1459</v>
      </c>
      <c r="G773" s="65" t="s">
        <v>563</v>
      </c>
      <c r="H773" s="13" t="s">
        <v>364</v>
      </c>
      <c r="I773" s="13" t="s">
        <v>1462</v>
      </c>
      <c r="J773" s="14">
        <v>60</v>
      </c>
      <c r="K773" s="15">
        <v>1</v>
      </c>
      <c r="L773" s="16">
        <f t="shared" si="41"/>
        <v>60</v>
      </c>
      <c r="M773" s="51"/>
      <c r="N773" s="17" t="s">
        <v>564</v>
      </c>
      <c r="O773" s="18">
        <f t="shared" si="39"/>
        <v>0</v>
      </c>
      <c r="P773" s="56"/>
      <c r="Q773" s="121"/>
    </row>
    <row r="774" spans="2:17" outlineLevel="1" x14ac:dyDescent="0.3">
      <c r="B774" s="8" t="s">
        <v>1463</v>
      </c>
      <c r="C774" s="9" t="s">
        <v>557</v>
      </c>
      <c r="D774" s="232" t="s">
        <v>1457</v>
      </c>
      <c r="E774" s="63" t="s">
        <v>1157</v>
      </c>
      <c r="F774" s="64" t="s">
        <v>1459</v>
      </c>
      <c r="G774" s="65" t="s">
        <v>563</v>
      </c>
      <c r="H774" s="13" t="s">
        <v>28</v>
      </c>
      <c r="I774" s="13" t="s">
        <v>1462</v>
      </c>
      <c r="J774" s="14">
        <v>60</v>
      </c>
      <c r="K774" s="15">
        <v>1</v>
      </c>
      <c r="L774" s="16">
        <f t="shared" si="41"/>
        <v>60</v>
      </c>
      <c r="M774" s="51"/>
      <c r="N774" s="17" t="s">
        <v>28</v>
      </c>
      <c r="O774" s="18">
        <f t="shared" si="39"/>
        <v>0</v>
      </c>
      <c r="P774" s="56"/>
      <c r="Q774" s="118"/>
    </row>
    <row r="775" spans="2:17" x14ac:dyDescent="0.3">
      <c r="B775" s="8" t="s">
        <v>1464</v>
      </c>
      <c r="C775" s="9" t="s">
        <v>557</v>
      </c>
      <c r="D775" s="232" t="s">
        <v>1457</v>
      </c>
      <c r="E775" s="63" t="s">
        <v>1458</v>
      </c>
      <c r="F775" s="64" t="s">
        <v>1459</v>
      </c>
      <c r="G775" s="65" t="s">
        <v>563</v>
      </c>
      <c r="H775" s="12" t="s">
        <v>28</v>
      </c>
      <c r="I775" s="13" t="s">
        <v>1465</v>
      </c>
      <c r="J775" s="14">
        <v>60</v>
      </c>
      <c r="K775" s="15">
        <v>1</v>
      </c>
      <c r="L775" s="16">
        <f t="shared" si="41"/>
        <v>60</v>
      </c>
      <c r="M775" s="51"/>
      <c r="N775" s="17" t="s">
        <v>364</v>
      </c>
      <c r="O775" s="18">
        <f t="shared" si="39"/>
        <v>0</v>
      </c>
      <c r="P775" s="56"/>
      <c r="Q775" s="118"/>
    </row>
    <row r="776" spans="2:17" x14ac:dyDescent="0.3">
      <c r="B776" s="8" t="s">
        <v>1466</v>
      </c>
      <c r="C776" s="9" t="s">
        <v>557</v>
      </c>
      <c r="D776" s="232" t="s">
        <v>1457</v>
      </c>
      <c r="E776" s="63" t="s">
        <v>1458</v>
      </c>
      <c r="F776" s="64" t="s">
        <v>1459</v>
      </c>
      <c r="G776" s="65" t="s">
        <v>563</v>
      </c>
      <c r="H776" s="24" t="s">
        <v>22</v>
      </c>
      <c r="I776" s="13" t="s">
        <v>1467</v>
      </c>
      <c r="J776" s="14">
        <v>120</v>
      </c>
      <c r="K776" s="15">
        <v>12</v>
      </c>
      <c r="L776" s="16">
        <f t="shared" si="41"/>
        <v>10</v>
      </c>
      <c r="M776" s="51"/>
      <c r="N776" s="17" t="s">
        <v>564</v>
      </c>
      <c r="O776" s="18">
        <f t="shared" si="39"/>
        <v>0</v>
      </c>
      <c r="P776" s="56"/>
      <c r="Q776" s="118"/>
    </row>
    <row r="777" spans="2:17" x14ac:dyDescent="0.3">
      <c r="B777" s="8" t="s">
        <v>1468</v>
      </c>
      <c r="C777" s="9" t="s">
        <v>557</v>
      </c>
      <c r="D777" s="232" t="s">
        <v>1457</v>
      </c>
      <c r="E777" s="63" t="s">
        <v>1458</v>
      </c>
      <c r="F777" s="64" t="s">
        <v>1459</v>
      </c>
      <c r="G777" s="65" t="s">
        <v>563</v>
      </c>
      <c r="H777" s="24" t="s">
        <v>22</v>
      </c>
      <c r="I777" s="13" t="s">
        <v>1467</v>
      </c>
      <c r="J777" s="14">
        <v>108</v>
      </c>
      <c r="K777" s="15">
        <v>12</v>
      </c>
      <c r="L777" s="16">
        <v>10.5</v>
      </c>
      <c r="M777" s="51"/>
      <c r="N777" s="17" t="s">
        <v>564</v>
      </c>
      <c r="O777" s="18">
        <f t="shared" si="39"/>
        <v>0</v>
      </c>
      <c r="P777" s="56"/>
      <c r="Q777" s="118"/>
    </row>
    <row r="778" spans="2:17" outlineLevel="1" x14ac:dyDescent="0.3">
      <c r="B778" s="8" t="s">
        <v>1469</v>
      </c>
      <c r="C778" s="9" t="s">
        <v>557</v>
      </c>
      <c r="D778" s="232" t="s">
        <v>1457</v>
      </c>
      <c r="E778" s="63" t="s">
        <v>1458</v>
      </c>
      <c r="F778" s="64" t="s">
        <v>1459</v>
      </c>
      <c r="G778" s="65" t="s">
        <v>563</v>
      </c>
      <c r="H778" s="24" t="s">
        <v>22</v>
      </c>
      <c r="I778" s="13" t="s">
        <v>1467</v>
      </c>
      <c r="J778" s="14">
        <v>108</v>
      </c>
      <c r="K778" s="15">
        <v>12</v>
      </c>
      <c r="L778" s="16">
        <f t="shared" ref="L778:L821" si="42">J778/K778</f>
        <v>9</v>
      </c>
      <c r="M778" s="51"/>
      <c r="N778" s="17" t="s">
        <v>564</v>
      </c>
      <c r="O778" s="18">
        <f t="shared" si="39"/>
        <v>0</v>
      </c>
      <c r="P778" s="56"/>
      <c r="Q778" s="118"/>
    </row>
    <row r="779" spans="2:17" x14ac:dyDescent="0.3">
      <c r="B779" s="8" t="s">
        <v>1470</v>
      </c>
      <c r="C779" s="9" t="s">
        <v>557</v>
      </c>
      <c r="D779" s="232" t="s">
        <v>1457</v>
      </c>
      <c r="E779" s="63" t="s">
        <v>1458</v>
      </c>
      <c r="F779" s="64" t="s">
        <v>1459</v>
      </c>
      <c r="G779" s="65" t="s">
        <v>563</v>
      </c>
      <c r="H779" s="24" t="s">
        <v>22</v>
      </c>
      <c r="I779" s="13" t="s">
        <v>1467</v>
      </c>
      <c r="J779" s="14">
        <v>114</v>
      </c>
      <c r="K779" s="15">
        <v>12</v>
      </c>
      <c r="L779" s="16">
        <f t="shared" si="42"/>
        <v>9.5</v>
      </c>
      <c r="M779" s="51"/>
      <c r="N779" s="17" t="s">
        <v>564</v>
      </c>
      <c r="O779" s="18">
        <f t="shared" si="39"/>
        <v>0</v>
      </c>
      <c r="P779" s="56"/>
      <c r="Q779" s="118"/>
    </row>
    <row r="780" spans="2:17" outlineLevel="1" x14ac:dyDescent="0.3">
      <c r="B780" s="8" t="s">
        <v>1471</v>
      </c>
      <c r="C780" s="9" t="s">
        <v>557</v>
      </c>
      <c r="D780" s="232" t="s">
        <v>1457</v>
      </c>
      <c r="E780" s="63" t="s">
        <v>1458</v>
      </c>
      <c r="F780" s="64" t="s">
        <v>1459</v>
      </c>
      <c r="G780" s="65" t="s">
        <v>563</v>
      </c>
      <c r="H780" s="24" t="s">
        <v>22</v>
      </c>
      <c r="I780" s="13" t="s">
        <v>1472</v>
      </c>
      <c r="J780" s="14">
        <v>144</v>
      </c>
      <c r="K780" s="15">
        <v>12</v>
      </c>
      <c r="L780" s="16">
        <f t="shared" si="42"/>
        <v>12</v>
      </c>
      <c r="M780" s="51"/>
      <c r="N780" s="17" t="s">
        <v>564</v>
      </c>
      <c r="O780" s="18">
        <f t="shared" ref="O780:O821" si="43">M780*L780</f>
        <v>0</v>
      </c>
      <c r="P780" s="56"/>
      <c r="Q780" s="118"/>
    </row>
    <row r="781" spans="2:17" outlineLevel="1" x14ac:dyDescent="0.3">
      <c r="B781" s="8" t="s">
        <v>1473</v>
      </c>
      <c r="C781" s="9" t="s">
        <v>557</v>
      </c>
      <c r="D781" s="232" t="s">
        <v>1457</v>
      </c>
      <c r="E781" s="63" t="s">
        <v>1458</v>
      </c>
      <c r="F781" s="64" t="s">
        <v>1459</v>
      </c>
      <c r="G781" s="65" t="s">
        <v>563</v>
      </c>
      <c r="H781" s="24" t="s">
        <v>22</v>
      </c>
      <c r="I781" s="13" t="s">
        <v>1467</v>
      </c>
      <c r="J781" s="14">
        <v>54</v>
      </c>
      <c r="K781" s="15">
        <v>12</v>
      </c>
      <c r="L781" s="16">
        <f t="shared" si="42"/>
        <v>4.5</v>
      </c>
      <c r="M781" s="51"/>
      <c r="N781" s="17" t="s">
        <v>564</v>
      </c>
      <c r="O781" s="18">
        <f t="shared" si="43"/>
        <v>0</v>
      </c>
      <c r="P781" s="56"/>
      <c r="Q781" s="118"/>
    </row>
    <row r="782" spans="2:17" outlineLevel="1" x14ac:dyDescent="0.3">
      <c r="B782" s="8" t="s">
        <v>1474</v>
      </c>
      <c r="C782" s="9" t="s">
        <v>557</v>
      </c>
      <c r="D782" s="232" t="s">
        <v>1457</v>
      </c>
      <c r="E782" s="63" t="s">
        <v>1458</v>
      </c>
      <c r="F782" s="64" t="s">
        <v>1459</v>
      </c>
      <c r="G782" s="65" t="s">
        <v>563</v>
      </c>
      <c r="H782" s="24" t="s">
        <v>22</v>
      </c>
      <c r="I782" s="13" t="s">
        <v>1467</v>
      </c>
      <c r="J782" s="14">
        <v>54</v>
      </c>
      <c r="K782" s="15">
        <v>12</v>
      </c>
      <c r="L782" s="16">
        <f t="shared" si="42"/>
        <v>4.5</v>
      </c>
      <c r="M782" s="51"/>
      <c r="N782" s="17" t="s">
        <v>564</v>
      </c>
      <c r="O782" s="18">
        <f t="shared" si="43"/>
        <v>0</v>
      </c>
      <c r="P782" s="56"/>
      <c r="Q782" s="118"/>
    </row>
    <row r="783" spans="2:17" outlineLevel="1" x14ac:dyDescent="0.3">
      <c r="B783" s="8" t="s">
        <v>1475</v>
      </c>
      <c r="C783" s="9" t="s">
        <v>66</v>
      </c>
      <c r="D783" s="9" t="s">
        <v>1457</v>
      </c>
      <c r="E783" s="63" t="s">
        <v>1458</v>
      </c>
      <c r="F783" s="64" t="s">
        <v>1459</v>
      </c>
      <c r="G783" s="65" t="s">
        <v>563</v>
      </c>
      <c r="H783" s="81" t="s">
        <v>571</v>
      </c>
      <c r="I783" s="83" t="s">
        <v>356</v>
      </c>
      <c r="J783" s="19">
        <v>10.5</v>
      </c>
      <c r="K783" s="20">
        <v>1</v>
      </c>
      <c r="L783" s="16">
        <f t="shared" si="42"/>
        <v>10.5</v>
      </c>
      <c r="M783" s="51"/>
      <c r="N783" s="17" t="s">
        <v>564</v>
      </c>
      <c r="O783" s="18">
        <f t="shared" si="43"/>
        <v>0</v>
      </c>
      <c r="P783" s="56"/>
      <c r="Q783" s="121"/>
    </row>
    <row r="784" spans="2:17" outlineLevel="1" x14ac:dyDescent="0.3">
      <c r="B784" s="8" t="s">
        <v>1476</v>
      </c>
      <c r="C784" s="9" t="s">
        <v>557</v>
      </c>
      <c r="D784" s="232" t="s">
        <v>1457</v>
      </c>
      <c r="E784" s="63" t="s">
        <v>1458</v>
      </c>
      <c r="F784" s="64" t="s">
        <v>1459</v>
      </c>
      <c r="G784" s="65" t="s">
        <v>563</v>
      </c>
      <c r="H784" s="24" t="s">
        <v>22</v>
      </c>
      <c r="I784" s="13" t="s">
        <v>1477</v>
      </c>
      <c r="J784" s="14">
        <v>72</v>
      </c>
      <c r="K784" s="15">
        <v>24</v>
      </c>
      <c r="L784" s="16">
        <f t="shared" si="42"/>
        <v>3</v>
      </c>
      <c r="M784" s="51"/>
      <c r="N784" s="17" t="s">
        <v>564</v>
      </c>
      <c r="O784" s="18">
        <f t="shared" si="43"/>
        <v>0</v>
      </c>
      <c r="P784" s="56"/>
      <c r="Q784" s="118"/>
    </row>
    <row r="785" spans="2:17" outlineLevel="1" x14ac:dyDescent="0.3">
      <c r="B785" s="8" t="s">
        <v>1478</v>
      </c>
      <c r="C785" s="9" t="s">
        <v>557</v>
      </c>
      <c r="D785" s="232" t="s">
        <v>1457</v>
      </c>
      <c r="E785" s="63" t="s">
        <v>1458</v>
      </c>
      <c r="F785" s="64" t="s">
        <v>1459</v>
      </c>
      <c r="G785" s="65" t="s">
        <v>563</v>
      </c>
      <c r="H785" s="24" t="s">
        <v>28</v>
      </c>
      <c r="I785" s="13" t="s">
        <v>28</v>
      </c>
      <c r="J785" s="14">
        <v>43.2</v>
      </c>
      <c r="K785" s="15">
        <v>12</v>
      </c>
      <c r="L785" s="16">
        <f t="shared" si="42"/>
        <v>3.6</v>
      </c>
      <c r="M785" s="51"/>
      <c r="N785" s="17" t="s">
        <v>564</v>
      </c>
      <c r="O785" s="18">
        <f t="shared" si="43"/>
        <v>0</v>
      </c>
      <c r="P785" s="56"/>
      <c r="Q785" s="118"/>
    </row>
    <row r="786" spans="2:17" outlineLevel="1" x14ac:dyDescent="0.3">
      <c r="B786" s="8" t="s">
        <v>1479</v>
      </c>
      <c r="C786" s="9" t="s">
        <v>557</v>
      </c>
      <c r="D786" s="232" t="s">
        <v>1457</v>
      </c>
      <c r="E786" s="63" t="s">
        <v>1458</v>
      </c>
      <c r="F786" s="64" t="s">
        <v>1459</v>
      </c>
      <c r="G786" s="65" t="s">
        <v>563</v>
      </c>
      <c r="H786" s="24" t="s">
        <v>22</v>
      </c>
      <c r="I786" s="13" t="s">
        <v>1467</v>
      </c>
      <c r="J786" s="14">
        <v>117</v>
      </c>
      <c r="K786" s="15">
        <v>12</v>
      </c>
      <c r="L786" s="16">
        <f t="shared" si="42"/>
        <v>9.75</v>
      </c>
      <c r="M786" s="51"/>
      <c r="N786" s="17" t="s">
        <v>564</v>
      </c>
      <c r="O786" s="18">
        <f t="shared" si="43"/>
        <v>0</v>
      </c>
      <c r="P786" s="56"/>
      <c r="Q786" s="118"/>
    </row>
    <row r="787" spans="2:17" x14ac:dyDescent="0.3">
      <c r="B787" s="8" t="s">
        <v>1480</v>
      </c>
      <c r="C787" s="9" t="s">
        <v>557</v>
      </c>
      <c r="D787" s="232" t="s">
        <v>1457</v>
      </c>
      <c r="E787" s="63" t="s">
        <v>1458</v>
      </c>
      <c r="F787" s="64" t="s">
        <v>1459</v>
      </c>
      <c r="G787" s="65" t="s">
        <v>563</v>
      </c>
      <c r="H787" s="24" t="s">
        <v>22</v>
      </c>
      <c r="I787" s="13" t="s">
        <v>1467</v>
      </c>
      <c r="J787" s="14">
        <v>108</v>
      </c>
      <c r="K787" s="15">
        <v>12</v>
      </c>
      <c r="L787" s="16">
        <f t="shared" si="42"/>
        <v>9</v>
      </c>
      <c r="M787" s="51"/>
      <c r="N787" s="17" t="s">
        <v>564</v>
      </c>
      <c r="O787" s="18">
        <f t="shared" si="43"/>
        <v>0</v>
      </c>
      <c r="P787" s="56"/>
      <c r="Q787" s="118"/>
    </row>
    <row r="788" spans="2:17" x14ac:dyDescent="0.3">
      <c r="B788" s="8" t="s">
        <v>1481</v>
      </c>
      <c r="C788" s="9" t="s">
        <v>557</v>
      </c>
      <c r="D788" s="232" t="s">
        <v>1457</v>
      </c>
      <c r="E788" s="63" t="s">
        <v>1458</v>
      </c>
      <c r="F788" s="64" t="s">
        <v>1459</v>
      </c>
      <c r="G788" s="65" t="s">
        <v>563</v>
      </c>
      <c r="H788" s="24" t="s">
        <v>22</v>
      </c>
      <c r="I788" s="13" t="s">
        <v>1467</v>
      </c>
      <c r="J788" s="14">
        <v>144</v>
      </c>
      <c r="K788" s="15">
        <v>12</v>
      </c>
      <c r="L788" s="16">
        <f t="shared" si="42"/>
        <v>12</v>
      </c>
      <c r="M788" s="51"/>
      <c r="N788" s="17" t="s">
        <v>564</v>
      </c>
      <c r="O788" s="18">
        <f t="shared" si="43"/>
        <v>0</v>
      </c>
      <c r="P788" s="56"/>
      <c r="Q788" s="118"/>
    </row>
    <row r="789" spans="2:17" x14ac:dyDescent="0.3">
      <c r="B789" s="8" t="s">
        <v>1482</v>
      </c>
      <c r="C789" s="9" t="s">
        <v>557</v>
      </c>
      <c r="D789" s="232" t="s">
        <v>1457</v>
      </c>
      <c r="E789" s="63" t="s">
        <v>1458</v>
      </c>
      <c r="F789" s="64" t="s">
        <v>1459</v>
      </c>
      <c r="G789" s="65" t="s">
        <v>563</v>
      </c>
      <c r="H789" s="24" t="s">
        <v>22</v>
      </c>
      <c r="I789" s="13" t="s">
        <v>1467</v>
      </c>
      <c r="J789" s="14">
        <v>138</v>
      </c>
      <c r="K789" s="15">
        <v>12</v>
      </c>
      <c r="L789" s="16">
        <f t="shared" si="42"/>
        <v>11.5</v>
      </c>
      <c r="M789" s="51"/>
      <c r="N789" s="17" t="s">
        <v>564</v>
      </c>
      <c r="O789" s="18">
        <f t="shared" si="43"/>
        <v>0</v>
      </c>
      <c r="P789" s="56"/>
      <c r="Q789" s="118"/>
    </row>
    <row r="790" spans="2:17" x14ac:dyDescent="0.3">
      <c r="B790" s="8" t="s">
        <v>1483</v>
      </c>
      <c r="C790" s="9" t="s">
        <v>557</v>
      </c>
      <c r="D790" s="232" t="s">
        <v>1457</v>
      </c>
      <c r="E790" s="63" t="s">
        <v>1458</v>
      </c>
      <c r="F790" s="64" t="s">
        <v>1459</v>
      </c>
      <c r="G790" s="65" t="s">
        <v>563</v>
      </c>
      <c r="H790" s="24" t="s">
        <v>22</v>
      </c>
      <c r="I790" s="13" t="s">
        <v>1467</v>
      </c>
      <c r="J790" s="14">
        <v>72</v>
      </c>
      <c r="K790" s="15">
        <v>12</v>
      </c>
      <c r="L790" s="16">
        <f t="shared" si="42"/>
        <v>6</v>
      </c>
      <c r="M790" s="51"/>
      <c r="N790" s="17" t="s">
        <v>564</v>
      </c>
      <c r="O790" s="18">
        <f t="shared" si="43"/>
        <v>0</v>
      </c>
      <c r="P790" s="56"/>
      <c r="Q790" s="118"/>
    </row>
    <row r="791" spans="2:17" x14ac:dyDescent="0.3">
      <c r="B791" s="8" t="s">
        <v>1484</v>
      </c>
      <c r="C791" s="9" t="s">
        <v>557</v>
      </c>
      <c r="D791" s="232" t="s">
        <v>1457</v>
      </c>
      <c r="E791" s="63" t="s">
        <v>1458</v>
      </c>
      <c r="F791" s="64" t="s">
        <v>1459</v>
      </c>
      <c r="G791" s="65" t="s">
        <v>563</v>
      </c>
      <c r="H791" s="24" t="s">
        <v>22</v>
      </c>
      <c r="I791" s="13" t="s">
        <v>1467</v>
      </c>
      <c r="J791" s="14">
        <v>90</v>
      </c>
      <c r="K791" s="15">
        <v>12</v>
      </c>
      <c r="L791" s="16">
        <f t="shared" si="42"/>
        <v>7.5</v>
      </c>
      <c r="M791" s="51"/>
      <c r="N791" s="17" t="s">
        <v>564</v>
      </c>
      <c r="O791" s="18">
        <f t="shared" si="43"/>
        <v>0</v>
      </c>
      <c r="P791" s="56"/>
      <c r="Q791" s="118"/>
    </row>
    <row r="792" spans="2:17" x14ac:dyDescent="0.3">
      <c r="B792" s="8" t="s">
        <v>1485</v>
      </c>
      <c r="C792" s="9" t="s">
        <v>557</v>
      </c>
      <c r="D792" s="232" t="s">
        <v>1457</v>
      </c>
      <c r="E792" s="63" t="s">
        <v>1458</v>
      </c>
      <c r="F792" s="64" t="s">
        <v>1459</v>
      </c>
      <c r="G792" s="65" t="s">
        <v>563</v>
      </c>
      <c r="H792" s="24" t="s">
        <v>22</v>
      </c>
      <c r="I792" s="13" t="s">
        <v>1486</v>
      </c>
      <c r="J792" s="14">
        <v>54</v>
      </c>
      <c r="K792" s="15">
        <v>12</v>
      </c>
      <c r="L792" s="16">
        <f t="shared" si="42"/>
        <v>4.5</v>
      </c>
      <c r="M792" s="51"/>
      <c r="N792" s="17" t="s">
        <v>564</v>
      </c>
      <c r="O792" s="18">
        <f t="shared" si="43"/>
        <v>0</v>
      </c>
      <c r="P792" s="56"/>
      <c r="Q792" s="118"/>
    </row>
    <row r="793" spans="2:17" x14ac:dyDescent="0.3">
      <c r="B793" s="8" t="s">
        <v>1487</v>
      </c>
      <c r="C793" s="9" t="s">
        <v>557</v>
      </c>
      <c r="D793" s="232" t="s">
        <v>1457</v>
      </c>
      <c r="E793" s="63" t="s">
        <v>1458</v>
      </c>
      <c r="F793" s="64" t="s">
        <v>1459</v>
      </c>
      <c r="G793" s="65" t="s">
        <v>563</v>
      </c>
      <c r="H793" s="24" t="s">
        <v>22</v>
      </c>
      <c r="I793" s="13" t="s">
        <v>1467</v>
      </c>
      <c r="J793" s="14">
        <v>54</v>
      </c>
      <c r="K793" s="15">
        <v>12</v>
      </c>
      <c r="L793" s="16">
        <f t="shared" si="42"/>
        <v>4.5</v>
      </c>
      <c r="M793" s="51"/>
      <c r="N793" s="17" t="s">
        <v>564</v>
      </c>
      <c r="O793" s="18">
        <f t="shared" si="43"/>
        <v>0</v>
      </c>
      <c r="P793" s="56"/>
      <c r="Q793" s="118"/>
    </row>
    <row r="794" spans="2:17" x14ac:dyDescent="0.3">
      <c r="B794" s="8" t="s">
        <v>292</v>
      </c>
      <c r="C794" s="9" t="s">
        <v>17</v>
      </c>
      <c r="D794" s="232" t="s">
        <v>239</v>
      </c>
      <c r="E794" s="63" t="s">
        <v>19</v>
      </c>
      <c r="F794" s="64" t="s">
        <v>93</v>
      </c>
      <c r="G794" s="65" t="s">
        <v>21</v>
      </c>
      <c r="H794" s="116" t="s">
        <v>28</v>
      </c>
      <c r="I794" s="13" t="s">
        <v>873</v>
      </c>
      <c r="J794" s="14">
        <v>7.22</v>
      </c>
      <c r="K794" s="15">
        <v>1</v>
      </c>
      <c r="L794" s="16">
        <f t="shared" si="42"/>
        <v>7.22</v>
      </c>
      <c r="M794" s="51"/>
      <c r="N794" s="17" t="s">
        <v>71</v>
      </c>
      <c r="O794" s="18">
        <f t="shared" si="43"/>
        <v>0</v>
      </c>
      <c r="P794" s="56"/>
      <c r="Q794" s="118">
        <v>78</v>
      </c>
    </row>
    <row r="795" spans="2:17" x14ac:dyDescent="0.3">
      <c r="B795" s="8" t="s">
        <v>120</v>
      </c>
      <c r="C795" s="9" t="s">
        <v>17</v>
      </c>
      <c r="D795" s="232" t="s">
        <v>92</v>
      </c>
      <c r="E795" s="63" t="s">
        <v>19</v>
      </c>
      <c r="F795" s="64" t="s">
        <v>93</v>
      </c>
      <c r="G795" s="65" t="s">
        <v>21</v>
      </c>
      <c r="H795" s="24" t="s">
        <v>22</v>
      </c>
      <c r="I795" s="13" t="s">
        <v>539</v>
      </c>
      <c r="J795" s="160">
        <v>51.93</v>
      </c>
      <c r="K795" s="15">
        <v>20</v>
      </c>
      <c r="L795" s="16">
        <f t="shared" si="42"/>
        <v>2.5964999999999998</v>
      </c>
      <c r="M795" s="51"/>
      <c r="N795" s="17" t="s">
        <v>33</v>
      </c>
      <c r="O795" s="18">
        <f t="shared" si="43"/>
        <v>0</v>
      </c>
      <c r="P795" s="55"/>
      <c r="Q795" s="118" t="s">
        <v>122</v>
      </c>
    </row>
    <row r="796" spans="2:17" x14ac:dyDescent="0.3">
      <c r="B796" s="8" t="s">
        <v>1340</v>
      </c>
      <c r="C796" s="9" t="s">
        <v>557</v>
      </c>
      <c r="D796" s="232" t="s">
        <v>35</v>
      </c>
      <c r="E796" s="63" t="s">
        <v>19</v>
      </c>
      <c r="F796" s="64" t="s">
        <v>716</v>
      </c>
      <c r="G796" s="65" t="s">
        <v>21</v>
      </c>
      <c r="H796" s="24" t="s">
        <v>22</v>
      </c>
      <c r="I796" s="13" t="s">
        <v>1341</v>
      </c>
      <c r="J796" s="14">
        <v>16.97</v>
      </c>
      <c r="K796" s="15">
        <v>6</v>
      </c>
      <c r="L796" s="16">
        <f t="shared" si="42"/>
        <v>2.8283333333333331</v>
      </c>
      <c r="M796" s="51"/>
      <c r="N796" s="17" t="s">
        <v>456</v>
      </c>
      <c r="O796" s="18">
        <f t="shared" si="43"/>
        <v>0</v>
      </c>
      <c r="P796" s="56"/>
      <c r="Q796" s="118" t="s">
        <v>1342</v>
      </c>
    </row>
    <row r="797" spans="2:17" ht="19.5" customHeight="1" x14ac:dyDescent="0.3">
      <c r="B797" s="8" t="s">
        <v>611</v>
      </c>
      <c r="C797" s="9" t="s">
        <v>17</v>
      </c>
      <c r="D797" s="232" t="s">
        <v>560</v>
      </c>
      <c r="E797" s="63" t="s">
        <v>561</v>
      </c>
      <c r="F797" s="64" t="s">
        <v>562</v>
      </c>
      <c r="G797" s="65" t="s">
        <v>563</v>
      </c>
      <c r="H797" s="24" t="s">
        <v>22</v>
      </c>
      <c r="I797" s="13" t="s">
        <v>317</v>
      </c>
      <c r="J797" s="14">
        <v>28.25</v>
      </c>
      <c r="K797" s="15">
        <v>24</v>
      </c>
      <c r="L797" s="16">
        <f t="shared" si="42"/>
        <v>1.1770833333333333</v>
      </c>
      <c r="M797" s="51"/>
      <c r="N797" s="23" t="s">
        <v>564</v>
      </c>
      <c r="O797" s="18">
        <f t="shared" si="43"/>
        <v>0</v>
      </c>
      <c r="P797" s="55"/>
      <c r="Q797" s="118"/>
    </row>
    <row r="798" spans="2:17" x14ac:dyDescent="0.3">
      <c r="B798" s="8" t="s">
        <v>1237</v>
      </c>
      <c r="C798" s="9" t="s">
        <v>17</v>
      </c>
      <c r="D798" s="232" t="s">
        <v>1170</v>
      </c>
      <c r="E798" s="63" t="s">
        <v>1201</v>
      </c>
      <c r="F798" s="64" t="s">
        <v>602</v>
      </c>
      <c r="G798" s="65" t="s">
        <v>21</v>
      </c>
      <c r="H798" s="24" t="s">
        <v>28</v>
      </c>
      <c r="I798" s="13" t="s">
        <v>28</v>
      </c>
      <c r="J798" s="14">
        <v>4.3899999999999997</v>
      </c>
      <c r="K798" s="15">
        <v>1</v>
      </c>
      <c r="L798" s="16">
        <f t="shared" si="42"/>
        <v>4.3899999999999997</v>
      </c>
      <c r="M798" s="51"/>
      <c r="N798" s="17" t="s">
        <v>28</v>
      </c>
      <c r="O798" s="18">
        <f t="shared" si="43"/>
        <v>0</v>
      </c>
      <c r="P798" s="55"/>
      <c r="Q798" s="118"/>
    </row>
    <row r="799" spans="2:17" x14ac:dyDescent="0.3">
      <c r="B799" s="8"/>
      <c r="C799" s="9"/>
      <c r="D799" s="9"/>
      <c r="E799" s="10"/>
      <c r="F799" s="11"/>
      <c r="G799" s="38"/>
      <c r="H799" s="4"/>
      <c r="I799" s="13"/>
      <c r="J799" s="14"/>
      <c r="K799" s="15"/>
      <c r="L799" s="16" t="e">
        <f t="shared" si="42"/>
        <v>#DIV/0!</v>
      </c>
      <c r="M799" s="51"/>
      <c r="N799" s="17"/>
      <c r="O799" s="18" t="e">
        <f t="shared" si="43"/>
        <v>#DIV/0!</v>
      </c>
      <c r="P799" s="55"/>
      <c r="Q799" s="118"/>
    </row>
    <row r="800" spans="2:17" collapsed="1" x14ac:dyDescent="0.3">
      <c r="B800" s="25"/>
      <c r="C800" s="26"/>
      <c r="D800" s="26"/>
      <c r="E800" s="27"/>
      <c r="F800" s="35"/>
      <c r="G800" s="39"/>
      <c r="H800" s="69"/>
      <c r="I800" s="29"/>
      <c r="J800" s="30"/>
      <c r="K800" s="31"/>
      <c r="L800" s="32" t="e">
        <f t="shared" si="42"/>
        <v>#DIV/0!</v>
      </c>
      <c r="M800" s="52"/>
      <c r="N800" s="33"/>
      <c r="O800" s="34" t="e">
        <f t="shared" si="43"/>
        <v>#DIV/0!</v>
      </c>
      <c r="P800" s="55"/>
      <c r="Q800" s="118"/>
    </row>
    <row r="801" spans="2:17" x14ac:dyDescent="0.3">
      <c r="B801" s="8"/>
      <c r="C801" s="9"/>
      <c r="D801" s="9"/>
      <c r="E801" s="10"/>
      <c r="F801" s="11"/>
      <c r="G801" s="38"/>
      <c r="H801" s="4"/>
      <c r="I801" s="13"/>
      <c r="J801" s="14"/>
      <c r="K801" s="15"/>
      <c r="L801" s="16" t="e">
        <f t="shared" si="42"/>
        <v>#DIV/0!</v>
      </c>
      <c r="M801" s="51"/>
      <c r="N801" s="17"/>
      <c r="O801" s="18" t="e">
        <f t="shared" si="43"/>
        <v>#DIV/0!</v>
      </c>
      <c r="P801" s="56"/>
      <c r="Q801" s="121"/>
    </row>
    <row r="802" spans="2:17" x14ac:dyDescent="0.3">
      <c r="B802" s="8"/>
      <c r="C802" s="9"/>
      <c r="D802" s="9"/>
      <c r="E802" s="10"/>
      <c r="F802" s="11"/>
      <c r="G802" s="38"/>
      <c r="H802" s="4"/>
      <c r="I802" s="13"/>
      <c r="J802" s="14"/>
      <c r="K802" s="15"/>
      <c r="L802" s="16" t="e">
        <f t="shared" si="42"/>
        <v>#DIV/0!</v>
      </c>
      <c r="M802" s="51"/>
      <c r="N802" s="17"/>
      <c r="O802" s="18" t="e">
        <f t="shared" si="43"/>
        <v>#DIV/0!</v>
      </c>
      <c r="P802" s="56"/>
      <c r="Q802" s="121"/>
    </row>
    <row r="803" spans="2:17" x14ac:dyDescent="0.3">
      <c r="B803" s="8"/>
      <c r="C803" s="9"/>
      <c r="D803" s="9"/>
      <c r="E803" s="10"/>
      <c r="F803" s="11"/>
      <c r="G803" s="38"/>
      <c r="H803" s="4"/>
      <c r="I803" s="13"/>
      <c r="J803" s="14"/>
      <c r="K803" s="15"/>
      <c r="L803" s="16" t="e">
        <f t="shared" si="42"/>
        <v>#DIV/0!</v>
      </c>
      <c r="M803" s="51"/>
      <c r="N803" s="17"/>
      <c r="O803" s="18" t="e">
        <f t="shared" si="43"/>
        <v>#DIV/0!</v>
      </c>
      <c r="P803" s="56"/>
      <c r="Q803" s="121"/>
    </row>
    <row r="804" spans="2:17" x14ac:dyDescent="0.3">
      <c r="B804" s="8"/>
      <c r="C804" s="9"/>
      <c r="D804" s="9"/>
      <c r="E804" s="10"/>
      <c r="F804" s="11"/>
      <c r="G804" s="38"/>
      <c r="H804" s="4"/>
      <c r="I804" s="13"/>
      <c r="J804" s="14"/>
      <c r="K804" s="15"/>
      <c r="L804" s="16" t="e">
        <f t="shared" si="42"/>
        <v>#DIV/0!</v>
      </c>
      <c r="M804" s="51"/>
      <c r="N804" s="17"/>
      <c r="O804" s="18" t="e">
        <f t="shared" si="43"/>
        <v>#DIV/0!</v>
      </c>
      <c r="P804" s="56"/>
      <c r="Q804" s="121"/>
    </row>
    <row r="805" spans="2:17" x14ac:dyDescent="0.3">
      <c r="B805" s="8"/>
      <c r="C805" s="9"/>
      <c r="D805" s="9"/>
      <c r="E805" s="10"/>
      <c r="F805" s="11"/>
      <c r="G805" s="38"/>
      <c r="H805" s="4"/>
      <c r="I805" s="13"/>
      <c r="J805" s="14"/>
      <c r="K805" s="15"/>
      <c r="L805" s="16" t="e">
        <f t="shared" si="42"/>
        <v>#DIV/0!</v>
      </c>
      <c r="M805" s="51"/>
      <c r="N805" s="17"/>
      <c r="O805" s="18" t="e">
        <f t="shared" si="43"/>
        <v>#DIV/0!</v>
      </c>
      <c r="P805" s="56"/>
      <c r="Q805" s="121"/>
    </row>
    <row r="806" spans="2:17" x14ac:dyDescent="0.3">
      <c r="B806" s="8"/>
      <c r="C806" s="9"/>
      <c r="D806" s="9"/>
      <c r="E806" s="10"/>
      <c r="F806" s="11"/>
      <c r="G806" s="38"/>
      <c r="H806" s="4"/>
      <c r="I806" s="13"/>
      <c r="J806" s="14"/>
      <c r="K806" s="15"/>
      <c r="L806" s="16" t="e">
        <f t="shared" si="42"/>
        <v>#DIV/0!</v>
      </c>
      <c r="M806" s="51"/>
      <c r="N806" s="17"/>
      <c r="O806" s="18" t="e">
        <f t="shared" si="43"/>
        <v>#DIV/0!</v>
      </c>
      <c r="P806" s="56"/>
      <c r="Q806" s="121"/>
    </row>
    <row r="807" spans="2:17" x14ac:dyDescent="0.3">
      <c r="B807" s="8"/>
      <c r="C807" s="9"/>
      <c r="D807" s="9"/>
      <c r="E807" s="10"/>
      <c r="F807" s="11"/>
      <c r="G807" s="38"/>
      <c r="H807" s="4"/>
      <c r="I807" s="13"/>
      <c r="J807" s="14"/>
      <c r="K807" s="15"/>
      <c r="L807" s="16" t="e">
        <f t="shared" si="42"/>
        <v>#DIV/0!</v>
      </c>
      <c r="M807" s="51"/>
      <c r="N807" s="17"/>
      <c r="O807" s="18" t="e">
        <f t="shared" si="43"/>
        <v>#DIV/0!</v>
      </c>
      <c r="P807" s="56"/>
      <c r="Q807" s="121"/>
    </row>
    <row r="808" spans="2:17" x14ac:dyDescent="0.3">
      <c r="B808" s="8"/>
      <c r="C808" s="9"/>
      <c r="D808" s="9"/>
      <c r="E808" s="10"/>
      <c r="F808" s="11"/>
      <c r="G808" s="38"/>
      <c r="H808" s="4"/>
      <c r="I808" s="13"/>
      <c r="J808" s="14"/>
      <c r="K808" s="15"/>
      <c r="L808" s="16" t="e">
        <f t="shared" si="42"/>
        <v>#DIV/0!</v>
      </c>
      <c r="M808" s="51"/>
      <c r="N808" s="17"/>
      <c r="O808" s="18" t="e">
        <f t="shared" si="43"/>
        <v>#DIV/0!</v>
      </c>
      <c r="P808" s="56"/>
      <c r="Q808" s="121"/>
    </row>
    <row r="809" spans="2:17" x14ac:dyDescent="0.3">
      <c r="B809" s="8"/>
      <c r="C809" s="9"/>
      <c r="D809" s="9"/>
      <c r="E809" s="10"/>
      <c r="F809" s="11"/>
      <c r="G809" s="38"/>
      <c r="H809" s="4"/>
      <c r="I809" s="13"/>
      <c r="J809" s="14"/>
      <c r="K809" s="15"/>
      <c r="L809" s="16" t="e">
        <f t="shared" si="42"/>
        <v>#DIV/0!</v>
      </c>
      <c r="M809" s="51"/>
      <c r="N809" s="17"/>
      <c r="O809" s="18" t="e">
        <f t="shared" si="43"/>
        <v>#DIV/0!</v>
      </c>
      <c r="P809" s="56"/>
      <c r="Q809" s="121"/>
    </row>
    <row r="810" spans="2:17" x14ac:dyDescent="0.3">
      <c r="B810" s="8"/>
      <c r="C810" s="9"/>
      <c r="D810" s="9"/>
      <c r="E810" s="10"/>
      <c r="F810" s="11"/>
      <c r="G810" s="38"/>
      <c r="H810" s="4"/>
      <c r="I810" s="13"/>
      <c r="J810" s="14"/>
      <c r="K810" s="15"/>
      <c r="L810" s="16" t="e">
        <f t="shared" si="42"/>
        <v>#DIV/0!</v>
      </c>
      <c r="M810" s="51"/>
      <c r="N810" s="17"/>
      <c r="O810" s="18" t="e">
        <f t="shared" si="43"/>
        <v>#DIV/0!</v>
      </c>
      <c r="P810" s="56"/>
      <c r="Q810" s="121"/>
    </row>
    <row r="811" spans="2:17" x14ac:dyDescent="0.3">
      <c r="B811" s="8"/>
      <c r="C811" s="9"/>
      <c r="D811" s="9"/>
      <c r="E811" s="10"/>
      <c r="F811" s="11"/>
      <c r="G811" s="38"/>
      <c r="H811" s="4"/>
      <c r="I811" s="13"/>
      <c r="J811" s="14"/>
      <c r="K811" s="15"/>
      <c r="L811" s="16" t="e">
        <f t="shared" si="42"/>
        <v>#DIV/0!</v>
      </c>
      <c r="M811" s="51"/>
      <c r="N811" s="17"/>
      <c r="O811" s="18" t="e">
        <f t="shared" si="43"/>
        <v>#DIV/0!</v>
      </c>
      <c r="P811" s="56"/>
      <c r="Q811" s="121"/>
    </row>
    <row r="812" spans="2:17" x14ac:dyDescent="0.3">
      <c r="B812" s="8"/>
      <c r="C812" s="9"/>
      <c r="D812" s="9"/>
      <c r="E812" s="10"/>
      <c r="F812" s="11"/>
      <c r="G812" s="38"/>
      <c r="H812" s="4"/>
      <c r="I812" s="13"/>
      <c r="J812" s="14"/>
      <c r="K812" s="15"/>
      <c r="L812" s="16" t="e">
        <f t="shared" si="42"/>
        <v>#DIV/0!</v>
      </c>
      <c r="M812" s="51"/>
      <c r="N812" s="17"/>
      <c r="O812" s="18" t="e">
        <f t="shared" si="43"/>
        <v>#DIV/0!</v>
      </c>
      <c r="P812" s="56"/>
      <c r="Q812" s="121"/>
    </row>
    <row r="813" spans="2:17" x14ac:dyDescent="0.3">
      <c r="B813" s="8"/>
      <c r="C813" s="9"/>
      <c r="D813" s="9"/>
      <c r="E813" s="10"/>
      <c r="F813" s="11"/>
      <c r="G813" s="38"/>
      <c r="H813" s="4"/>
      <c r="I813" s="13"/>
      <c r="J813" s="14"/>
      <c r="K813" s="15"/>
      <c r="L813" s="16" t="e">
        <f t="shared" si="42"/>
        <v>#DIV/0!</v>
      </c>
      <c r="M813" s="51"/>
      <c r="N813" s="17"/>
      <c r="O813" s="18" t="e">
        <f t="shared" si="43"/>
        <v>#DIV/0!</v>
      </c>
      <c r="P813" s="56"/>
      <c r="Q813" s="121"/>
    </row>
    <row r="814" spans="2:17" x14ac:dyDescent="0.3">
      <c r="B814" s="8"/>
      <c r="C814" s="9"/>
      <c r="D814" s="9"/>
      <c r="E814" s="10"/>
      <c r="F814" s="11"/>
      <c r="G814" s="38"/>
      <c r="H814" s="4"/>
      <c r="I814" s="13"/>
      <c r="J814" s="14"/>
      <c r="K814" s="15"/>
      <c r="L814" s="16" t="e">
        <f t="shared" si="42"/>
        <v>#DIV/0!</v>
      </c>
      <c r="M814" s="51"/>
      <c r="N814" s="17"/>
      <c r="O814" s="18" t="e">
        <f t="shared" si="43"/>
        <v>#DIV/0!</v>
      </c>
      <c r="P814" s="56"/>
      <c r="Q814" s="121"/>
    </row>
    <row r="815" spans="2:17" x14ac:dyDescent="0.3">
      <c r="B815" s="9"/>
      <c r="C815" s="9"/>
      <c r="D815" s="9"/>
      <c r="E815" s="10"/>
      <c r="F815" s="11"/>
      <c r="G815" s="38"/>
      <c r="H815" s="4"/>
      <c r="I815" s="13"/>
      <c r="J815" s="14"/>
      <c r="K815" s="15"/>
      <c r="L815" s="16" t="e">
        <f t="shared" si="42"/>
        <v>#DIV/0!</v>
      </c>
      <c r="M815" s="51"/>
      <c r="N815" s="17"/>
      <c r="O815" s="18" t="e">
        <f t="shared" si="43"/>
        <v>#DIV/0!</v>
      </c>
      <c r="P815" s="56"/>
      <c r="Q815" s="121"/>
    </row>
    <row r="816" spans="2:17" x14ac:dyDescent="0.3">
      <c r="B816" s="8"/>
      <c r="C816" s="9"/>
      <c r="D816" s="9"/>
      <c r="E816" s="10"/>
      <c r="F816" s="11"/>
      <c r="G816" s="38"/>
      <c r="H816" s="4"/>
      <c r="I816" s="13"/>
      <c r="J816" s="14"/>
      <c r="K816" s="15"/>
      <c r="L816" s="16" t="e">
        <f t="shared" si="42"/>
        <v>#DIV/0!</v>
      </c>
      <c r="M816" s="51"/>
      <c r="N816" s="17"/>
      <c r="O816" s="18" t="e">
        <f t="shared" si="43"/>
        <v>#DIV/0!</v>
      </c>
      <c r="P816" s="56"/>
      <c r="Q816" s="121"/>
    </row>
    <row r="817" spans="2:17" x14ac:dyDescent="0.3">
      <c r="B817" s="8"/>
      <c r="C817" s="9"/>
      <c r="D817" s="9"/>
      <c r="E817" s="10"/>
      <c r="F817" s="11"/>
      <c r="G817" s="38"/>
      <c r="H817" s="4"/>
      <c r="I817" s="13"/>
      <c r="J817" s="14"/>
      <c r="K817" s="15"/>
      <c r="L817" s="62" t="e">
        <f t="shared" si="42"/>
        <v>#DIV/0!</v>
      </c>
      <c r="M817" s="51"/>
      <c r="N817" s="23"/>
      <c r="O817" s="18" t="e">
        <f t="shared" si="43"/>
        <v>#DIV/0!</v>
      </c>
      <c r="P817" s="56"/>
      <c r="Q817" s="121"/>
    </row>
    <row r="818" spans="2:17" x14ac:dyDescent="0.3">
      <c r="B818" s="8"/>
      <c r="C818" s="9"/>
      <c r="D818" s="9"/>
      <c r="E818" s="10"/>
      <c r="F818" s="70"/>
      <c r="G818" s="38"/>
      <c r="H818" s="4"/>
      <c r="I818" s="13"/>
      <c r="J818" s="14"/>
      <c r="K818" s="15"/>
      <c r="L818" s="62" t="e">
        <f t="shared" si="42"/>
        <v>#DIV/0!</v>
      </c>
      <c r="M818" s="51"/>
      <c r="N818" s="23"/>
      <c r="O818" s="18" t="e">
        <f t="shared" si="43"/>
        <v>#DIV/0!</v>
      </c>
      <c r="P818" s="56"/>
      <c r="Q818" s="121"/>
    </row>
    <row r="819" spans="2:17" x14ac:dyDescent="0.3">
      <c r="B819" s="8"/>
      <c r="C819" s="9"/>
      <c r="D819" s="9"/>
      <c r="E819" s="10"/>
      <c r="F819" s="70"/>
      <c r="G819" s="38"/>
      <c r="H819" s="4"/>
      <c r="I819" s="13"/>
      <c r="J819" s="14"/>
      <c r="K819" s="15"/>
      <c r="L819" s="62" t="e">
        <f t="shared" si="42"/>
        <v>#DIV/0!</v>
      </c>
      <c r="M819" s="51"/>
      <c r="N819" s="23"/>
      <c r="O819" s="18" t="e">
        <f t="shared" si="43"/>
        <v>#DIV/0!</v>
      </c>
      <c r="P819" s="56"/>
      <c r="Q819" s="121"/>
    </row>
    <row r="820" spans="2:17" x14ac:dyDescent="0.3">
      <c r="B820" s="8"/>
      <c r="C820" s="9"/>
      <c r="D820" s="9"/>
      <c r="E820" s="10"/>
      <c r="F820" s="11"/>
      <c r="G820" s="38"/>
      <c r="H820" s="4"/>
      <c r="I820" s="13"/>
      <c r="J820" s="14"/>
      <c r="K820" s="15"/>
      <c r="L820" s="16" t="e">
        <f t="shared" si="42"/>
        <v>#DIV/0!</v>
      </c>
      <c r="M820" s="51"/>
      <c r="N820" s="17"/>
      <c r="O820" s="18" t="e">
        <f t="shared" si="43"/>
        <v>#DIV/0!</v>
      </c>
      <c r="P820" s="56"/>
      <c r="Q820" s="121"/>
    </row>
    <row r="821" spans="2:17" x14ac:dyDescent="0.3">
      <c r="B821" s="25"/>
      <c r="C821" s="26"/>
      <c r="D821" s="26"/>
      <c r="E821" s="27"/>
      <c r="F821" s="35"/>
      <c r="G821" s="39"/>
      <c r="H821" s="28"/>
      <c r="I821" s="29"/>
      <c r="J821" s="30"/>
      <c r="K821" s="31"/>
      <c r="L821" s="32" t="e">
        <f t="shared" si="42"/>
        <v>#DIV/0!</v>
      </c>
      <c r="M821" s="52"/>
      <c r="N821" s="33"/>
      <c r="O821" s="34" t="e">
        <f t="shared" si="43"/>
        <v>#DIV/0!</v>
      </c>
      <c r="P821" s="56"/>
      <c r="Q821" s="121"/>
    </row>
    <row r="822" spans="2:17" x14ac:dyDescent="0.3">
      <c r="B822" s="25"/>
      <c r="C822" s="26"/>
      <c r="D822" s="26"/>
      <c r="E822" s="27"/>
      <c r="F822" s="35"/>
      <c r="G822" s="39"/>
      <c r="H822" s="45"/>
      <c r="I822" s="29"/>
      <c r="J822" s="161"/>
      <c r="K822" s="31"/>
      <c r="L822" s="32"/>
      <c r="M822" s="52"/>
      <c r="N822" s="33"/>
      <c r="O822" s="34"/>
      <c r="P822" s="158"/>
      <c r="Q822"/>
    </row>
  </sheetData>
  <phoneticPr fontId="13" type="noConversion"/>
  <conditionalFormatting sqref="C4:C10 C187 C189 C191:C192 C194 C202 C204 C134 C120 C124 C126 C128 C136 C138:C139 C142 C711 C713:C723 C181:C185 C446:C447 C95 C92:C93 C83:C84 C77:C78 C75 C73 C86:C90 C99:C108 C248:C249 C246 C243 C238 C236 C234 C229 C251:C253 C263 C267:C275 C425:C429 C527 C530:C532 C638 C640:C641 C634 C643 C645:C646 C636 C620:C621 C607:C608 C603 C591:C594 C589 C586 C611 C615:C616 C582:C584 C507:C509 C498 C518:C519 C376 C431 C409:C422 C705:C709 C725:C754 C761:C821 C597 C599:C600 C371:C374 C348:C364 C378:C385 C392:C394 C396:C400 C436:C437 C511:C513 C522 C541 C534 C122 C196:C198 C213:C227 C689:C701 C668:C676 C681 C683 C605 C500:C501 C546:C554 C665 C678:C679 C478:C479 C483 C486 C503:C504 C515 C556 C559:C560 C648 C650:C658 C756:C759 C265 C449:C456 C19 C440:C444 C465:C471 C494:C496 C97 C488:C492 C473 C475:C476 C206 C460 C580 C166:C179 C144:C164 C110:C118 C66:C68 C59:C64 C12:C16 C260 C387:C390 C524:C525 C562:C578 C686 C366:C369 C623:C631 C310:C346 C209:C210 C200 C402:C407 C536:C537 C255:C258 C278:C295 C297:C307 C22:C56 C660:C663">
    <cfRule type="containsText" dxfId="181" priority="193" operator="containsText" text="N">
      <formula>NOT(ISERROR(SEARCH("N",C4)))</formula>
    </cfRule>
  </conditionalFormatting>
  <conditionalFormatting sqref="C186">
    <cfRule type="containsText" dxfId="180" priority="192" operator="containsText" text="N">
      <formula>NOT(ISERROR(SEARCH("N",C186)))</formula>
    </cfRule>
  </conditionalFormatting>
  <conditionalFormatting sqref="C188">
    <cfRule type="containsText" dxfId="179" priority="191" operator="containsText" text="N">
      <formula>NOT(ISERROR(SEARCH("N",C188)))</formula>
    </cfRule>
  </conditionalFormatting>
  <conditionalFormatting sqref="C190">
    <cfRule type="containsText" dxfId="178" priority="190" operator="containsText" text="N">
      <formula>NOT(ISERROR(SEARCH("N",C190)))</formula>
    </cfRule>
  </conditionalFormatting>
  <conditionalFormatting sqref="C193">
    <cfRule type="containsText" dxfId="177" priority="189" operator="containsText" text="N">
      <formula>NOT(ISERROR(SEARCH("N",C193)))</formula>
    </cfRule>
  </conditionalFormatting>
  <conditionalFormatting sqref="C201">
    <cfRule type="containsText" dxfId="176" priority="188" operator="containsText" text="N">
      <formula>NOT(ISERROR(SEARCH("N",C201)))</formula>
    </cfRule>
  </conditionalFormatting>
  <conditionalFormatting sqref="C203">
    <cfRule type="containsText" dxfId="175" priority="187" operator="containsText" text="N">
      <formula>NOT(ISERROR(SEARCH("N",C203)))</formula>
    </cfRule>
  </conditionalFormatting>
  <conditionalFormatting sqref="C133">
    <cfRule type="containsText" dxfId="174" priority="186" operator="containsText" text="N">
      <formula>NOT(ISERROR(SEARCH("N",C133)))</formula>
    </cfRule>
  </conditionalFormatting>
  <conditionalFormatting sqref="C119">
    <cfRule type="containsText" dxfId="173" priority="185" operator="containsText" text="N">
      <formula>NOT(ISERROR(SEARCH("N",C119)))</formula>
    </cfRule>
  </conditionalFormatting>
  <conditionalFormatting sqref="C123">
    <cfRule type="containsText" dxfId="172" priority="184" operator="containsText" text="N">
      <formula>NOT(ISERROR(SEARCH("N",C123)))</formula>
    </cfRule>
  </conditionalFormatting>
  <conditionalFormatting sqref="C125">
    <cfRule type="containsText" dxfId="171" priority="183" operator="containsText" text="N">
      <formula>NOT(ISERROR(SEARCH("N",C125)))</formula>
    </cfRule>
  </conditionalFormatting>
  <conditionalFormatting sqref="C127">
    <cfRule type="containsText" dxfId="170" priority="182" operator="containsText" text="N">
      <formula>NOT(ISERROR(SEARCH("N",C127)))</formula>
    </cfRule>
  </conditionalFormatting>
  <conditionalFormatting sqref="C135">
    <cfRule type="containsText" dxfId="169" priority="181" operator="containsText" text="N">
      <formula>NOT(ISERROR(SEARCH("N",C135)))</formula>
    </cfRule>
  </conditionalFormatting>
  <conditionalFormatting sqref="C137">
    <cfRule type="containsText" dxfId="168" priority="180" operator="containsText" text="N">
      <formula>NOT(ISERROR(SEARCH("N",C137)))</formula>
    </cfRule>
  </conditionalFormatting>
  <conditionalFormatting sqref="C140:C141">
    <cfRule type="containsText" dxfId="167" priority="179" operator="containsText" text="N">
      <formula>NOT(ISERROR(SEARCH("N",C140)))</formula>
    </cfRule>
  </conditionalFormatting>
  <conditionalFormatting sqref="C710">
    <cfRule type="containsText" dxfId="166" priority="178" operator="containsText" text="N">
      <formula>NOT(ISERROR(SEARCH("N",C710)))</formula>
    </cfRule>
  </conditionalFormatting>
  <conditionalFormatting sqref="C712">
    <cfRule type="containsText" dxfId="165" priority="177" operator="containsText" text="N">
      <formula>NOT(ISERROR(SEARCH("N",C712)))</formula>
    </cfRule>
  </conditionalFormatting>
  <conditionalFormatting sqref="C180">
    <cfRule type="containsText" dxfId="164" priority="176" operator="containsText" text="N">
      <formula>NOT(ISERROR(SEARCH("N",C180)))</formula>
    </cfRule>
  </conditionalFormatting>
  <conditionalFormatting sqref="C445">
    <cfRule type="containsText" dxfId="163" priority="175" operator="containsText" text="N">
      <formula>NOT(ISERROR(SEARCH("N",C445)))</formula>
    </cfRule>
  </conditionalFormatting>
  <conditionalFormatting sqref="C94">
    <cfRule type="containsText" dxfId="162" priority="174" operator="containsText" text="N">
      <formula>NOT(ISERROR(SEARCH("N",C94)))</formula>
    </cfRule>
  </conditionalFormatting>
  <conditionalFormatting sqref="C91">
    <cfRule type="containsText" dxfId="161" priority="173" operator="containsText" text="N">
      <formula>NOT(ISERROR(SEARCH("N",C91)))</formula>
    </cfRule>
  </conditionalFormatting>
  <conditionalFormatting sqref="C82">
    <cfRule type="containsText" dxfId="160" priority="172" operator="containsText" text="N">
      <formula>NOT(ISERROR(SEARCH("N",C82)))</formula>
    </cfRule>
  </conditionalFormatting>
  <conditionalFormatting sqref="C80">
    <cfRule type="containsText" dxfId="159" priority="171" operator="containsText" text="N">
      <formula>NOT(ISERROR(SEARCH("N",C80)))</formula>
    </cfRule>
  </conditionalFormatting>
  <conditionalFormatting sqref="C76">
    <cfRule type="containsText" dxfId="158" priority="170" operator="containsText" text="N">
      <formula>NOT(ISERROR(SEARCH("N",C76)))</formula>
    </cfRule>
  </conditionalFormatting>
  <conditionalFormatting sqref="C74">
    <cfRule type="containsText" dxfId="157" priority="169" operator="containsText" text="N">
      <formula>NOT(ISERROR(SEARCH("N",C74)))</formula>
    </cfRule>
  </conditionalFormatting>
  <conditionalFormatting sqref="C72">
    <cfRule type="containsText" dxfId="156" priority="168" operator="containsText" text="N">
      <formula>NOT(ISERROR(SEARCH("N",C72)))</formula>
    </cfRule>
  </conditionalFormatting>
  <conditionalFormatting sqref="C85">
    <cfRule type="containsText" dxfId="155" priority="167" operator="containsText" text="N">
      <formula>NOT(ISERROR(SEARCH("N",C85)))</formula>
    </cfRule>
  </conditionalFormatting>
  <conditionalFormatting sqref="C98">
    <cfRule type="containsText" dxfId="154" priority="166" operator="containsText" text="N">
      <formula>NOT(ISERROR(SEARCH("N",C98)))</formula>
    </cfRule>
  </conditionalFormatting>
  <conditionalFormatting sqref="C254">
    <cfRule type="containsText" dxfId="153" priority="165" operator="containsText" text="N">
      <formula>NOT(ISERROR(SEARCH("N",C254)))</formula>
    </cfRule>
  </conditionalFormatting>
  <conditionalFormatting sqref="C247">
    <cfRule type="containsText" dxfId="152" priority="163" operator="containsText" text="N">
      <formula>NOT(ISERROR(SEARCH("N",C247)))</formula>
    </cfRule>
  </conditionalFormatting>
  <conditionalFormatting sqref="C245">
    <cfRule type="containsText" dxfId="151" priority="162" operator="containsText" text="N">
      <formula>NOT(ISERROR(SEARCH("N",C245)))</formula>
    </cfRule>
  </conditionalFormatting>
  <conditionalFormatting sqref="C242">
    <cfRule type="containsText" dxfId="150" priority="161" operator="containsText" text="N">
      <formula>NOT(ISERROR(SEARCH("N",C242)))</formula>
    </cfRule>
  </conditionalFormatting>
  <conditionalFormatting sqref="C239">
    <cfRule type="containsText" dxfId="149" priority="160" operator="containsText" text="N">
      <formula>NOT(ISERROR(SEARCH("N",C239)))</formula>
    </cfRule>
  </conditionalFormatting>
  <conditionalFormatting sqref="C237">
    <cfRule type="containsText" dxfId="148" priority="159" operator="containsText" text="N">
      <formula>NOT(ISERROR(SEARCH("N",C237)))</formula>
    </cfRule>
  </conditionalFormatting>
  <conditionalFormatting sqref="C235">
    <cfRule type="containsText" dxfId="147" priority="158" operator="containsText" text="N">
      <formula>NOT(ISERROR(SEARCH("N",C235)))</formula>
    </cfRule>
  </conditionalFormatting>
  <conditionalFormatting sqref="C233">
    <cfRule type="containsText" dxfId="146" priority="157" operator="containsText" text="N">
      <formula>NOT(ISERROR(SEARCH("N",C233)))</formula>
    </cfRule>
  </conditionalFormatting>
  <conditionalFormatting sqref="C228">
    <cfRule type="containsText" dxfId="145" priority="156" operator="containsText" text="N">
      <formula>NOT(ISERROR(SEARCH("N",C228)))</formula>
    </cfRule>
  </conditionalFormatting>
  <conditionalFormatting sqref="C250">
    <cfRule type="containsText" dxfId="144" priority="155" operator="containsText" text="N">
      <formula>NOT(ISERROR(SEARCH("N",C250)))</formula>
    </cfRule>
  </conditionalFormatting>
  <conditionalFormatting sqref="C261:C262">
    <cfRule type="containsText" dxfId="143" priority="154" operator="containsText" text="N">
      <formula>NOT(ISERROR(SEARCH("N",C261)))</formula>
    </cfRule>
  </conditionalFormatting>
  <conditionalFormatting sqref="C266">
    <cfRule type="containsText" dxfId="142" priority="152" operator="containsText" text="N">
      <formula>NOT(ISERROR(SEARCH("N",C266)))</formula>
    </cfRule>
  </conditionalFormatting>
  <conditionalFormatting sqref="C424">
    <cfRule type="containsText" dxfId="141" priority="151" operator="containsText" text="N">
      <formula>NOT(ISERROR(SEARCH("N",C424)))</formula>
    </cfRule>
  </conditionalFormatting>
  <conditionalFormatting sqref="C529">
    <cfRule type="containsText" dxfId="140" priority="149" operator="containsText" text="N">
      <formula>NOT(ISERROR(SEARCH("N",C529)))</formula>
    </cfRule>
  </conditionalFormatting>
  <conditionalFormatting sqref="C637">
    <cfRule type="containsText" dxfId="139" priority="148" operator="containsText" text="N">
      <formula>NOT(ISERROR(SEARCH("N",C637)))</formula>
    </cfRule>
  </conditionalFormatting>
  <conditionalFormatting sqref="C639">
    <cfRule type="containsText" dxfId="138" priority="147" operator="containsText" text="N">
      <formula>NOT(ISERROR(SEARCH("N",C639)))</formula>
    </cfRule>
  </conditionalFormatting>
  <conditionalFormatting sqref="C632:C633">
    <cfRule type="containsText" dxfId="137" priority="146" operator="containsText" text="N">
      <formula>NOT(ISERROR(SEARCH("N",C632)))</formula>
    </cfRule>
  </conditionalFormatting>
  <conditionalFormatting sqref="C642">
    <cfRule type="containsText" dxfId="136" priority="145" operator="containsText" text="N">
      <formula>NOT(ISERROR(SEARCH("N",C642)))</formula>
    </cfRule>
  </conditionalFormatting>
  <conditionalFormatting sqref="C644">
    <cfRule type="containsText" dxfId="135" priority="144" operator="containsText" text="N">
      <formula>NOT(ISERROR(SEARCH("N",C644)))</formula>
    </cfRule>
  </conditionalFormatting>
  <conditionalFormatting sqref="C635">
    <cfRule type="containsText" dxfId="134" priority="143" operator="containsText" text="N">
      <formula>NOT(ISERROR(SEARCH("N",C635)))</formula>
    </cfRule>
  </conditionalFormatting>
  <conditionalFormatting sqref="C619">
    <cfRule type="containsText" dxfId="133" priority="142" operator="containsText" text="N">
      <formula>NOT(ISERROR(SEARCH("N",C619)))</formula>
    </cfRule>
  </conditionalFormatting>
  <conditionalFormatting sqref="C606">
    <cfRule type="containsText" dxfId="132" priority="141" operator="containsText" text="N">
      <formula>NOT(ISERROR(SEARCH("N",C606)))</formula>
    </cfRule>
  </conditionalFormatting>
  <conditionalFormatting sqref="C590">
    <cfRule type="containsText" dxfId="131" priority="139" operator="containsText" text="N">
      <formula>NOT(ISERROR(SEARCH("N",C590)))</formula>
    </cfRule>
  </conditionalFormatting>
  <conditionalFormatting sqref="C588">
    <cfRule type="containsText" dxfId="130" priority="138" operator="containsText" text="N">
      <formula>NOT(ISERROR(SEARCH("N",C588)))</formula>
    </cfRule>
  </conditionalFormatting>
  <conditionalFormatting sqref="C585">
    <cfRule type="containsText" dxfId="129" priority="137" operator="containsText" text="N">
      <formula>NOT(ISERROR(SEARCH("N",C585)))</formula>
    </cfRule>
  </conditionalFormatting>
  <conditionalFormatting sqref="C609:C610">
    <cfRule type="containsText" dxfId="128" priority="136" operator="containsText" text="N">
      <formula>NOT(ISERROR(SEARCH("N",C609)))</formula>
    </cfRule>
  </conditionalFormatting>
  <conditionalFormatting sqref="C612">
    <cfRule type="containsText" dxfId="127" priority="135" operator="containsText" text="N">
      <formula>NOT(ISERROR(SEARCH("N",C612)))</formula>
    </cfRule>
  </conditionalFormatting>
  <conditionalFormatting sqref="C581">
    <cfRule type="containsText" dxfId="126" priority="134" operator="containsText" text="N">
      <formula>NOT(ISERROR(SEARCH("N",C581)))</formula>
    </cfRule>
  </conditionalFormatting>
  <conditionalFormatting sqref="C505">
    <cfRule type="containsText" dxfId="125" priority="133" operator="containsText" text="N">
      <formula>NOT(ISERROR(SEARCH("N",C505)))</formula>
    </cfRule>
  </conditionalFormatting>
  <conditionalFormatting sqref="C497">
    <cfRule type="containsText" dxfId="124" priority="132" operator="containsText" text="N">
      <formula>NOT(ISERROR(SEARCH("N",C497)))</formula>
    </cfRule>
  </conditionalFormatting>
  <conditionalFormatting sqref="C517">
    <cfRule type="containsText" dxfId="123" priority="131" operator="containsText" text="N">
      <formula>NOT(ISERROR(SEARCH("N",C517)))</formula>
    </cfRule>
  </conditionalFormatting>
  <conditionalFormatting sqref="C375">
    <cfRule type="containsText" dxfId="122" priority="130" operator="containsText" text="N">
      <formula>NOT(ISERROR(SEARCH("N",C375)))</formula>
    </cfRule>
  </conditionalFormatting>
  <conditionalFormatting sqref="C430">
    <cfRule type="containsText" dxfId="121" priority="129" operator="containsText" text="N">
      <formula>NOT(ISERROR(SEARCH("N",C430)))</formula>
    </cfRule>
  </conditionalFormatting>
  <conditionalFormatting sqref="C408">
    <cfRule type="containsText" dxfId="120" priority="128" operator="containsText" text="N">
      <formula>NOT(ISERROR(SEARCH("N",C408)))</formula>
    </cfRule>
  </conditionalFormatting>
  <conditionalFormatting sqref="C704">
    <cfRule type="containsText" dxfId="119" priority="127" operator="containsText" text="N">
      <formula>NOT(ISERROR(SEARCH("N",C704)))</formula>
    </cfRule>
  </conditionalFormatting>
  <conditionalFormatting sqref="C724">
    <cfRule type="containsText" dxfId="118" priority="126" operator="containsText" text="N">
      <formula>NOT(ISERROR(SEARCH("N",C724)))</formula>
    </cfRule>
  </conditionalFormatting>
  <conditionalFormatting sqref="C760">
    <cfRule type="containsText" dxfId="117" priority="125" operator="containsText" text="N">
      <formula>NOT(ISERROR(SEARCH("N",C760)))</formula>
    </cfRule>
  </conditionalFormatting>
  <conditionalFormatting sqref="C595:C596">
    <cfRule type="containsText" dxfId="116" priority="124" operator="containsText" text="N">
      <formula>NOT(ISERROR(SEARCH("N",C595)))</formula>
    </cfRule>
  </conditionalFormatting>
  <conditionalFormatting sqref="C598">
    <cfRule type="containsText" dxfId="115" priority="123" operator="containsText" text="N">
      <formula>NOT(ISERROR(SEARCH("N",C598)))</formula>
    </cfRule>
  </conditionalFormatting>
  <conditionalFormatting sqref="C370">
    <cfRule type="containsText" dxfId="114" priority="122" operator="containsText" text="N">
      <formula>NOT(ISERROR(SEARCH("N",C370)))</formula>
    </cfRule>
  </conditionalFormatting>
  <conditionalFormatting sqref="C347">
    <cfRule type="containsText" dxfId="113" priority="121" operator="containsText" text="N">
      <formula>NOT(ISERROR(SEARCH("N",C347)))</formula>
    </cfRule>
  </conditionalFormatting>
  <conditionalFormatting sqref="C377">
    <cfRule type="containsText" dxfId="112" priority="120" operator="containsText" text="N">
      <formula>NOT(ISERROR(SEARCH("N",C377)))</formula>
    </cfRule>
  </conditionalFormatting>
  <conditionalFormatting sqref="C391">
    <cfRule type="containsText" dxfId="111" priority="119" operator="containsText" text="N">
      <formula>NOT(ISERROR(SEARCH("N",C391)))</formula>
    </cfRule>
  </conditionalFormatting>
  <conditionalFormatting sqref="C395">
    <cfRule type="containsText" dxfId="110" priority="118" operator="containsText" text="N">
      <formula>NOT(ISERROR(SEARCH("N",C395)))</formula>
    </cfRule>
  </conditionalFormatting>
  <conditionalFormatting sqref="C433:C434">
    <cfRule type="containsText" dxfId="109" priority="117" operator="containsText" text="N">
      <formula>NOT(ISERROR(SEARCH("N",C433)))</formula>
    </cfRule>
  </conditionalFormatting>
  <conditionalFormatting sqref="C510">
    <cfRule type="containsText" dxfId="108" priority="116" operator="containsText" text="N">
      <formula>NOT(ISERROR(SEARCH("N",C510)))</formula>
    </cfRule>
  </conditionalFormatting>
  <conditionalFormatting sqref="C521">
    <cfRule type="containsText" dxfId="107" priority="115" operator="containsText" text="N">
      <formula>NOT(ISERROR(SEARCH("N",C521)))</formula>
    </cfRule>
  </conditionalFormatting>
  <conditionalFormatting sqref="C538">
    <cfRule type="containsText" dxfId="106" priority="114" operator="containsText" text="N">
      <formula>NOT(ISERROR(SEARCH("N",C538)))</formula>
    </cfRule>
  </conditionalFormatting>
  <conditionalFormatting sqref="C540">
    <cfRule type="containsText" dxfId="105" priority="113" operator="containsText" text="N">
      <formula>NOT(ISERROR(SEARCH("N",C540)))</formula>
    </cfRule>
  </conditionalFormatting>
  <conditionalFormatting sqref="C277">
    <cfRule type="containsText" dxfId="104" priority="112" operator="containsText" text="N">
      <formula>NOT(ISERROR(SEARCH("N",C277)))</formula>
    </cfRule>
  </conditionalFormatting>
  <conditionalFormatting sqref="C533">
    <cfRule type="containsText" dxfId="103" priority="111" operator="containsText" text="N">
      <formula>NOT(ISERROR(SEARCH("N",C533)))</formula>
    </cfRule>
  </conditionalFormatting>
  <conditionalFormatting sqref="C121">
    <cfRule type="containsText" dxfId="102" priority="110" operator="containsText" text="N">
      <formula>NOT(ISERROR(SEARCH("N",C121)))</formula>
    </cfRule>
  </conditionalFormatting>
  <conditionalFormatting sqref="C195">
    <cfRule type="containsText" dxfId="101" priority="109" operator="containsText" text="N">
      <formula>NOT(ISERROR(SEARCH("N",C195)))</formula>
    </cfRule>
  </conditionalFormatting>
  <conditionalFormatting sqref="C211">
    <cfRule type="containsText" dxfId="100" priority="108" operator="containsText" text="N">
      <formula>NOT(ISERROR(SEARCH("N",C211)))</formula>
    </cfRule>
  </conditionalFormatting>
  <conditionalFormatting sqref="C296">
    <cfRule type="containsText" dxfId="99" priority="107" operator="containsText" text="N">
      <formula>NOT(ISERROR(SEARCH("N",C296)))</formula>
    </cfRule>
  </conditionalFormatting>
  <conditionalFormatting sqref="C240">
    <cfRule type="containsText" dxfId="98" priority="99" operator="containsText" text="N">
      <formula>NOT(ISERROR(SEARCH("N",C240)))</formula>
    </cfRule>
  </conditionalFormatting>
  <conditionalFormatting sqref="C667">
    <cfRule type="containsText" dxfId="97" priority="105" operator="containsText" text="N">
      <formula>NOT(ISERROR(SEARCH("N",C667)))</formula>
    </cfRule>
  </conditionalFormatting>
  <conditionalFormatting sqref="C666">
    <cfRule type="containsText" dxfId="96" priority="104" operator="containsText" text="N">
      <formula>NOT(ISERROR(SEARCH("N",C666)))</formula>
    </cfRule>
  </conditionalFormatting>
  <conditionalFormatting sqref="C680">
    <cfRule type="containsText" dxfId="95" priority="103" operator="containsText" text="N">
      <formula>NOT(ISERROR(SEARCH("N",C680)))</formula>
    </cfRule>
  </conditionalFormatting>
  <conditionalFormatting sqref="C682">
    <cfRule type="containsText" dxfId="94" priority="102" operator="containsText" text="N">
      <formula>NOT(ISERROR(SEARCH("N",C682)))</formula>
    </cfRule>
  </conditionalFormatting>
  <conditionalFormatting sqref="C604">
    <cfRule type="containsText" dxfId="93" priority="101" operator="containsText" text="N">
      <formula>NOT(ISERROR(SEARCH("N",C604)))</formula>
    </cfRule>
  </conditionalFormatting>
  <conditionalFormatting sqref="C499">
    <cfRule type="containsText" dxfId="92" priority="100" operator="containsText" text="N">
      <formula>NOT(ISERROR(SEARCH("N",C499)))</formula>
    </cfRule>
  </conditionalFormatting>
  <conditionalFormatting sqref="C241">
    <cfRule type="containsText" dxfId="91" priority="98" operator="containsText" text="N">
      <formula>NOT(ISERROR(SEARCH("N",C241)))</formula>
    </cfRule>
  </conditionalFormatting>
  <conditionalFormatting sqref="C423">
    <cfRule type="containsText" dxfId="90" priority="97" operator="containsText" text="N">
      <formula>NOT(ISERROR(SEARCH("N",C423)))</formula>
    </cfRule>
  </conditionalFormatting>
  <conditionalFormatting sqref="C543">
    <cfRule type="containsText" dxfId="89" priority="96" operator="containsText" text="N">
      <formula>NOT(ISERROR(SEARCH("N",C543)))</formula>
    </cfRule>
  </conditionalFormatting>
  <conditionalFormatting sqref="C664">
    <cfRule type="containsText" dxfId="88" priority="95" operator="containsText" text="N">
      <formula>NOT(ISERROR(SEARCH("N",C664)))</formula>
    </cfRule>
  </conditionalFormatting>
  <conditionalFormatting sqref="C677">
    <cfRule type="containsText" dxfId="87" priority="94" operator="containsText" text="N">
      <formula>NOT(ISERROR(SEARCH("N",C677)))</formula>
    </cfRule>
  </conditionalFormatting>
  <conditionalFormatting sqref="C477">
    <cfRule type="containsText" dxfId="86" priority="93" operator="containsText" text="N">
      <formula>NOT(ISERROR(SEARCH("N",C477)))</formula>
    </cfRule>
  </conditionalFormatting>
  <conditionalFormatting sqref="C482">
    <cfRule type="containsText" dxfId="85" priority="92" operator="containsText" text="N">
      <formula>NOT(ISERROR(SEARCH("N",C482)))</formula>
    </cfRule>
  </conditionalFormatting>
  <conditionalFormatting sqref="C484">
    <cfRule type="containsText" dxfId="84" priority="91" operator="containsText" text="N">
      <formula>NOT(ISERROR(SEARCH("N",C484)))</formula>
    </cfRule>
  </conditionalFormatting>
  <conditionalFormatting sqref="C502">
    <cfRule type="containsText" dxfId="83" priority="90" operator="containsText" text="N">
      <formula>NOT(ISERROR(SEARCH("N",C502)))</formula>
    </cfRule>
  </conditionalFormatting>
  <conditionalFormatting sqref="C514">
    <cfRule type="containsText" dxfId="82" priority="89" operator="containsText" text="N">
      <formula>NOT(ISERROR(SEARCH("N",C514)))</formula>
    </cfRule>
  </conditionalFormatting>
  <conditionalFormatting sqref="C542">
    <cfRule type="containsText" dxfId="81" priority="88" operator="containsText" text="N">
      <formula>NOT(ISERROR(SEARCH("N",C542)))</formula>
    </cfRule>
  </conditionalFormatting>
  <conditionalFormatting sqref="C555">
    <cfRule type="containsText" dxfId="80" priority="87" operator="containsText" text="N">
      <formula>NOT(ISERROR(SEARCH("N",C555)))</formula>
    </cfRule>
  </conditionalFormatting>
  <conditionalFormatting sqref="C557">
    <cfRule type="containsText" dxfId="79" priority="86" operator="containsText" text="N">
      <formula>NOT(ISERROR(SEARCH("N",C557)))</formula>
    </cfRule>
  </conditionalFormatting>
  <conditionalFormatting sqref="C647">
    <cfRule type="containsText" dxfId="78" priority="85" operator="containsText" text="N">
      <formula>NOT(ISERROR(SEARCH("N",C647)))</formula>
    </cfRule>
  </conditionalFormatting>
  <conditionalFormatting sqref="C649">
    <cfRule type="containsText" dxfId="77" priority="84" operator="containsText" text="N">
      <formula>NOT(ISERROR(SEARCH("N",C649)))</formula>
    </cfRule>
  </conditionalFormatting>
  <conditionalFormatting sqref="C755">
    <cfRule type="containsText" dxfId="76" priority="83" operator="containsText" text="N">
      <formula>NOT(ISERROR(SEARCH("N",C755)))</formula>
    </cfRule>
  </conditionalFormatting>
  <conditionalFormatting sqref="C69:C71">
    <cfRule type="containsText" dxfId="75" priority="82" operator="containsText" text="N">
      <formula>NOT(ISERROR(SEARCH("N",C69)))</formula>
    </cfRule>
  </conditionalFormatting>
  <conditionalFormatting sqref="C264">
    <cfRule type="containsText" dxfId="74" priority="81" operator="containsText" text="N">
      <formula>NOT(ISERROR(SEARCH("N",C264)))</formula>
    </cfRule>
  </conditionalFormatting>
  <conditionalFormatting sqref="C448">
    <cfRule type="containsText" dxfId="73" priority="80" operator="containsText" text="N">
      <formula>NOT(ISERROR(SEARCH("N",C448)))</formula>
    </cfRule>
  </conditionalFormatting>
  <conditionalFormatting sqref="C18">
    <cfRule type="containsText" dxfId="72" priority="79" operator="containsText" text="N">
      <formula>NOT(ISERROR(SEARCH("N",C18)))</formula>
    </cfRule>
  </conditionalFormatting>
  <conditionalFormatting sqref="C438:C439">
    <cfRule type="containsText" dxfId="71" priority="78" operator="containsText" text="N">
      <formula>NOT(ISERROR(SEARCH("N",C438)))</formula>
    </cfRule>
  </conditionalFormatting>
  <conditionalFormatting sqref="C461:C464">
    <cfRule type="containsText" dxfId="70" priority="77" operator="containsText" text="N">
      <formula>NOT(ISERROR(SEARCH("N",C461)))</formula>
    </cfRule>
  </conditionalFormatting>
  <conditionalFormatting sqref="C493">
    <cfRule type="containsText" dxfId="69" priority="76" operator="containsText" text="N">
      <formula>NOT(ISERROR(SEARCH("N",C493)))</formula>
    </cfRule>
  </conditionalFormatting>
  <conditionalFormatting sqref="C435">
    <cfRule type="containsText" dxfId="68" priority="75" operator="containsText" text="N">
      <formula>NOT(ISERROR(SEARCH("N",C435)))</formula>
    </cfRule>
  </conditionalFormatting>
  <conditionalFormatting sqref="C96">
    <cfRule type="containsText" dxfId="67" priority="74" operator="containsText" text="N">
      <formula>NOT(ISERROR(SEARCH("N",C96)))</formula>
    </cfRule>
  </conditionalFormatting>
  <conditionalFormatting sqref="C17">
    <cfRule type="containsText" dxfId="66" priority="73" operator="containsText" text="N">
      <formula>NOT(ISERROR(SEARCH("N",C17)))</formula>
    </cfRule>
  </conditionalFormatting>
  <conditionalFormatting sqref="C432">
    <cfRule type="containsText" dxfId="65" priority="72" operator="containsText" text="N">
      <formula>NOT(ISERROR(SEARCH("N",C432)))</formula>
    </cfRule>
  </conditionalFormatting>
  <conditionalFormatting sqref="C487">
    <cfRule type="containsText" dxfId="64" priority="71" operator="containsText" text="N">
      <formula>NOT(ISERROR(SEARCH("N",C487)))</formula>
    </cfRule>
  </conditionalFormatting>
  <conditionalFormatting sqref="C205">
    <cfRule type="containsText" dxfId="63" priority="62" operator="containsText" text="N">
      <formula>NOT(ISERROR(SEARCH("N",C205)))</formula>
    </cfRule>
  </conditionalFormatting>
  <conditionalFormatting sqref="C617">
    <cfRule type="containsText" dxfId="62" priority="69" operator="containsText" text="N">
      <formula>NOT(ISERROR(SEARCH("N",C617)))</formula>
    </cfRule>
  </conditionalFormatting>
  <conditionalFormatting sqref="C485">
    <cfRule type="containsText" dxfId="61" priority="68" operator="containsText" text="N">
      <formula>NOT(ISERROR(SEARCH("N",C485)))</formula>
    </cfRule>
  </conditionalFormatting>
  <conditionalFormatting sqref="C472">
    <cfRule type="containsText" dxfId="60" priority="67" operator="containsText" text="N">
      <formula>NOT(ISERROR(SEARCH("N",C472)))</formula>
    </cfRule>
  </conditionalFormatting>
  <conditionalFormatting sqref="C474">
    <cfRule type="containsText" dxfId="59" priority="66" operator="containsText" text="N">
      <formula>NOT(ISERROR(SEARCH("N",C474)))</formula>
    </cfRule>
  </conditionalFormatting>
  <conditionalFormatting sqref="C480:C481">
    <cfRule type="containsText" dxfId="58" priority="65" operator="containsText" text="N">
      <formula>NOT(ISERROR(SEARCH("N",C480)))</formula>
    </cfRule>
  </conditionalFormatting>
  <conditionalFormatting sqref="C558">
    <cfRule type="containsText" dxfId="57" priority="64" operator="containsText" text="N">
      <formula>NOT(ISERROR(SEARCH("N",C558)))</formula>
    </cfRule>
  </conditionalFormatting>
  <conditionalFormatting sqref="C230:C232">
    <cfRule type="containsText" dxfId="56" priority="63" operator="containsText" text="N">
      <formula>NOT(ISERROR(SEARCH("N",C230)))</formula>
    </cfRule>
  </conditionalFormatting>
  <conditionalFormatting sqref="C516">
    <cfRule type="containsText" dxfId="55" priority="60" operator="containsText" text="N">
      <formula>NOT(ISERROR(SEARCH("N",C516)))</formula>
    </cfRule>
  </conditionalFormatting>
  <conditionalFormatting sqref="C65">
    <cfRule type="containsText" dxfId="54" priority="52" operator="containsText" text="N">
      <formula>NOT(ISERROR(SEARCH("N",C65)))</formula>
    </cfRule>
  </conditionalFormatting>
  <conditionalFormatting sqref="C561">
    <cfRule type="containsText" dxfId="53" priority="59" operator="containsText" text="N">
      <formula>NOT(ISERROR(SEARCH("N",C561)))</formula>
    </cfRule>
  </conditionalFormatting>
  <conditionalFormatting sqref="C579">
    <cfRule type="containsText" dxfId="52" priority="58" operator="containsText" text="N">
      <formula>NOT(ISERROR(SEARCH("N",C579)))</formula>
    </cfRule>
  </conditionalFormatting>
  <conditionalFormatting sqref="C587">
    <cfRule type="containsText" dxfId="51" priority="57" operator="containsText" text="N">
      <formula>NOT(ISERROR(SEARCH("N",C587)))</formula>
    </cfRule>
  </conditionalFormatting>
  <conditionalFormatting sqref="C459">
    <cfRule type="containsText" dxfId="50" priority="56" operator="containsText" text="N">
      <formula>NOT(ISERROR(SEARCH("N",C459)))</formula>
    </cfRule>
  </conditionalFormatting>
  <conditionalFormatting sqref="C143">
    <cfRule type="containsText" dxfId="49" priority="54" operator="containsText" text="N">
      <formula>NOT(ISERROR(SEARCH("N",C143)))</formula>
    </cfRule>
  </conditionalFormatting>
  <conditionalFormatting sqref="C109">
    <cfRule type="containsText" dxfId="48" priority="53" operator="containsText" text="N">
      <formula>NOT(ISERROR(SEARCH("N",C109)))</formula>
    </cfRule>
  </conditionalFormatting>
  <conditionalFormatting sqref="C58">
    <cfRule type="containsText" dxfId="47" priority="51" operator="containsText" text="N">
      <formula>NOT(ISERROR(SEARCH("N",C58)))</formula>
    </cfRule>
  </conditionalFormatting>
  <conditionalFormatting sqref="C57">
    <cfRule type="containsText" dxfId="46" priority="50" operator="containsText" text="N">
      <formula>NOT(ISERROR(SEARCH("N",C57)))</formula>
    </cfRule>
  </conditionalFormatting>
  <conditionalFormatting sqref="C11">
    <cfRule type="containsText" dxfId="45" priority="49" operator="containsText" text="N">
      <formula>NOT(ISERROR(SEARCH("N",C11)))</formula>
    </cfRule>
  </conditionalFormatting>
  <conditionalFormatting sqref="C21">
    <cfRule type="containsText" dxfId="44" priority="48" operator="containsText" text="N">
      <formula>NOT(ISERROR(SEARCH("N",C21)))</formula>
    </cfRule>
  </conditionalFormatting>
  <conditionalFormatting sqref="C259">
    <cfRule type="containsText" dxfId="43" priority="47" operator="containsText" text="N">
      <formula>NOT(ISERROR(SEARCH("N",C259)))</formula>
    </cfRule>
  </conditionalFormatting>
  <conditionalFormatting sqref="C457:C458">
    <cfRule type="containsText" dxfId="42" priority="46" operator="containsText" text="N">
      <formula>NOT(ISERROR(SEARCH("N",C457)))</formula>
    </cfRule>
  </conditionalFormatting>
  <conditionalFormatting sqref="C618">
    <cfRule type="containsText" dxfId="41" priority="45" operator="containsText" text="N">
      <formula>NOT(ISERROR(SEARCH("N",C618)))</formula>
    </cfRule>
  </conditionalFormatting>
  <conditionalFormatting sqref="C688">
    <cfRule type="containsText" dxfId="40" priority="44" operator="containsText" text="N">
      <formula>NOT(ISERROR(SEARCH("N",C688)))</formula>
    </cfRule>
  </conditionalFormatting>
  <conditionalFormatting sqref="C613:C614">
    <cfRule type="containsText" dxfId="39" priority="43" operator="containsText" text="N">
      <formula>NOT(ISERROR(SEARCH("N",C613)))</formula>
    </cfRule>
  </conditionalFormatting>
  <conditionalFormatting sqref="C544">
    <cfRule type="containsText" dxfId="38" priority="42" operator="containsText" text="N">
      <formula>NOT(ISERROR(SEARCH("N",C544)))</formula>
    </cfRule>
  </conditionalFormatting>
  <conditionalFormatting sqref="C386">
    <cfRule type="containsText" dxfId="37" priority="41" operator="containsText" text="N">
      <formula>NOT(ISERROR(SEARCH("N",C386)))</formula>
    </cfRule>
  </conditionalFormatting>
  <conditionalFormatting sqref="C276">
    <cfRule type="containsText" dxfId="36" priority="40" operator="containsText" text="N">
      <formula>NOT(ISERROR(SEARCH("N",C276)))</formula>
    </cfRule>
  </conditionalFormatting>
  <conditionalFormatting sqref="C81">
    <cfRule type="containsText" dxfId="35" priority="39" operator="containsText" text="N">
      <formula>NOT(ISERROR(SEARCH("N",C81)))</formula>
    </cfRule>
  </conditionalFormatting>
  <conditionalFormatting sqref="C523">
    <cfRule type="containsText" dxfId="34" priority="37" operator="containsText" text="N">
      <formula>NOT(ISERROR(SEARCH("N",C523)))</formula>
    </cfRule>
  </conditionalFormatting>
  <conditionalFormatting sqref="C539">
    <cfRule type="containsText" dxfId="33" priority="36" operator="containsText" text="N">
      <formula>NOT(ISERROR(SEARCH("N",C539)))</formula>
    </cfRule>
  </conditionalFormatting>
  <conditionalFormatting sqref="C244">
    <cfRule type="containsText" dxfId="32" priority="35" operator="containsText" text="N">
      <formula>NOT(ISERROR(SEARCH("N",C244)))</formula>
    </cfRule>
  </conditionalFormatting>
  <conditionalFormatting sqref="C212">
    <cfRule type="containsText" dxfId="31" priority="34" operator="containsText" text="N">
      <formula>NOT(ISERROR(SEARCH("N",C212)))</formula>
    </cfRule>
  </conditionalFormatting>
  <conditionalFormatting sqref="C2">
    <cfRule type="containsText" dxfId="30" priority="33" operator="containsText" text="N">
      <formula>NOT(ISERROR(SEARCH("N",C2)))</formula>
    </cfRule>
  </conditionalFormatting>
  <conditionalFormatting sqref="C702">
    <cfRule type="containsText" dxfId="29" priority="32" operator="containsText" text="N">
      <formula>NOT(ISERROR(SEARCH("N",C702)))</formula>
    </cfRule>
  </conditionalFormatting>
  <conditionalFormatting sqref="C703">
    <cfRule type="containsText" dxfId="28" priority="31" operator="containsText" text="N">
      <formula>NOT(ISERROR(SEARCH("N",C703)))</formula>
    </cfRule>
  </conditionalFormatting>
  <conditionalFormatting sqref="C684">
    <cfRule type="containsText" dxfId="27" priority="30" operator="containsText" text="N">
      <formula>NOT(ISERROR(SEARCH("N",C684)))</formula>
    </cfRule>
  </conditionalFormatting>
  <conditionalFormatting sqref="C365">
    <cfRule type="containsText" dxfId="26" priority="29" operator="containsText" text="N">
      <formula>NOT(ISERROR(SEARCH("N",C365)))</formula>
    </cfRule>
  </conditionalFormatting>
  <conditionalFormatting sqref="C602">
    <cfRule type="containsText" dxfId="25" priority="28" operator="containsText" text="N">
      <formula>NOT(ISERROR(SEARCH("N",C602)))</formula>
    </cfRule>
  </conditionalFormatting>
  <conditionalFormatting sqref="C622">
    <cfRule type="containsText" dxfId="24" priority="27" operator="containsText" text="N">
      <formula>NOT(ISERROR(SEARCH("N",C622)))</formula>
    </cfRule>
  </conditionalFormatting>
  <conditionalFormatting sqref="C20">
    <cfRule type="containsText" dxfId="23" priority="26" operator="containsText" text="N">
      <formula>NOT(ISERROR(SEARCH("N",C20)))</formula>
    </cfRule>
  </conditionalFormatting>
  <conditionalFormatting sqref="C309">
    <cfRule type="containsText" dxfId="22" priority="25" operator="containsText" text="N">
      <formula>NOT(ISERROR(SEARCH("N",C309)))</formula>
    </cfRule>
  </conditionalFormatting>
  <conditionalFormatting sqref="C601">
    <cfRule type="containsText" dxfId="21" priority="24" operator="containsText" text="N">
      <formula>NOT(ISERROR(SEARCH("N",C601)))</formula>
    </cfRule>
  </conditionalFormatting>
  <conditionalFormatting sqref="C3">
    <cfRule type="containsText" dxfId="20" priority="23" operator="containsText" text="N">
      <formula>NOT(ISERROR(SEARCH("N",C3)))</formula>
    </cfRule>
  </conditionalFormatting>
  <conditionalFormatting sqref="C129">
    <cfRule type="containsText" dxfId="19" priority="22" operator="containsText" text="N">
      <formula>NOT(ISERROR(SEARCH("N",C129)))</formula>
    </cfRule>
  </conditionalFormatting>
  <conditionalFormatting sqref="C130">
    <cfRule type="containsText" dxfId="18" priority="21" operator="containsText" text="N">
      <formula>NOT(ISERROR(SEARCH("N",C130)))</formula>
    </cfRule>
  </conditionalFormatting>
  <conditionalFormatting sqref="C526">
    <cfRule type="containsText" dxfId="17" priority="17" operator="containsText" text="N">
      <formula>NOT(ISERROR(SEARCH("N",C526)))</formula>
    </cfRule>
  </conditionalFormatting>
  <conditionalFormatting sqref="C131">
    <cfRule type="containsText" dxfId="16" priority="20" operator="containsText" text="N">
      <formula>NOT(ISERROR(SEARCH("N",C131)))</formula>
    </cfRule>
  </conditionalFormatting>
  <conditionalFormatting sqref="C132">
    <cfRule type="containsText" dxfId="15" priority="19" operator="containsText" text="N">
      <formula>NOT(ISERROR(SEARCH("N",C132)))</formula>
    </cfRule>
  </conditionalFormatting>
  <conditionalFormatting sqref="C545">
    <cfRule type="containsText" dxfId="14" priority="18" operator="containsText" text="N">
      <formula>NOT(ISERROR(SEARCH("N",C545)))</formula>
    </cfRule>
  </conditionalFormatting>
  <conditionalFormatting sqref="C207">
    <cfRule type="containsText" dxfId="13" priority="16" operator="containsText" text="N">
      <formula>NOT(ISERROR(SEARCH("N",C207)))</formula>
    </cfRule>
  </conditionalFormatting>
  <conditionalFormatting sqref="C208">
    <cfRule type="containsText" dxfId="12" priority="15" operator="containsText" text="N">
      <formula>NOT(ISERROR(SEARCH("N",C208)))</formula>
    </cfRule>
  </conditionalFormatting>
  <conditionalFormatting sqref="C685">
    <cfRule type="containsText" dxfId="11" priority="14" operator="containsText" text="N">
      <formula>NOT(ISERROR(SEARCH("N",C685)))</formula>
    </cfRule>
  </conditionalFormatting>
  <conditionalFormatting sqref="C687">
    <cfRule type="containsText" dxfId="10" priority="13" operator="containsText" text="N">
      <formula>NOT(ISERROR(SEARCH("N",C687)))</formula>
    </cfRule>
  </conditionalFormatting>
  <conditionalFormatting sqref="C165">
    <cfRule type="containsText" dxfId="9" priority="12" operator="containsText" text="N">
      <formula>NOT(ISERROR(SEARCH("N",C165)))</formula>
    </cfRule>
  </conditionalFormatting>
  <conditionalFormatting sqref="C308">
    <cfRule type="containsText" dxfId="8" priority="10" operator="containsText" text="N">
      <formula>NOT(ISERROR(SEARCH("N",C308)))</formula>
    </cfRule>
  </conditionalFormatting>
  <conditionalFormatting sqref="C199">
    <cfRule type="containsText" dxfId="7" priority="9" operator="containsText" text="N">
      <formula>NOT(ISERROR(SEARCH("N",C199)))</formula>
    </cfRule>
  </conditionalFormatting>
  <conditionalFormatting sqref="C401">
    <cfRule type="containsText" dxfId="6" priority="8" operator="containsText" text="N">
      <formula>NOT(ISERROR(SEARCH("N",C401)))</formula>
    </cfRule>
  </conditionalFormatting>
  <conditionalFormatting sqref="C520">
    <cfRule type="containsText" dxfId="5" priority="7" operator="containsText" text="N">
      <formula>NOT(ISERROR(SEARCH("N",C520)))</formula>
    </cfRule>
  </conditionalFormatting>
  <conditionalFormatting sqref="C535">
    <cfRule type="containsText" dxfId="4" priority="6" operator="containsText" text="N">
      <formula>NOT(ISERROR(SEARCH("N",C535)))</formula>
    </cfRule>
  </conditionalFormatting>
  <conditionalFormatting sqref="C528">
    <cfRule type="containsText" dxfId="3" priority="5" operator="containsText" text="N">
      <formula>NOT(ISERROR(SEARCH("N",C528)))</formula>
    </cfRule>
  </conditionalFormatting>
  <conditionalFormatting sqref="C79">
    <cfRule type="containsText" dxfId="2" priority="3" operator="containsText" text="N">
      <formula>NOT(ISERROR(SEARCH("N",C79)))</formula>
    </cfRule>
  </conditionalFormatting>
  <conditionalFormatting sqref="C506">
    <cfRule type="containsText" dxfId="1" priority="2" operator="containsText" text="N">
      <formula>NOT(ISERROR(SEARCH("N",C506)))</formula>
    </cfRule>
  </conditionalFormatting>
  <conditionalFormatting sqref="C659">
    <cfRule type="containsText" dxfId="0" priority="1" operator="containsText" text="N">
      <formula>NOT(ISERROR(SEARCH("N",C659)))</formula>
    </cfRule>
  </conditionalFormatting>
  <pageMargins left="0.25" right="0.25" top="0.75" bottom="0.75" header="0.3" footer="0.3"/>
  <pageSetup scale="62" fitToHeight="0" orientation="landscape" r:id="rId1"/>
  <headerFooter>
    <oddFooter>Page 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1434-0409-46A3-BCAD-9D05F85F3246}">
  <sheetPr>
    <pageSetUpPr fitToPage="1"/>
  </sheetPr>
  <dimension ref="B5:AC46"/>
  <sheetViews>
    <sheetView workbookViewId="0">
      <selection activeCell="C18" sqref="C18"/>
    </sheetView>
  </sheetViews>
  <sheetFormatPr defaultRowHeight="14.4" x14ac:dyDescent="0.3"/>
  <cols>
    <col min="2" max="2" width="25.109375" bestFit="1" customWidth="1"/>
    <col min="3" max="4" width="8.6640625" style="190" bestFit="1" customWidth="1"/>
    <col min="5" max="5" width="9.33203125" style="190" bestFit="1" customWidth="1"/>
    <col min="6" max="6" width="9" style="190" bestFit="1" customWidth="1"/>
    <col min="7" max="7" width="8.5546875" style="190" bestFit="1" customWidth="1"/>
    <col min="8" max="8" width="8.88671875" style="190" bestFit="1" customWidth="1"/>
    <col min="9" max="11" width="7.6640625" style="190" bestFit="1" customWidth="1"/>
    <col min="12" max="28" width="8.6640625" style="190" bestFit="1" customWidth="1"/>
  </cols>
  <sheetData>
    <row r="5" spans="2:29" ht="15" thickBot="1" x14ac:dyDescent="0.35"/>
    <row r="6" spans="2:29" ht="15" thickBot="1" x14ac:dyDescent="0.35">
      <c r="B6" s="94" t="s">
        <v>1488</v>
      </c>
      <c r="C6" s="191" t="s">
        <v>531</v>
      </c>
      <c r="D6" s="102" t="s">
        <v>1489</v>
      </c>
      <c r="E6" s="104" t="s">
        <v>1490</v>
      </c>
      <c r="F6" s="117" t="s">
        <v>1491</v>
      </c>
      <c r="G6" s="192" t="s">
        <v>1492</v>
      </c>
      <c r="H6" s="193" t="s">
        <v>1493</v>
      </c>
      <c r="I6" s="194" t="s">
        <v>1494</v>
      </c>
      <c r="J6" s="193" t="s">
        <v>1495</v>
      </c>
      <c r="K6" s="194" t="s">
        <v>1496</v>
      </c>
      <c r="L6" s="193" t="s">
        <v>1497</v>
      </c>
      <c r="M6" s="194" t="s">
        <v>1498</v>
      </c>
      <c r="N6" s="193" t="s">
        <v>1499</v>
      </c>
      <c r="O6" s="194" t="s">
        <v>1500</v>
      </c>
      <c r="P6" s="193" t="s">
        <v>1501</v>
      </c>
      <c r="Q6" s="194" t="s">
        <v>1502</v>
      </c>
      <c r="R6" s="193" t="s">
        <v>1503</v>
      </c>
      <c r="S6" s="194" t="s">
        <v>1504</v>
      </c>
      <c r="T6" s="193" t="s">
        <v>1505</v>
      </c>
      <c r="U6" s="193" t="s">
        <v>1506</v>
      </c>
      <c r="V6" s="193" t="s">
        <v>1507</v>
      </c>
      <c r="W6" s="193" t="s">
        <v>1508</v>
      </c>
      <c r="X6" s="193" t="s">
        <v>1509</v>
      </c>
      <c r="Y6" s="193" t="s">
        <v>1510</v>
      </c>
      <c r="Z6" s="193" t="s">
        <v>1511</v>
      </c>
      <c r="AA6" s="193" t="s">
        <v>1512</v>
      </c>
      <c r="AB6" s="193" t="s">
        <v>1513</v>
      </c>
      <c r="AC6" t="s">
        <v>1514</v>
      </c>
    </row>
    <row r="7" spans="2:29" ht="15" thickBot="1" x14ac:dyDescent="0.35">
      <c r="B7" s="95" t="s">
        <v>21</v>
      </c>
      <c r="C7" s="195">
        <v>29916.356696791634</v>
      </c>
      <c r="D7" s="196">
        <v>18659.321296844941</v>
      </c>
      <c r="E7" s="197">
        <v>25425.474090186071</v>
      </c>
      <c r="F7" s="196">
        <v>20974.846670655083</v>
      </c>
      <c r="G7" s="198">
        <v>21461.110175160255</v>
      </c>
      <c r="H7" s="199">
        <v>16256.735404855919</v>
      </c>
      <c r="I7" s="200">
        <v>20738.126529928224</v>
      </c>
      <c r="J7" s="199">
        <v>15014.83318080808</v>
      </c>
      <c r="K7" s="200">
        <v>24736.819696367886</v>
      </c>
      <c r="L7" s="199">
        <v>18766.430769854345</v>
      </c>
      <c r="M7" s="201">
        <v>18976.450253254796</v>
      </c>
      <c r="N7" s="202">
        <v>32894.800152278098</v>
      </c>
      <c r="O7" s="201">
        <v>17759.789837867458</v>
      </c>
      <c r="P7" s="199">
        <v>17784.098143392443</v>
      </c>
      <c r="Q7" s="200">
        <v>26105.577137331376</v>
      </c>
      <c r="R7" s="199">
        <v>21123.88</v>
      </c>
      <c r="S7" s="200">
        <v>21773.43264624818</v>
      </c>
      <c r="T7" s="199">
        <v>19973.509999999998</v>
      </c>
      <c r="U7" s="203">
        <v>35996.529149410184</v>
      </c>
      <c r="V7" s="203">
        <v>22656.665063323755</v>
      </c>
      <c r="W7" s="203">
        <v>18687.095715337287</v>
      </c>
      <c r="X7" s="203">
        <v>16616.909559460717</v>
      </c>
      <c r="Y7" s="203">
        <v>20005.072944732045</v>
      </c>
      <c r="Z7" s="203">
        <v>16999.495344317162</v>
      </c>
      <c r="AA7" s="203">
        <v>28256.44</v>
      </c>
      <c r="AB7" s="203">
        <v>24527.27</v>
      </c>
      <c r="AC7">
        <v>21761.63</v>
      </c>
    </row>
    <row r="8" spans="2:29" x14ac:dyDescent="0.3">
      <c r="B8" s="96" t="s">
        <v>93</v>
      </c>
      <c r="C8" s="204">
        <v>9079.6244489727742</v>
      </c>
      <c r="D8" s="205">
        <v>6438.6063933959231</v>
      </c>
      <c r="E8" s="206">
        <v>7404.8932238675216</v>
      </c>
      <c r="F8" s="207">
        <v>6735.850162357081</v>
      </c>
      <c r="G8" s="205">
        <v>7208.7299218896151</v>
      </c>
      <c r="H8" s="208">
        <v>5681.2689863855876</v>
      </c>
      <c r="I8" s="209">
        <v>6090.9924058411625</v>
      </c>
      <c r="J8" s="208">
        <v>5239.0634303804827</v>
      </c>
      <c r="K8" s="209">
        <v>7302.0071522409025</v>
      </c>
      <c r="L8" s="208">
        <v>7614.5237274437368</v>
      </c>
      <c r="M8" s="210">
        <v>6406.363709263429</v>
      </c>
      <c r="N8" s="211">
        <v>8174.6785584780346</v>
      </c>
      <c r="O8" s="210">
        <v>7421.907825004746</v>
      </c>
      <c r="P8" s="208">
        <v>6013.0684804216835</v>
      </c>
      <c r="Q8" s="209">
        <v>7368.2792404583579</v>
      </c>
      <c r="R8" s="208">
        <v>6780.63</v>
      </c>
      <c r="S8" s="209">
        <v>6533.6365344380984</v>
      </c>
      <c r="T8" s="208">
        <v>6384.21</v>
      </c>
      <c r="U8" s="208">
        <v>8770.2605746900535</v>
      </c>
      <c r="V8" s="208">
        <v>6235.1935669870827</v>
      </c>
      <c r="W8" s="208">
        <v>6009.178670842718</v>
      </c>
      <c r="X8" s="208">
        <v>5498.9032673366555</v>
      </c>
      <c r="Y8" s="208">
        <v>7891.0146280361387</v>
      </c>
      <c r="Z8" s="208">
        <v>5613.7275802008407</v>
      </c>
      <c r="AA8" s="208">
        <v>6760.26</v>
      </c>
      <c r="AB8" s="208">
        <v>7167.16</v>
      </c>
      <c r="AC8">
        <v>6878.72</v>
      </c>
    </row>
    <row r="9" spans="2:29" x14ac:dyDescent="0.3">
      <c r="B9" s="97" t="s">
        <v>20</v>
      </c>
      <c r="C9" s="204">
        <v>1651.855</v>
      </c>
      <c r="D9" s="205">
        <v>839.79</v>
      </c>
      <c r="E9" s="206">
        <v>1924.17</v>
      </c>
      <c r="F9" s="207">
        <v>1432.2</v>
      </c>
      <c r="G9" s="205">
        <v>1192.26</v>
      </c>
      <c r="H9" s="208">
        <v>1784.67</v>
      </c>
      <c r="I9" s="209">
        <v>1764.21</v>
      </c>
      <c r="J9" s="208">
        <v>1545.1950000000002</v>
      </c>
      <c r="K9" s="209">
        <v>1260.9360000000001</v>
      </c>
      <c r="L9" s="208">
        <v>1318.6624999999999</v>
      </c>
      <c r="M9" s="210">
        <v>1696.3125</v>
      </c>
      <c r="N9" s="211">
        <v>1275.8699999999999</v>
      </c>
      <c r="O9" s="210">
        <v>1128.1300000000001</v>
      </c>
      <c r="P9" s="208">
        <v>1245.83</v>
      </c>
      <c r="Q9" s="209">
        <v>717.77499999999998</v>
      </c>
      <c r="R9" s="208">
        <v>974.45</v>
      </c>
      <c r="S9" s="209">
        <v>693.70500000000004</v>
      </c>
      <c r="T9" s="208">
        <v>1107.67</v>
      </c>
      <c r="U9" s="208">
        <v>1624.63</v>
      </c>
      <c r="V9" s="208">
        <v>1424.0725</v>
      </c>
      <c r="W9" s="208">
        <v>818.79499999999996</v>
      </c>
      <c r="X9" s="208">
        <v>1472.0050000000001</v>
      </c>
      <c r="Y9" s="208">
        <v>1507.0725</v>
      </c>
      <c r="Z9" s="208">
        <v>1324.425</v>
      </c>
      <c r="AA9" s="208">
        <v>1083.1199999999999</v>
      </c>
      <c r="AB9" s="208">
        <v>706.75</v>
      </c>
      <c r="AC9">
        <v>730.75</v>
      </c>
    </row>
    <row r="10" spans="2:29" x14ac:dyDescent="0.3">
      <c r="B10" s="97" t="s">
        <v>37</v>
      </c>
      <c r="C10" s="212">
        <v>6733.5820000000012</v>
      </c>
      <c r="D10" s="205">
        <v>2271.991</v>
      </c>
      <c r="E10" s="206">
        <v>3360.1211666666668</v>
      </c>
      <c r="F10" s="207">
        <v>3299.5053333333335</v>
      </c>
      <c r="G10" s="205">
        <v>2962.971</v>
      </c>
      <c r="H10" s="208">
        <v>1727.9178000000002</v>
      </c>
      <c r="I10" s="209">
        <v>3426.4746</v>
      </c>
      <c r="J10" s="208">
        <v>2077.6546000000003</v>
      </c>
      <c r="K10" s="209">
        <v>4508.7921999999999</v>
      </c>
      <c r="L10" s="208">
        <v>3378.3824000000004</v>
      </c>
      <c r="M10" s="210">
        <v>4714.2190000000001</v>
      </c>
      <c r="N10" s="211">
        <v>10722.975399999999</v>
      </c>
      <c r="O10" s="210">
        <v>3726.91</v>
      </c>
      <c r="P10" s="208">
        <v>3473.8463999999999</v>
      </c>
      <c r="Q10" s="209">
        <v>6588.0294000000004</v>
      </c>
      <c r="R10" s="208">
        <v>3006.29</v>
      </c>
      <c r="S10" s="209">
        <v>3507.1981999999998</v>
      </c>
      <c r="T10" s="208">
        <v>3414.39</v>
      </c>
      <c r="U10" s="208">
        <v>5273.1404000000002</v>
      </c>
      <c r="V10" s="208">
        <v>4294.1534000000001</v>
      </c>
      <c r="W10" s="208">
        <v>3135.8678</v>
      </c>
      <c r="X10" s="208">
        <v>3390.0350000000003</v>
      </c>
      <c r="Y10" s="208">
        <v>1929.5108</v>
      </c>
      <c r="Z10" s="208">
        <v>3303.967200000001</v>
      </c>
      <c r="AA10" s="208">
        <v>6205.72</v>
      </c>
      <c r="AB10" s="208">
        <v>3490.17</v>
      </c>
      <c r="AC10">
        <v>4951.24</v>
      </c>
    </row>
    <row r="11" spans="2:29" x14ac:dyDescent="0.3">
      <c r="B11" s="97" t="s">
        <v>899</v>
      </c>
      <c r="C11" s="204">
        <v>3595.5654999999997</v>
      </c>
      <c r="D11" s="205">
        <v>2403.595166666666</v>
      </c>
      <c r="E11" s="206">
        <v>3133.8293333333331</v>
      </c>
      <c r="F11" s="207">
        <v>1427.5920000000001</v>
      </c>
      <c r="G11" s="205">
        <v>2236.0387000000001</v>
      </c>
      <c r="H11" s="208">
        <v>1145.9448666666667</v>
      </c>
      <c r="I11" s="209">
        <v>1601.2664666666667</v>
      </c>
      <c r="J11" s="208">
        <v>592.34333333333336</v>
      </c>
      <c r="K11" s="209">
        <v>2004.8142666666665</v>
      </c>
      <c r="L11" s="208">
        <v>761.18106666666677</v>
      </c>
      <c r="M11" s="210">
        <v>878.9742</v>
      </c>
      <c r="N11" s="211">
        <v>2142.5239333333334</v>
      </c>
      <c r="O11" s="210">
        <v>367.59146666666663</v>
      </c>
      <c r="P11" s="208">
        <v>764.98549999999989</v>
      </c>
      <c r="Q11" s="209">
        <v>2073.2177333333334</v>
      </c>
      <c r="R11" s="208">
        <v>1367.88</v>
      </c>
      <c r="S11" s="209">
        <v>2073.7538</v>
      </c>
      <c r="T11" s="208">
        <v>1306.07</v>
      </c>
      <c r="U11" s="208">
        <v>4414.9194666666672</v>
      </c>
      <c r="V11" s="208">
        <v>1737.8696</v>
      </c>
      <c r="W11" s="208">
        <v>1193.5601333333332</v>
      </c>
      <c r="X11" s="208">
        <v>519.13200000000006</v>
      </c>
      <c r="Y11" s="208">
        <v>947.9860000000001</v>
      </c>
      <c r="Z11" s="208">
        <v>823.74160000000006</v>
      </c>
      <c r="AA11" s="208">
        <v>2394.04</v>
      </c>
      <c r="AB11" s="208">
        <v>2330.91</v>
      </c>
      <c r="AC11">
        <v>1166.8399999999999</v>
      </c>
    </row>
    <row r="12" spans="2:29" x14ac:dyDescent="0.3">
      <c r="B12" s="97" t="s">
        <v>932</v>
      </c>
      <c r="C12" s="204">
        <v>1939.3373999999999</v>
      </c>
      <c r="D12" s="205">
        <v>969.78569500000003</v>
      </c>
      <c r="E12" s="206">
        <v>1198.529395</v>
      </c>
      <c r="F12" s="207">
        <v>802.82247500000005</v>
      </c>
      <c r="G12" s="205">
        <v>1071.1311600000001</v>
      </c>
      <c r="H12" s="208">
        <v>828.33824000000004</v>
      </c>
      <c r="I12" s="209">
        <v>1044.526374</v>
      </c>
      <c r="J12" s="208">
        <v>713.12790000000007</v>
      </c>
      <c r="K12" s="209">
        <v>1465.1247600000002</v>
      </c>
      <c r="L12" s="208">
        <v>1284.490734</v>
      </c>
      <c r="M12" s="210">
        <v>604.60475800000006</v>
      </c>
      <c r="N12" s="211">
        <v>2221.2120560000003</v>
      </c>
      <c r="O12" s="210">
        <v>413.40347999999994</v>
      </c>
      <c r="P12" s="208">
        <v>1264.2961780000001</v>
      </c>
      <c r="Q12" s="209">
        <v>1860.0071260000002</v>
      </c>
      <c r="R12" s="208">
        <v>2296.1999999999998</v>
      </c>
      <c r="S12" s="209">
        <v>1625.5101300000001</v>
      </c>
      <c r="T12" s="208">
        <v>836.04</v>
      </c>
      <c r="U12" s="208">
        <v>3244.6510499999999</v>
      </c>
      <c r="V12" s="208">
        <v>1760.6319200000003</v>
      </c>
      <c r="W12" s="208">
        <v>1513.4912999999999</v>
      </c>
      <c r="X12" s="208">
        <v>526.37525000000005</v>
      </c>
      <c r="Y12" s="208">
        <v>650.44950000000006</v>
      </c>
      <c r="Z12" s="208">
        <v>389.80324999999999</v>
      </c>
      <c r="AA12" s="208">
        <v>1616.19</v>
      </c>
      <c r="AB12" s="208">
        <v>2429.38</v>
      </c>
      <c r="AC12">
        <v>1383.48</v>
      </c>
    </row>
    <row r="13" spans="2:29" x14ac:dyDescent="0.3">
      <c r="B13" s="97" t="s">
        <v>734</v>
      </c>
      <c r="C13" s="204">
        <v>2233.4416580040447</v>
      </c>
      <c r="D13" s="205">
        <v>2193.6597130786463</v>
      </c>
      <c r="E13" s="206">
        <v>3267.9512444666966</v>
      </c>
      <c r="F13" s="207">
        <v>2832.2344360757806</v>
      </c>
      <c r="G13" s="205">
        <v>2218.0194293817494</v>
      </c>
      <c r="H13" s="208">
        <v>1070.0090932851449</v>
      </c>
      <c r="I13" s="209">
        <v>1973.5945199944692</v>
      </c>
      <c r="J13" s="208">
        <v>1244.3004078350064</v>
      </c>
      <c r="K13" s="209">
        <v>2346.4682896825398</v>
      </c>
      <c r="L13" s="208">
        <v>1205.2180570217208</v>
      </c>
      <c r="M13" s="210">
        <v>1258.6257202506265</v>
      </c>
      <c r="N13" s="211">
        <v>3147.3287915037604</v>
      </c>
      <c r="O13" s="210">
        <v>856.38220323308258</v>
      </c>
      <c r="P13" s="208">
        <v>1212.6233183040933</v>
      </c>
      <c r="Q13" s="209">
        <v>2486.4894819841275</v>
      </c>
      <c r="R13" s="208">
        <v>1739.51</v>
      </c>
      <c r="S13" s="209">
        <v>2282.0524244026742</v>
      </c>
      <c r="T13" s="208">
        <v>1262.8499999999999</v>
      </c>
      <c r="U13" s="208">
        <v>3907.9387302756886</v>
      </c>
      <c r="V13" s="208">
        <v>2194.0284402255643</v>
      </c>
      <c r="W13" s="208">
        <v>1384.6469444945694</v>
      </c>
      <c r="X13" s="208">
        <v>951.47502962406008</v>
      </c>
      <c r="Y13" s="208">
        <v>2379.8150250292388</v>
      </c>
      <c r="Z13" s="208">
        <v>958.32953356076314</v>
      </c>
      <c r="AA13" s="208">
        <v>3470.28</v>
      </c>
      <c r="AB13" s="208">
        <v>2439.9699999999998</v>
      </c>
      <c r="AC13">
        <v>1293.28</v>
      </c>
    </row>
    <row r="14" spans="2:29" x14ac:dyDescent="0.3">
      <c r="B14" s="97" t="s">
        <v>716</v>
      </c>
      <c r="C14" s="204">
        <v>3246.2821481481487</v>
      </c>
      <c r="D14" s="205">
        <v>2406.9157870370382</v>
      </c>
      <c r="E14" s="206">
        <v>3512.9142268518526</v>
      </c>
      <c r="F14" s="207">
        <v>2727.1490972222218</v>
      </c>
      <c r="G14" s="205">
        <v>2918.9461722222222</v>
      </c>
      <c r="H14" s="208">
        <v>1933.8901685185183</v>
      </c>
      <c r="I14" s="209">
        <v>2527.8416259259257</v>
      </c>
      <c r="J14" s="208">
        <v>1825.1284259259255</v>
      </c>
      <c r="K14" s="209">
        <v>3561.8361944444446</v>
      </c>
      <c r="L14" s="208">
        <v>2518.3161388888889</v>
      </c>
      <c r="M14" s="210">
        <v>2111.6794074074078</v>
      </c>
      <c r="N14" s="211">
        <v>3255.5659962962959</v>
      </c>
      <c r="O14" s="210">
        <v>1994.5771129629634</v>
      </c>
      <c r="P14" s="208">
        <v>2334.840733333333</v>
      </c>
      <c r="Q14" s="209">
        <v>3291.9268222222227</v>
      </c>
      <c r="R14" s="208">
        <v>3237.74</v>
      </c>
      <c r="S14" s="209">
        <v>3016.6418074074072</v>
      </c>
      <c r="T14" s="208">
        <v>3150.2</v>
      </c>
      <c r="U14" s="208">
        <v>5384.5620944444472</v>
      </c>
      <c r="V14" s="208">
        <v>3181.1530111111101</v>
      </c>
      <c r="W14" s="208">
        <v>2808.71495</v>
      </c>
      <c r="X14" s="208">
        <v>2156.4619499999999</v>
      </c>
      <c r="Y14" s="208">
        <v>2811.456866666666</v>
      </c>
      <c r="Z14" s="208">
        <v>1954.527888888889</v>
      </c>
      <c r="AA14" s="208">
        <v>3992.79</v>
      </c>
      <c r="AB14" s="208">
        <v>4148.12</v>
      </c>
      <c r="AC14">
        <v>2484.38</v>
      </c>
    </row>
    <row r="15" spans="2:29" ht="15" thickBot="1" x14ac:dyDescent="0.35">
      <c r="B15" s="98" t="s">
        <v>602</v>
      </c>
      <c r="C15" s="204">
        <v>1436.6685416666664</v>
      </c>
      <c r="D15" s="205">
        <v>1134.9775416666666</v>
      </c>
      <c r="E15" s="206">
        <v>1623.0654999999997</v>
      </c>
      <c r="F15" s="207">
        <v>1717.4931666666666</v>
      </c>
      <c r="G15" s="205">
        <v>1653.0137916666665</v>
      </c>
      <c r="H15" s="208">
        <v>2084.6962499999995</v>
      </c>
      <c r="I15" s="209">
        <v>2309.2205375000003</v>
      </c>
      <c r="J15" s="208">
        <v>1778.0200833333333</v>
      </c>
      <c r="K15" s="209">
        <v>2286.8408333333327</v>
      </c>
      <c r="L15" s="208">
        <v>685.6561458333332</v>
      </c>
      <c r="M15" s="210">
        <v>1305.6709583333334</v>
      </c>
      <c r="N15" s="211">
        <v>1954.6454166666663</v>
      </c>
      <c r="O15" s="210">
        <v>1850.8877500000001</v>
      </c>
      <c r="P15" s="208">
        <v>1474.6075333333333</v>
      </c>
      <c r="Q15" s="209">
        <v>1719.8523333333335</v>
      </c>
      <c r="R15" s="208">
        <v>1721.18</v>
      </c>
      <c r="S15" s="209">
        <v>2040.9347500000001</v>
      </c>
      <c r="T15" s="208">
        <v>2512.09</v>
      </c>
      <c r="U15" s="208">
        <v>3376.4268333333343</v>
      </c>
      <c r="V15" s="208">
        <v>1829.5626250000003</v>
      </c>
      <c r="W15" s="208">
        <v>1822.8409166666663</v>
      </c>
      <c r="X15" s="208">
        <v>2102.5220624999997</v>
      </c>
      <c r="Y15" s="208">
        <v>1887.7676250000002</v>
      </c>
      <c r="Z15" s="208">
        <v>2630.9732916666671</v>
      </c>
      <c r="AA15" s="208">
        <v>2734.05</v>
      </c>
      <c r="AB15" s="208">
        <v>1814.81</v>
      </c>
      <c r="AC15">
        <v>2872.95</v>
      </c>
    </row>
    <row r="16" spans="2:29" ht="15" thickBot="1" x14ac:dyDescent="0.35">
      <c r="B16" s="95" t="s">
        <v>563</v>
      </c>
      <c r="C16" s="195">
        <v>6166.2445833333313</v>
      </c>
      <c r="D16" s="213">
        <v>5190.2941666666657</v>
      </c>
      <c r="E16" s="214">
        <v>6661.4762499999997</v>
      </c>
      <c r="F16" s="215">
        <v>6850.0266666666666</v>
      </c>
      <c r="G16" s="214">
        <v>6092.1437499999993</v>
      </c>
      <c r="H16" s="216">
        <v>6621.3016666666645</v>
      </c>
      <c r="I16" s="217">
        <v>7179.8637499999995</v>
      </c>
      <c r="J16" s="216">
        <v>6492.411666666665</v>
      </c>
      <c r="K16" s="217">
        <v>6594.5016666666679</v>
      </c>
      <c r="L16" s="216">
        <v>6219.8154166666682</v>
      </c>
      <c r="M16" s="218">
        <v>5264.1129166666669</v>
      </c>
      <c r="N16" s="219">
        <v>8302.5837499999998</v>
      </c>
      <c r="O16" s="218">
        <v>7333.5600000000013</v>
      </c>
      <c r="P16" s="216">
        <v>7283.4895833333339</v>
      </c>
      <c r="Q16" s="217">
        <v>8359.4954166666648</v>
      </c>
      <c r="R16" s="216">
        <v>8118.72</v>
      </c>
      <c r="S16" s="217">
        <v>9280.3700000000026</v>
      </c>
      <c r="T16" s="216">
        <v>9969.82</v>
      </c>
      <c r="U16" s="216">
        <v>13729.247499999999</v>
      </c>
      <c r="V16" s="216">
        <v>6502.9112499999992</v>
      </c>
      <c r="W16" s="216">
        <v>6389.944583333332</v>
      </c>
      <c r="X16" s="216">
        <v>5932.5166666666664</v>
      </c>
      <c r="Y16" s="216">
        <v>6884.3499999999995</v>
      </c>
      <c r="Z16" s="216">
        <v>6612.4020833333343</v>
      </c>
      <c r="AA16" s="216">
        <v>7578.99</v>
      </c>
      <c r="AB16" s="216">
        <v>6422.86</v>
      </c>
      <c r="AC16">
        <v>5416.71</v>
      </c>
    </row>
    <row r="17" spans="2:29" x14ac:dyDescent="0.3">
      <c r="B17" s="96" t="s">
        <v>562</v>
      </c>
      <c r="C17" s="204">
        <v>2478.1445833333328</v>
      </c>
      <c r="D17" s="205">
        <v>1930.6741666666665</v>
      </c>
      <c r="E17" s="206">
        <v>2955.9962500000001</v>
      </c>
      <c r="F17" s="207">
        <v>2552.6316666666671</v>
      </c>
      <c r="G17" s="205">
        <v>2724.3187499999995</v>
      </c>
      <c r="H17" s="208">
        <v>2978.6566666666649</v>
      </c>
      <c r="I17" s="209">
        <v>3116.1337499999995</v>
      </c>
      <c r="J17" s="208">
        <v>2851.2241666666646</v>
      </c>
      <c r="K17" s="209">
        <v>2748.3641666666681</v>
      </c>
      <c r="L17" s="208">
        <v>2772.9179166666681</v>
      </c>
      <c r="M17" s="210">
        <v>2465.177916666667</v>
      </c>
      <c r="N17" s="211">
        <v>3720.7412500000005</v>
      </c>
      <c r="O17" s="210">
        <v>3274.462500000001</v>
      </c>
      <c r="P17" s="208">
        <v>3532.7895833333332</v>
      </c>
      <c r="Q17" s="209">
        <v>4134.6454166666663</v>
      </c>
      <c r="R17" s="208">
        <v>4104.12</v>
      </c>
      <c r="S17" s="209">
        <v>5481.0200000000013</v>
      </c>
      <c r="T17" s="208">
        <v>7119.95</v>
      </c>
      <c r="U17" s="208">
        <v>8828.8974999999991</v>
      </c>
      <c r="V17" s="208">
        <v>2426.0612499999993</v>
      </c>
      <c r="W17" s="208">
        <v>2471.6470833333333</v>
      </c>
      <c r="X17" s="208">
        <v>2599.6416666666673</v>
      </c>
      <c r="Y17" s="208">
        <v>2702.5624999999995</v>
      </c>
      <c r="Z17" s="208">
        <v>2855.327083333334</v>
      </c>
      <c r="AA17" s="208">
        <v>3016.57</v>
      </c>
      <c r="AB17" s="208">
        <v>2219.56</v>
      </c>
      <c r="AC17">
        <v>1728.89</v>
      </c>
    </row>
    <row r="18" spans="2:29" x14ac:dyDescent="0.3">
      <c r="B18" s="97" t="s">
        <v>578</v>
      </c>
      <c r="C18" s="204">
        <v>2083.7999999999997</v>
      </c>
      <c r="D18" s="205">
        <v>1563.6</v>
      </c>
      <c r="E18" s="206">
        <v>1539</v>
      </c>
      <c r="F18" s="207">
        <v>2013.6000000000001</v>
      </c>
      <c r="G18" s="205">
        <v>1922.5</v>
      </c>
      <c r="H18" s="208">
        <v>2010.6</v>
      </c>
      <c r="I18" s="209">
        <v>2209.2000000000003</v>
      </c>
      <c r="J18" s="208">
        <v>1930.2</v>
      </c>
      <c r="K18" s="209">
        <v>2160.3999999999996</v>
      </c>
      <c r="L18" s="208">
        <v>2080.8999999999996</v>
      </c>
      <c r="M18" s="210">
        <v>1174.5</v>
      </c>
      <c r="N18" s="211">
        <v>2441.15</v>
      </c>
      <c r="O18" s="210">
        <v>2340.3999999999996</v>
      </c>
      <c r="P18" s="208">
        <v>1862.1</v>
      </c>
      <c r="Q18" s="209">
        <v>2443.7999999999997</v>
      </c>
      <c r="R18" s="208">
        <v>2542.6</v>
      </c>
      <c r="S18" s="209">
        <v>2338.4</v>
      </c>
      <c r="T18" s="208">
        <v>1261.7</v>
      </c>
      <c r="U18" s="208">
        <v>2525</v>
      </c>
      <c r="V18" s="208">
        <v>2356.6</v>
      </c>
      <c r="W18" s="208">
        <v>2015.7999999999997</v>
      </c>
      <c r="X18" s="208">
        <v>1661.6999999999998</v>
      </c>
      <c r="Y18" s="208">
        <v>2613.3999999999996</v>
      </c>
      <c r="Z18" s="208">
        <v>2357.6</v>
      </c>
      <c r="AA18" s="208">
        <v>2548</v>
      </c>
      <c r="AB18" s="208">
        <v>2206.4</v>
      </c>
      <c r="AC18">
        <v>1646.5</v>
      </c>
    </row>
    <row r="19" spans="2:29" x14ac:dyDescent="0.3">
      <c r="B19" s="97" t="s">
        <v>1459</v>
      </c>
      <c r="C19" s="204">
        <v>1604.2999999999997</v>
      </c>
      <c r="D19" s="205">
        <v>1696.0199999999998</v>
      </c>
      <c r="E19" s="206">
        <v>2166.48</v>
      </c>
      <c r="F19" s="207">
        <v>2283.7949999999996</v>
      </c>
      <c r="G19" s="205">
        <v>1445.325</v>
      </c>
      <c r="H19" s="208">
        <v>1632.0450000000001</v>
      </c>
      <c r="I19" s="209">
        <v>1854.53</v>
      </c>
      <c r="J19" s="208">
        <v>1710.9874999999997</v>
      </c>
      <c r="K19" s="209">
        <v>1685.7375000000002</v>
      </c>
      <c r="L19" s="208">
        <v>1365.9975000000002</v>
      </c>
      <c r="M19" s="210">
        <v>1624.4350000000002</v>
      </c>
      <c r="N19" s="211">
        <v>2140.6924999999997</v>
      </c>
      <c r="O19" s="210">
        <v>1718.6975</v>
      </c>
      <c r="P19" s="208">
        <v>1888.6</v>
      </c>
      <c r="Q19" s="209">
        <v>1781.0500000000002</v>
      </c>
      <c r="R19" s="208">
        <v>1472</v>
      </c>
      <c r="S19" s="209">
        <v>1460.9500000000003</v>
      </c>
      <c r="T19" s="208">
        <v>1588.18</v>
      </c>
      <c r="U19" s="208">
        <v>2375.3500000000004</v>
      </c>
      <c r="V19" s="208">
        <v>1720.2500000000002</v>
      </c>
      <c r="W19" s="208">
        <v>1902.4974999999999</v>
      </c>
      <c r="X19" s="208">
        <v>1671.1749999999997</v>
      </c>
      <c r="Y19" s="208">
        <v>1568.3875</v>
      </c>
      <c r="Z19" s="208">
        <v>1399.4750000000001</v>
      </c>
      <c r="AA19" s="208">
        <v>2014.43</v>
      </c>
      <c r="AB19" s="208">
        <v>1996.9</v>
      </c>
      <c r="AC19">
        <v>2041.32</v>
      </c>
    </row>
    <row r="20" spans="2:29" ht="15" thickBot="1" x14ac:dyDescent="0.35">
      <c r="B20" s="98" t="s">
        <v>1204</v>
      </c>
      <c r="C20" s="204">
        <v>0</v>
      </c>
      <c r="D20" s="205">
        <v>0</v>
      </c>
      <c r="E20" s="206">
        <v>0</v>
      </c>
      <c r="F20" s="207">
        <v>0</v>
      </c>
      <c r="G20" s="205">
        <v>0</v>
      </c>
      <c r="H20" s="208">
        <v>0</v>
      </c>
      <c r="I20" s="209">
        <v>0</v>
      </c>
      <c r="J20" s="208"/>
      <c r="K20" s="209">
        <v>0</v>
      </c>
      <c r="L20" s="208">
        <v>0</v>
      </c>
      <c r="M20" s="210">
        <v>0</v>
      </c>
      <c r="N20" s="211">
        <v>0</v>
      </c>
      <c r="O20" s="210">
        <v>0</v>
      </c>
      <c r="P20" s="208">
        <v>0</v>
      </c>
      <c r="Q20" s="209">
        <v>0</v>
      </c>
      <c r="R20" s="208">
        <v>0</v>
      </c>
      <c r="S20" s="209">
        <v>0</v>
      </c>
      <c r="T20" s="208">
        <v>0</v>
      </c>
      <c r="U20" s="208">
        <v>0</v>
      </c>
      <c r="V20" s="208">
        <v>0</v>
      </c>
      <c r="W20" s="208">
        <v>0</v>
      </c>
      <c r="X20" s="208"/>
      <c r="Y20" s="208"/>
      <c r="Z20" s="208"/>
      <c r="AA20" s="208"/>
      <c r="AB20" s="208"/>
    </row>
    <row r="21" spans="2:29" ht="15" thickBot="1" x14ac:dyDescent="0.35">
      <c r="B21" s="95" t="s">
        <v>551</v>
      </c>
      <c r="C21" s="195">
        <v>13828.002088888887</v>
      </c>
      <c r="D21" s="213">
        <v>2684.1630666666661</v>
      </c>
      <c r="E21" s="214">
        <v>14434.030916666665</v>
      </c>
      <c r="F21" s="215">
        <v>15248.920886111113</v>
      </c>
      <c r="G21" s="214">
        <v>15687.99591666667</v>
      </c>
      <c r="H21" s="216">
        <v>14904.211230555557</v>
      </c>
      <c r="I21" s="217">
        <v>14188.068187500001</v>
      </c>
      <c r="J21" s="216">
        <v>13501.673566666668</v>
      </c>
      <c r="K21" s="217">
        <v>8728.5728520833327</v>
      </c>
      <c r="L21" s="216">
        <v>20698.95140208333</v>
      </c>
      <c r="M21" s="218">
        <v>14441.815322222224</v>
      </c>
      <c r="N21" s="219">
        <v>14873.878744444446</v>
      </c>
      <c r="O21" s="218">
        <v>15141.798061111114</v>
      </c>
      <c r="P21" s="216">
        <v>14703.5491</v>
      </c>
      <c r="Q21" s="217">
        <v>25880.045170833335</v>
      </c>
      <c r="R21" s="216">
        <v>14441.75</v>
      </c>
      <c r="S21" s="217">
        <v>14870.373666666665</v>
      </c>
      <c r="T21" s="216">
        <v>17096.419999999998</v>
      </c>
      <c r="U21" s="216">
        <v>15955.603527777777</v>
      </c>
      <c r="V21" s="216">
        <v>34642.076950694442</v>
      </c>
      <c r="W21" s="216">
        <v>14421.510413888893</v>
      </c>
      <c r="X21" s="216">
        <v>14017.945844444446</v>
      </c>
      <c r="Y21" s="216">
        <v>34990.822300000007</v>
      </c>
      <c r="Z21" s="216">
        <v>12100.959655555554</v>
      </c>
      <c r="AA21" s="216">
        <v>12548.8</v>
      </c>
      <c r="AB21" s="216">
        <v>10163.65</v>
      </c>
      <c r="AC21">
        <v>13940.15</v>
      </c>
    </row>
    <row r="22" spans="2:29" x14ac:dyDescent="0.3">
      <c r="B22" s="96" t="s">
        <v>550</v>
      </c>
      <c r="C22" s="204">
        <v>2300.5711166666665</v>
      </c>
      <c r="D22" s="205">
        <v>1858.7490666666663</v>
      </c>
      <c r="E22" s="206">
        <v>1821.4732499999996</v>
      </c>
      <c r="F22" s="207">
        <v>2412.4854</v>
      </c>
      <c r="G22" s="205">
        <v>2983.2829999999999</v>
      </c>
      <c r="H22" s="208">
        <v>1456.5294666666664</v>
      </c>
      <c r="I22" s="209">
        <v>2655.014416666666</v>
      </c>
      <c r="J22" s="208">
        <v>2333.7274833333327</v>
      </c>
      <c r="K22" s="209">
        <v>8333.9188833333319</v>
      </c>
      <c r="L22" s="208">
        <v>8917.9050166666657</v>
      </c>
      <c r="M22" s="210">
        <v>1911.4876833333335</v>
      </c>
      <c r="N22" s="211">
        <v>2626.9497166666674</v>
      </c>
      <c r="O22" s="210">
        <v>3782.0705333333335</v>
      </c>
      <c r="P22" s="208">
        <v>2544.062433333333</v>
      </c>
      <c r="Q22" s="209">
        <v>13548.91731666667</v>
      </c>
      <c r="R22" s="208">
        <v>2785.44</v>
      </c>
      <c r="S22" s="209">
        <v>2702.2990833333329</v>
      </c>
      <c r="T22" s="208">
        <v>4581.68</v>
      </c>
      <c r="U22" s="208">
        <v>3249.6408333333329</v>
      </c>
      <c r="V22" s="208">
        <v>22480.97093333333</v>
      </c>
      <c r="W22" s="208">
        <v>2209.2877333333336</v>
      </c>
      <c r="X22" s="208">
        <v>2215.5953333333337</v>
      </c>
      <c r="Y22" s="208">
        <v>23226.053133333335</v>
      </c>
      <c r="Z22" s="208">
        <v>1872.9724333333338</v>
      </c>
      <c r="AA22" s="208">
        <v>2013.9</v>
      </c>
      <c r="AB22" s="208">
        <v>3495.85</v>
      </c>
      <c r="AC22">
        <v>2908.76</v>
      </c>
    </row>
    <row r="23" spans="2:29" x14ac:dyDescent="0.3">
      <c r="B23" s="97" t="s">
        <v>614</v>
      </c>
      <c r="C23" s="204">
        <v>862.71249999999998</v>
      </c>
      <c r="D23" s="205">
        <v>825.41399999999999</v>
      </c>
      <c r="E23" s="206">
        <v>672.52224999999999</v>
      </c>
      <c r="F23" s="207">
        <v>773.64187500000014</v>
      </c>
      <c r="G23" s="205">
        <v>683.83000000000015</v>
      </c>
      <c r="H23" s="208">
        <v>949.92662499999983</v>
      </c>
      <c r="I23" s="209">
        <v>407.36168750000002</v>
      </c>
      <c r="J23" s="208">
        <v>363.15525000000002</v>
      </c>
      <c r="K23" s="209">
        <v>394.65396874999999</v>
      </c>
      <c r="L23" s="208">
        <v>270.42346874999998</v>
      </c>
      <c r="M23" s="210">
        <v>752.7850000000002</v>
      </c>
      <c r="N23" s="211">
        <v>469.78</v>
      </c>
      <c r="O23" s="210">
        <v>418.33849999999995</v>
      </c>
      <c r="P23" s="208">
        <v>783.94749999999988</v>
      </c>
      <c r="Q23" s="209">
        <v>778.05743750000011</v>
      </c>
      <c r="R23" s="208">
        <v>718.38</v>
      </c>
      <c r="S23" s="209">
        <v>507.51249999999999</v>
      </c>
      <c r="T23" s="208">
        <v>764.61</v>
      </c>
      <c r="U23" s="208">
        <v>664.89700000000005</v>
      </c>
      <c r="V23" s="208">
        <v>652.01490625000019</v>
      </c>
      <c r="W23" s="208">
        <v>408.8637916666666</v>
      </c>
      <c r="X23" s="208">
        <v>379.09356666666662</v>
      </c>
      <c r="Y23" s="208">
        <v>530.99208333333343</v>
      </c>
      <c r="Z23" s="208">
        <v>641.5916666666667</v>
      </c>
      <c r="AA23" s="208">
        <v>613.57000000000005</v>
      </c>
      <c r="AB23" s="208">
        <v>1292.6300000000001</v>
      </c>
      <c r="AC23">
        <v>732.88</v>
      </c>
    </row>
    <row r="24" spans="2:29" ht="15" thickBot="1" x14ac:dyDescent="0.35">
      <c r="B24" s="98" t="s">
        <v>779</v>
      </c>
      <c r="C24" s="204">
        <v>10664.718472222221</v>
      </c>
      <c r="D24" s="205">
        <v>0</v>
      </c>
      <c r="E24" s="206">
        <v>11940.035416666666</v>
      </c>
      <c r="F24" s="207">
        <v>12062.793611111112</v>
      </c>
      <c r="G24" s="205">
        <v>12020.882916666669</v>
      </c>
      <c r="H24" s="208">
        <v>12497.75513888889</v>
      </c>
      <c r="I24" s="209">
        <v>11125.692083333335</v>
      </c>
      <c r="J24" s="208">
        <v>10804.790833333336</v>
      </c>
      <c r="K24" s="209">
        <v>0</v>
      </c>
      <c r="L24" s="208">
        <v>11510.622916666665</v>
      </c>
      <c r="M24" s="210">
        <v>11777.542638888892</v>
      </c>
      <c r="N24" s="211">
        <v>11777.149027777778</v>
      </c>
      <c r="O24" s="210">
        <v>10941.389027777781</v>
      </c>
      <c r="P24" s="208">
        <v>11375.539166666667</v>
      </c>
      <c r="Q24" s="209">
        <v>11553.070416666667</v>
      </c>
      <c r="R24" s="208">
        <v>10937.93</v>
      </c>
      <c r="S24" s="209">
        <v>11660.562083333332</v>
      </c>
      <c r="T24" s="208">
        <v>11750.13</v>
      </c>
      <c r="U24" s="208">
        <v>12041.065694444444</v>
      </c>
      <c r="V24" s="208">
        <v>11509.091111111115</v>
      </c>
      <c r="W24" s="208">
        <v>11803.358888888892</v>
      </c>
      <c r="X24" s="208">
        <v>11423.256944444447</v>
      </c>
      <c r="Y24" s="208">
        <v>11233.777083333336</v>
      </c>
      <c r="Z24" s="208">
        <v>9586.3955555555549</v>
      </c>
      <c r="AA24" s="208">
        <v>9921.32</v>
      </c>
      <c r="AB24" s="208">
        <v>5375.18</v>
      </c>
      <c r="AC24">
        <v>10298.51</v>
      </c>
    </row>
    <row r="25" spans="2:29" ht="15" thickBot="1" x14ac:dyDescent="0.35">
      <c r="B25" s="95" t="s">
        <v>1515</v>
      </c>
      <c r="C25" s="220">
        <v>49910.603369013865</v>
      </c>
      <c r="D25" s="221">
        <v>26533.778530178275</v>
      </c>
      <c r="E25" s="222">
        <v>46520.981256852741</v>
      </c>
      <c r="F25" s="223">
        <v>43073.794223432866</v>
      </c>
      <c r="G25" s="221">
        <v>43241.249841826924</v>
      </c>
      <c r="H25" s="222">
        <v>37782.248302078136</v>
      </c>
      <c r="I25" s="223">
        <v>42106.058467428229</v>
      </c>
      <c r="J25" s="222">
        <v>35008.918414141415</v>
      </c>
      <c r="K25" s="223">
        <v>40059.894215117885</v>
      </c>
      <c r="L25" s="222">
        <v>45685.197588604351</v>
      </c>
      <c r="M25" s="223">
        <v>38682.378492143689</v>
      </c>
      <c r="N25" s="222">
        <v>56071.262646722542</v>
      </c>
      <c r="O25" s="223">
        <v>40235.147898978576</v>
      </c>
      <c r="P25" s="222">
        <v>39771.136826725771</v>
      </c>
      <c r="Q25" s="223">
        <v>60345.117724831376</v>
      </c>
      <c r="R25" s="222">
        <v>43684.35</v>
      </c>
      <c r="S25" s="223">
        <v>45924.176312914846</v>
      </c>
      <c r="T25" s="222">
        <v>47039.75</v>
      </c>
      <c r="U25" s="222">
        <v>65681.380177187952</v>
      </c>
      <c r="V25" s="222">
        <v>63801.65326401819</v>
      </c>
      <c r="W25" s="222">
        <v>39498.550712559518</v>
      </c>
      <c r="X25" s="222">
        <v>36567.37207057183</v>
      </c>
      <c r="Y25" s="222">
        <v>61880.245244732039</v>
      </c>
      <c r="Z25" s="222">
        <v>35712.85708320605</v>
      </c>
      <c r="AA25" s="222">
        <v>48384.23</v>
      </c>
      <c r="AB25" s="222">
        <v>41113.78</v>
      </c>
      <c r="AC25">
        <v>41118.480000000003</v>
      </c>
    </row>
    <row r="26" spans="2:29" ht="15" thickBot="1" x14ac:dyDescent="0.35"/>
    <row r="27" spans="2:29" ht="15" thickBot="1" x14ac:dyDescent="0.35">
      <c r="D27" s="103" t="s">
        <v>1516</v>
      </c>
      <c r="E27" s="103" t="s">
        <v>1517</v>
      </c>
      <c r="F27" s="104" t="s">
        <v>1518</v>
      </c>
      <c r="G27" s="104" t="s">
        <v>1519</v>
      </c>
      <c r="H27" s="104" t="s">
        <v>1520</v>
      </c>
    </row>
    <row r="28" spans="2:29" ht="15" thickBot="1" x14ac:dyDescent="0.35">
      <c r="D28" s="224">
        <v>42362.609657656853</v>
      </c>
      <c r="E28" s="225">
        <v>32881.847463432678</v>
      </c>
      <c r="F28" s="226">
        <v>24876.55395614943</v>
      </c>
      <c r="G28" s="226">
        <v>26025.709420415111</v>
      </c>
      <c r="H28" s="226">
        <v>24109.704474513121</v>
      </c>
    </row>
    <row r="29" spans="2:29" x14ac:dyDescent="0.3">
      <c r="D29" s="227">
        <v>9325.7011436301163</v>
      </c>
      <c r="E29" s="227">
        <v>9916.9986722271624</v>
      </c>
      <c r="F29" s="206">
        <v>8098.9922189035342</v>
      </c>
      <c r="G29" s="206">
        <v>7578.0299809725402</v>
      </c>
      <c r="H29" s="206">
        <v>7828.0859735953918</v>
      </c>
    </row>
    <row r="30" spans="2:29" x14ac:dyDescent="0.3">
      <c r="D30" s="227">
        <v>1625.5549999999998</v>
      </c>
      <c r="E30" s="227">
        <v>870.91000000000008</v>
      </c>
      <c r="F30" s="206">
        <v>992.26499999999999</v>
      </c>
      <c r="G30" s="206">
        <v>1687.95</v>
      </c>
      <c r="H30" s="206">
        <v>1169.94</v>
      </c>
    </row>
    <row r="31" spans="2:29" x14ac:dyDescent="0.3">
      <c r="D31" s="227">
        <v>9220.0573999999997</v>
      </c>
      <c r="E31" s="227">
        <v>7536.9805999999999</v>
      </c>
      <c r="F31" s="206">
        <v>3414.6779999999994</v>
      </c>
      <c r="G31" s="206">
        <v>4626.0034000000005</v>
      </c>
      <c r="H31" s="206">
        <v>3173.6070000000004</v>
      </c>
    </row>
    <row r="32" spans="2:29" x14ac:dyDescent="0.3">
      <c r="D32" s="227">
        <v>4201.7332000000006</v>
      </c>
      <c r="E32" s="227">
        <v>2777.3935333333329</v>
      </c>
      <c r="F32" s="206">
        <v>2507.3035000000004</v>
      </c>
      <c r="G32" s="206">
        <v>2255.2216666666664</v>
      </c>
      <c r="H32" s="206">
        <v>2750.2483333333339</v>
      </c>
    </row>
    <row r="33" spans="4:8" x14ac:dyDescent="0.3">
      <c r="D33" s="227">
        <v>3745.01937</v>
      </c>
      <c r="E33" s="227">
        <v>2746.9219340000009</v>
      </c>
      <c r="F33" s="206">
        <v>2335.8331200000002</v>
      </c>
      <c r="G33" s="206">
        <v>1899.715038</v>
      </c>
      <c r="H33" s="206">
        <v>1493.3407750000001</v>
      </c>
    </row>
    <row r="34" spans="4:8" x14ac:dyDescent="0.3">
      <c r="D34" s="227">
        <v>3359.9474829156225</v>
      </c>
      <c r="E34" s="227">
        <v>3382.5917322055147</v>
      </c>
      <c r="F34" s="206">
        <v>2640.1520218755227</v>
      </c>
      <c r="G34" s="206">
        <v>1755.4637565351572</v>
      </c>
      <c r="H34" s="206">
        <v>3015.0778833251356</v>
      </c>
    </row>
    <row r="35" spans="4:8" x14ac:dyDescent="0.3">
      <c r="D35" s="227">
        <v>6292.7785611111121</v>
      </c>
      <c r="E35" s="227">
        <v>3733.4632833333326</v>
      </c>
      <c r="F35" s="206">
        <v>3337.5900537037037</v>
      </c>
      <c r="G35" s="206">
        <v>3456.4520574074068</v>
      </c>
      <c r="H35" s="206">
        <v>3304.3403425925922</v>
      </c>
    </row>
    <row r="36" spans="4:8" ht="15" thickBot="1" x14ac:dyDescent="0.35">
      <c r="D36" s="227">
        <v>4591.8174999999983</v>
      </c>
      <c r="E36" s="227">
        <v>1916.5877083333332</v>
      </c>
      <c r="F36" s="206">
        <v>1549.7400416666667</v>
      </c>
      <c r="G36" s="206">
        <v>2766.8735208333342</v>
      </c>
      <c r="H36" s="206">
        <v>1375.064166666667</v>
      </c>
    </row>
    <row r="37" spans="4:8" ht="15" thickBot="1" x14ac:dyDescent="0.35">
      <c r="D37" s="228">
        <v>21429.192916666667</v>
      </c>
      <c r="E37" s="228">
        <v>28077.640833333331</v>
      </c>
      <c r="F37" s="214">
        <v>8545.8920833333323</v>
      </c>
      <c r="G37" s="214">
        <v>8610.3604166666701</v>
      </c>
      <c r="H37" s="214">
        <v>5689.8987500000012</v>
      </c>
    </row>
    <row r="38" spans="4:8" x14ac:dyDescent="0.3">
      <c r="D38" s="227">
        <v>14909.580416666668</v>
      </c>
      <c r="E38" s="227">
        <v>4452.3658333333342</v>
      </c>
      <c r="F38" s="206">
        <v>3841.3670833333331</v>
      </c>
      <c r="G38" s="206">
        <v>3998.6354166666683</v>
      </c>
      <c r="H38" s="206">
        <v>2172.4437500000004</v>
      </c>
    </row>
    <row r="39" spans="4:8" x14ac:dyDescent="0.3">
      <c r="D39" s="227">
        <v>3912.2</v>
      </c>
      <c r="E39" s="227">
        <v>2741.8</v>
      </c>
      <c r="F39" s="206">
        <v>2522.1</v>
      </c>
      <c r="G39" s="206">
        <v>2510.3000000000002</v>
      </c>
      <c r="H39" s="206">
        <v>1684.4</v>
      </c>
    </row>
    <row r="40" spans="4:8" x14ac:dyDescent="0.3">
      <c r="D40" s="227">
        <v>2607.4124999999995</v>
      </c>
      <c r="E40" s="227">
        <v>2883.48</v>
      </c>
      <c r="F40" s="206">
        <v>2182.4250000000002</v>
      </c>
      <c r="G40" s="206">
        <v>2101.4250000000006</v>
      </c>
      <c r="H40" s="206">
        <v>1833.0550000000005</v>
      </c>
    </row>
    <row r="41" spans="4:8" ht="15" thickBot="1" x14ac:dyDescent="0.35">
      <c r="D41" s="227">
        <v>0</v>
      </c>
      <c r="E41" s="227">
        <v>0</v>
      </c>
      <c r="F41" s="206">
        <v>0</v>
      </c>
      <c r="G41" s="206">
        <v>0</v>
      </c>
      <c r="H41" s="206">
        <v>0</v>
      </c>
    </row>
    <row r="42" spans="4:8" ht="15" thickBot="1" x14ac:dyDescent="0.35">
      <c r="D42" s="228">
        <v>31155.532875000004</v>
      </c>
      <c r="E42" s="228">
        <v>28047.959170833336</v>
      </c>
      <c r="F42" s="214">
        <v>15645.937305555559</v>
      </c>
      <c r="G42" s="214">
        <v>16330.614297222222</v>
      </c>
      <c r="H42" s="214">
        <v>15618.726472222224</v>
      </c>
    </row>
    <row r="43" spans="4:8" x14ac:dyDescent="0.3">
      <c r="D43" s="227">
        <v>19199.962833333335</v>
      </c>
      <c r="E43" s="227">
        <v>15776.84631666667</v>
      </c>
      <c r="F43" s="206">
        <v>3826.2481666666677</v>
      </c>
      <c r="G43" s="206">
        <v>3871.784075</v>
      </c>
      <c r="H43" s="206">
        <v>3568.1641666666669</v>
      </c>
    </row>
    <row r="44" spans="4:8" x14ac:dyDescent="0.3">
      <c r="D44" s="227">
        <v>543.99337500000001</v>
      </c>
      <c r="E44" s="227">
        <v>712.5524375</v>
      </c>
      <c r="F44" s="206">
        <v>628.73400000000015</v>
      </c>
      <c r="G44" s="206">
        <v>505.56300000000005</v>
      </c>
      <c r="H44" s="206">
        <v>824.45799999999997</v>
      </c>
    </row>
    <row r="45" spans="4:8" ht="15" thickBot="1" x14ac:dyDescent="0.35">
      <c r="D45" s="227">
        <v>11411.576666666666</v>
      </c>
      <c r="E45" s="227">
        <v>11558.560416666667</v>
      </c>
      <c r="F45" s="206">
        <v>11190.95513888889</v>
      </c>
      <c r="G45" s="206">
        <v>11953.267222222223</v>
      </c>
      <c r="H45" s="206">
        <v>11226.104305555556</v>
      </c>
    </row>
    <row r="46" spans="4:8" ht="15" thickBot="1" x14ac:dyDescent="0.35">
      <c r="D46" s="229">
        <v>94947.335449323509</v>
      </c>
      <c r="E46" s="229">
        <v>89007.447467599355</v>
      </c>
      <c r="F46" s="222">
        <v>49068.38334503831</v>
      </c>
      <c r="G46" s="222">
        <v>50966.684134304007</v>
      </c>
      <c r="H46" s="222">
        <v>45418.329696735345</v>
      </c>
    </row>
  </sheetData>
  <phoneticPr fontId="13" type="noConversion"/>
  <pageMargins left="0.7" right="0.7" top="0.75" bottom="0.75" header="0.3" footer="0.3"/>
  <pageSetup scale="47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A1EFB2027A040A698D53EADE4AA62" ma:contentTypeVersion="13" ma:contentTypeDescription="Create a new document." ma:contentTypeScope="" ma:versionID="696a4593d6214e3e96dfae44b3cc2151">
  <xsd:schema xmlns:xsd="http://www.w3.org/2001/XMLSchema" xmlns:xs="http://www.w3.org/2001/XMLSchema" xmlns:p="http://schemas.microsoft.com/office/2006/metadata/properties" xmlns:ns3="0b691c12-73eb-4b93-be1b-9aef95e97b3c" xmlns:ns4="a9e5b29a-49a7-448c-ae0f-f2b1d5443db0" targetNamespace="http://schemas.microsoft.com/office/2006/metadata/properties" ma:root="true" ma:fieldsID="d2ed2e55d10765177c3d2aeed8216132" ns3:_="" ns4:_="">
    <xsd:import namespace="0b691c12-73eb-4b93-be1b-9aef95e97b3c"/>
    <xsd:import namespace="a9e5b29a-49a7-448c-ae0f-f2b1d5443d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91c12-73eb-4b93-be1b-9aef95e97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5b29a-49a7-448c-ae0f-f2b1d5443db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AB4884-16EC-47E6-AF08-B137A157EA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06BA3-32C9-43AA-8D57-5CD67A9FA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91c12-73eb-4b93-be1b-9aef95e97b3c"/>
    <ds:schemaRef ds:uri="a9e5b29a-49a7-448c-ae0f-f2b1d5443d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17637A-252F-432A-BCD2-40CDF25C71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Sheet3</vt:lpstr>
      <vt:lpstr>Sheet4</vt:lpstr>
      <vt:lpstr>Sheet5</vt:lpstr>
      <vt:lpstr>Grocery</vt:lpstr>
      <vt:lpstr>Inventory Worksheets</vt:lpstr>
      <vt:lpstr>Subcategory Inventory Value</vt:lpstr>
      <vt:lpstr>'Inventory Worksheets'!Print_Titles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Boss</dc:creator>
  <cp:keywords/>
  <dc:description/>
  <cp:lastModifiedBy>David Lafferty</cp:lastModifiedBy>
  <cp:revision/>
  <dcterms:created xsi:type="dcterms:W3CDTF">2019-01-07T09:54:43Z</dcterms:created>
  <dcterms:modified xsi:type="dcterms:W3CDTF">2021-08-04T01:35:19Z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0x010100BA2A1EFB2027A040A698D53EADE4AA62</vt:lpwstr>
  </property>
</Properties>
</file>