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6CDA4146-8BC3-224E-B304-E6909B36536F}" xr6:coauthVersionLast="47" xr6:coauthVersionMax="47" xr10:uidLastSave="{00000000-0000-0000-0000-000000000000}"/>
  <bookViews>
    <workbookView xWindow="4420" yWindow="880" windowWidth="3670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1" i="1" l="1"/>
  <c r="P81" i="1"/>
  <c r="Y81" i="1"/>
  <c r="AB81" i="1"/>
  <c r="AK81" i="1"/>
  <c r="H80" i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1" i="1" l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<sst xmlns="http://schemas.openxmlformats.org/spreadsheetml/2006/main" count="37" uniqueCount="37">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</sst>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Data!$G$2:$G$81</c:f>
              <c:numCache>
                <c:formatCode>#,##0</c:formatCode>
                <c:ptCount val="8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  <c:pt idx="79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Data!$R$2:$R$81</c:f>
              <c:numCache>
                <c:formatCode>#,##0</c:formatCode>
                <c:ptCount val="8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  <c:pt idx="79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Data!$S$2:$S$81</c:f>
              <c:numCache>
                <c:formatCode>#,##0</c:formatCode>
                <c:ptCount val="8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  <c:pt idx="79">
                  <c:v>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Data!$W$2:$W$81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Data!$Z$2:$Z$81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Data!$V$2:$V$81</c:f>
              <c:numCache>
                <c:formatCode>#,##0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Data!$Y$2:$Y$81</c:f>
              <c:numCache>
                <c:formatCode>#,##0</c:formatCode>
                <c:ptCount val="8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  <c:pt idx="7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Data!$AB$2:$AB$81</c:f>
              <c:numCache>
                <c:formatCode>#,##0</c:formatCode>
                <c:ptCount val="8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Data!$AD$2:$AD$81</c:f>
              <c:numCache>
                <c:formatCode>#,##0</c:formatCode>
                <c:ptCount val="8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Data!$AF$2:$AF$81</c:f>
              <c:numCache>
                <c:formatCode>#,##0</c:formatCode>
                <c:ptCount val="8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Data!$AG$2:$AG$81</c:f>
              <c:numCache>
                <c:formatCode>#,##0</c:formatCode>
                <c:ptCount val="8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  <c:pt idx="7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Data!$AH$2:$AH$81</c:f>
              <c:numCache>
                <c:formatCode>#,##0</c:formatCode>
                <c:ptCount val="8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  <c:pt idx="7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Data!$AI$2:$AI$81</c:f>
              <c:numCache>
                <c:formatCode>#,##0</c:formatCode>
                <c:ptCount val="8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Data!$AJ$2:$AJ$81</c:f>
              <c:numCache>
                <c:formatCode>#,##0</c:formatCode>
                <c:ptCount val="8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Data!$B$2:$B$81</c:f>
              <c:numCache>
                <c:formatCode>General</c:formatCode>
                <c:ptCount val="80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  <c:pt idx="7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Data!$A$2:$A$81</c:f>
              <c:numCache>
                <c:formatCode>m/d/yy</c:formatCode>
                <c:ptCount val="8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  <c:pt idx="79">
                  <c:v>45230</c:v>
                </c:pt>
              </c:numCache>
            </c:numRef>
          </c:cat>
          <c:val>
            <c:numRef>
              <c:f>Data!$C$2:$C$81</c:f>
              <c:numCache>
                <c:formatCode>General</c:formatCode>
                <c:ptCount val="80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1" totalsRowShown="0">
  <autoFilter ref="A1:AK81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1"/>
  <sheetViews>
    <sheetView tabSelected="1" topLeftCell="W1" zoomScale="140" zoomScaleNormal="140" workbookViewId="0">
      <pane ySplit="1" topLeftCell="A62" activePane="bottomLeft" state="frozen"/>
      <selection pane="bottomLeft" activeCell="AL81" sqref="AL81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>
        <v>343</v>
      </c>
      <c r="C80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  <row r="81" spans="1:37" x14ac:dyDescent="0.2">
      <c r="A81" s="1">
        <v>45230</v>
      </c>
      <c r="B81" s="4">
        <v>345</v>
      </c>
      <c r="C81" s="4">
        <v>129</v>
      </c>
      <c r="D81" s="2">
        <v>113</v>
      </c>
      <c r="E81" s="2">
        <v>281</v>
      </c>
      <c r="F81" s="2">
        <v>232</v>
      </c>
      <c r="G81" s="2">
        <v>5728</v>
      </c>
      <c r="H81" s="3">
        <f>Data[[#This Row],[LoC]]-G80</f>
        <v>15</v>
      </c>
      <c r="I81" s="2">
        <v>6867</v>
      </c>
      <c r="J81" s="2">
        <v>1967</v>
      </c>
      <c r="K81" s="2">
        <v>567</v>
      </c>
      <c r="L81" s="2">
        <v>290</v>
      </c>
      <c r="M81" s="2">
        <v>134</v>
      </c>
      <c r="N81" s="2">
        <v>60</v>
      </c>
      <c r="O81" s="2">
        <v>16</v>
      </c>
      <c r="P81" s="2">
        <f>SUM(Data[[#This Row],[Shell]:[Bash]])</f>
        <v>9885</v>
      </c>
      <c r="Q81" s="3">
        <f>Data[[#This Row],[Total]]-P80</f>
        <v>34</v>
      </c>
      <c r="R81" s="2">
        <v>2136</v>
      </c>
      <c r="S81" s="2">
        <v>4536</v>
      </c>
      <c r="T81" s="2">
        <v>71120</v>
      </c>
      <c r="U81" s="2">
        <v>48752</v>
      </c>
      <c r="V81" s="2">
        <v>2</v>
      </c>
      <c r="W81" s="2">
        <v>1</v>
      </c>
      <c r="X81" s="2">
        <v>274</v>
      </c>
      <c r="Y81" s="2">
        <f>Data[[#This Row],[Open issues]]+Data[[#This Row],[Closed issues]]</f>
        <v>276</v>
      </c>
      <c r="Z81" s="2">
        <v>0</v>
      </c>
      <c r="AA81" s="2">
        <v>176</v>
      </c>
      <c r="AB81" s="2">
        <f>Data[[#This Row],[Open pull requests]]+Data[[#This Row],[Closed pull requests]]</f>
        <v>176</v>
      </c>
      <c r="AC81" s="2">
        <v>159</v>
      </c>
      <c r="AD81" s="2">
        <v>165</v>
      </c>
      <c r="AE81" s="2">
        <v>7</v>
      </c>
      <c r="AF81" s="2">
        <v>0</v>
      </c>
      <c r="AG81" s="2">
        <v>127</v>
      </c>
      <c r="AH81" s="2">
        <v>994</v>
      </c>
      <c r="AI81" s="2">
        <v>7</v>
      </c>
      <c r="AJ81" s="2"/>
      <c r="AK81" s="2">
        <f>SUM(Data[[#This Row],[Running]:[GH runs]])</f>
        <v>1128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 Matteo (ID)</cp:lastModifiedBy>
  <dcterms:created xsi:type="dcterms:W3CDTF">2022-01-13T09:44:09Z</dcterms:created>
  <dcterms:modified xsi:type="dcterms:W3CDTF">2023-10-31T08:44:55Z</dcterms:modified>
</cp:coreProperties>
</file>