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A392C24F-5998-714D-93CD-47C9AA130AA5}" xr6:coauthVersionLast="47" xr6:coauthVersionMax="47" xr10:uidLastSave="{00000000-0000-0000-0000-000000000000}"/>
  <bookViews>
    <workbookView xWindow="0" yWindow="880" windowWidth="41120" windowHeight="1226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1" i="1" l="1"/>
  <c r="O71" i="1"/>
  <c r="X71" i="1"/>
  <c r="AA71" i="1"/>
  <c r="AJ71" i="1"/>
  <c r="H70" i="1"/>
  <c r="O70" i="1"/>
  <c r="X70" i="1"/>
  <c r="AA70" i="1"/>
  <c r="AJ70" i="1"/>
  <c r="H69" i="1"/>
  <c r="O69" i="1"/>
  <c r="X69" i="1"/>
  <c r="AA69" i="1"/>
  <c r="AJ69" i="1"/>
  <c r="H68" i="1"/>
  <c r="O68" i="1"/>
  <c r="X68" i="1"/>
  <c r="AA68" i="1"/>
  <c r="AJ68" i="1"/>
  <c r="AJ67" i="1"/>
  <c r="H67" i="1"/>
  <c r="O67" i="1"/>
  <c r="X67" i="1"/>
  <c r="AA67" i="1"/>
  <c r="H66" i="1"/>
  <c r="O66" i="1"/>
  <c r="X66" i="1"/>
  <c r="AA66" i="1"/>
  <c r="AJ66" i="1"/>
  <c r="H65" i="1"/>
  <c r="O65" i="1"/>
  <c r="X65" i="1"/>
  <c r="AA65" i="1"/>
  <c r="AJ65" i="1"/>
  <c r="H64" i="1"/>
  <c r="O64" i="1"/>
  <c r="X64" i="1"/>
  <c r="AA64" i="1"/>
  <c r="AJ64" i="1"/>
  <c r="H63" i="1"/>
  <c r="O63" i="1"/>
  <c r="X63" i="1"/>
  <c r="AA63" i="1"/>
  <c r="AJ63" i="1"/>
  <c r="H62" i="1"/>
  <c r="O62" i="1"/>
  <c r="X62" i="1"/>
  <c r="AA62" i="1"/>
  <c r="AJ62" i="1"/>
  <c r="H61" i="1"/>
  <c r="O61" i="1"/>
  <c r="X61" i="1"/>
  <c r="AA61" i="1"/>
  <c r="AJ61" i="1"/>
  <c r="H60" i="1"/>
  <c r="O60" i="1"/>
  <c r="X60" i="1"/>
  <c r="AA60" i="1"/>
  <c r="AJ60" i="1"/>
  <c r="H59" i="1"/>
  <c r="O59" i="1"/>
  <c r="X59" i="1"/>
  <c r="AA59" i="1"/>
  <c r="AJ59" i="1"/>
  <c r="H58" i="1"/>
  <c r="O58" i="1"/>
  <c r="X58" i="1"/>
  <c r="AA58" i="1"/>
  <c r="AJ58" i="1"/>
  <c r="H57" i="1"/>
  <c r="O57" i="1"/>
  <c r="X57" i="1"/>
  <c r="AA57" i="1"/>
  <c r="AJ57" i="1"/>
  <c r="H56" i="1"/>
  <c r="O56" i="1"/>
  <c r="X56" i="1"/>
  <c r="AA56" i="1"/>
  <c r="AJ56" i="1"/>
  <c r="H55" i="1"/>
  <c r="O55" i="1"/>
  <c r="X55" i="1"/>
  <c r="AA55" i="1"/>
  <c r="AJ55" i="1"/>
  <c r="H54" i="1"/>
  <c r="O54" i="1"/>
  <c r="X54" i="1"/>
  <c r="AA54" i="1"/>
  <c r="AJ54" i="1"/>
  <c r="H53" i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71" i="1" l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<sst xmlns="http://schemas.openxmlformats.org/spreadsheetml/2006/main" count="36" uniqueCount="36">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</sst>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Data!$A$2:$A$71</c:f>
              <c:numCache>
                <c:formatCode>m/d/yy</c:formatCode>
                <c:ptCount val="7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</c:numCache>
            </c:numRef>
          </c:cat>
          <c:val>
            <c:numRef>
              <c:f>Data!$G$2:$G$71</c:f>
              <c:numCache>
                <c:formatCode>#,##0</c:formatCode>
                <c:ptCount val="70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  <c:pt idx="61">
                  <c:v>5507</c:v>
                </c:pt>
                <c:pt idx="62">
                  <c:v>5510</c:v>
                </c:pt>
                <c:pt idx="63">
                  <c:v>5511</c:v>
                </c:pt>
                <c:pt idx="64">
                  <c:v>5515</c:v>
                </c:pt>
                <c:pt idx="65">
                  <c:v>5525</c:v>
                </c:pt>
                <c:pt idx="66">
                  <c:v>5566</c:v>
                </c:pt>
                <c:pt idx="67">
                  <c:v>5566</c:v>
                </c:pt>
                <c:pt idx="68">
                  <c:v>5566</c:v>
                </c:pt>
                <c:pt idx="69">
                  <c:v>5576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Data!$A$2:$A$71</c:f>
              <c:numCache>
                <c:formatCode>m/d/yy</c:formatCode>
                <c:ptCount val="7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</c:numCache>
            </c:numRef>
          </c:cat>
          <c:val>
            <c:numRef>
              <c:f>Data!$Q$2:$Q$71</c:f>
              <c:numCache>
                <c:formatCode>#,##0</c:formatCode>
                <c:ptCount val="70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  <c:pt idx="61">
                  <c:v>2026</c:v>
                </c:pt>
                <c:pt idx="62">
                  <c:v>2029</c:v>
                </c:pt>
                <c:pt idx="63">
                  <c:v>2031</c:v>
                </c:pt>
                <c:pt idx="64">
                  <c:v>2033</c:v>
                </c:pt>
                <c:pt idx="65">
                  <c:v>2035</c:v>
                </c:pt>
                <c:pt idx="66">
                  <c:v>2045</c:v>
                </c:pt>
                <c:pt idx="67">
                  <c:v>2047</c:v>
                </c:pt>
                <c:pt idx="68">
                  <c:v>2054</c:v>
                </c:pt>
                <c:pt idx="69">
                  <c:v>2058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Data!$A$2:$A$71</c:f>
              <c:numCache>
                <c:formatCode>m/d/yy</c:formatCode>
                <c:ptCount val="7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</c:numCache>
            </c:numRef>
          </c:cat>
          <c:val>
            <c:numRef>
              <c:f>Data!$R$2:$R$71</c:f>
              <c:numCache>
                <c:formatCode>#,##0</c:formatCode>
                <c:ptCount val="70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  <c:pt idx="61">
                  <c:v>4249</c:v>
                </c:pt>
                <c:pt idx="62">
                  <c:v>4253</c:v>
                </c:pt>
                <c:pt idx="63">
                  <c:v>4263</c:v>
                </c:pt>
                <c:pt idx="64">
                  <c:v>4265</c:v>
                </c:pt>
                <c:pt idx="65">
                  <c:v>4274</c:v>
                </c:pt>
                <c:pt idx="66">
                  <c:v>4296</c:v>
                </c:pt>
                <c:pt idx="67">
                  <c:v>4306</c:v>
                </c:pt>
                <c:pt idx="68">
                  <c:v>4321</c:v>
                </c:pt>
                <c:pt idx="69">
                  <c:v>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Data!$A$2:$A$71</c:f>
              <c:numCache>
                <c:formatCode>m/d/yy</c:formatCode>
                <c:ptCount val="7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</c:numCache>
            </c:numRef>
          </c:cat>
          <c:val>
            <c:numRef>
              <c:f>Data!$V$2:$V$71</c:f>
              <c:numCache>
                <c:formatCode>#,##0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Data!$A$2:$A$71</c:f>
              <c:numCache>
                <c:formatCode>m/d/yy</c:formatCode>
                <c:ptCount val="7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</c:numCache>
            </c:numRef>
          </c:cat>
          <c:val>
            <c:numRef>
              <c:f>Data!$Y$2:$Y$71</c:f>
              <c:numCache>
                <c:formatCode>#,##0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Data!$A$2:$A$71</c:f>
              <c:numCache>
                <c:formatCode>m/d/yy</c:formatCode>
                <c:ptCount val="7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</c:numCache>
            </c:numRef>
          </c:cat>
          <c:val>
            <c:numRef>
              <c:f>Data!$U$2:$U$71</c:f>
              <c:numCache>
                <c:formatCode>#,##0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Data!$A$2:$A$71</c:f>
              <c:numCache>
                <c:formatCode>m/d/yy</c:formatCode>
                <c:ptCount val="7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</c:numCache>
            </c:numRef>
          </c:cat>
          <c:val>
            <c:numRef>
              <c:f>Data!$X$2:$X$71</c:f>
              <c:numCache>
                <c:formatCode>#,##0</c:formatCode>
                <c:ptCount val="70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254</c:v>
                </c:pt>
                <c:pt idx="64">
                  <c:v>254</c:v>
                </c:pt>
                <c:pt idx="65">
                  <c:v>255</c:v>
                </c:pt>
                <c:pt idx="66">
                  <c:v>257</c:v>
                </c:pt>
                <c:pt idx="67">
                  <c:v>258</c:v>
                </c:pt>
                <c:pt idx="68">
                  <c:v>258</c:v>
                </c:pt>
                <c:pt idx="69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Data!$A$2:$A$71</c:f>
              <c:numCache>
                <c:formatCode>m/d/yy</c:formatCode>
                <c:ptCount val="7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</c:numCache>
            </c:numRef>
          </c:cat>
          <c:val>
            <c:numRef>
              <c:f>Data!$AA$2:$AA$71</c:f>
              <c:numCache>
                <c:formatCode>#,##0</c:formatCode>
                <c:ptCount val="70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  <c:pt idx="64">
                  <c:v>173</c:v>
                </c:pt>
                <c:pt idx="65">
                  <c:v>173</c:v>
                </c:pt>
                <c:pt idx="66">
                  <c:v>173</c:v>
                </c:pt>
                <c:pt idx="67">
                  <c:v>173</c:v>
                </c:pt>
                <c:pt idx="68">
                  <c:v>174</c:v>
                </c:pt>
                <c:pt idx="6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Data!$A$2:$A$71</c:f>
              <c:numCache>
                <c:formatCode>m/d/yy</c:formatCode>
                <c:ptCount val="7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</c:numCache>
            </c:numRef>
          </c:cat>
          <c:val>
            <c:numRef>
              <c:f>Data!$AC$2:$AC$71</c:f>
              <c:numCache>
                <c:formatCode>#,##0</c:formatCode>
                <c:ptCount val="70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  <c:pt idx="66">
                  <c:v>166</c:v>
                </c:pt>
                <c:pt idx="67">
                  <c:v>167</c:v>
                </c:pt>
                <c:pt idx="68">
                  <c:v>163</c:v>
                </c:pt>
                <c:pt idx="6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Data!$A$2:$A$71</c:f>
              <c:numCache>
                <c:formatCode>m/d/yy</c:formatCode>
                <c:ptCount val="7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</c:numCache>
            </c:numRef>
          </c:cat>
          <c:val>
            <c:numRef>
              <c:f>Data!$AE$2:$AE$71</c:f>
              <c:numCache>
                <c:formatCode>#,##0</c:formatCode>
                <c:ptCount val="70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Data!$A$2:$A$71</c:f>
              <c:numCache>
                <c:formatCode>m/d/yy</c:formatCode>
                <c:ptCount val="7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</c:numCache>
            </c:numRef>
          </c:cat>
          <c:val>
            <c:numRef>
              <c:f>Data!$AF$2:$AF$71</c:f>
              <c:numCache>
                <c:formatCode>#,##0</c:formatCode>
                <c:ptCount val="70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377</c:v>
                </c:pt>
                <c:pt idx="62">
                  <c:v>377</c:v>
                </c:pt>
                <c:pt idx="63">
                  <c:v>377</c:v>
                </c:pt>
                <c:pt idx="64">
                  <c:v>377</c:v>
                </c:pt>
                <c:pt idx="65">
                  <c:v>377</c:v>
                </c:pt>
                <c:pt idx="66">
                  <c:v>388</c:v>
                </c:pt>
                <c:pt idx="67">
                  <c:v>389</c:v>
                </c:pt>
                <c:pt idx="68">
                  <c:v>395</c:v>
                </c:pt>
                <c:pt idx="69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Data!$A$2:$A$71</c:f>
              <c:numCache>
                <c:formatCode>m/d/yy</c:formatCode>
                <c:ptCount val="7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</c:numCache>
            </c:numRef>
          </c:cat>
          <c:val>
            <c:numRef>
              <c:f>Data!$AG$2:$AG$71</c:f>
              <c:numCache>
                <c:formatCode>#,##0</c:formatCode>
                <c:ptCount val="70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  <c:pt idx="61">
                  <c:v>1079</c:v>
                </c:pt>
                <c:pt idx="62">
                  <c:v>1087</c:v>
                </c:pt>
                <c:pt idx="63">
                  <c:v>1093</c:v>
                </c:pt>
                <c:pt idx="64">
                  <c:v>1099</c:v>
                </c:pt>
                <c:pt idx="65">
                  <c:v>1108</c:v>
                </c:pt>
                <c:pt idx="66">
                  <c:v>1143</c:v>
                </c:pt>
                <c:pt idx="67">
                  <c:v>1148</c:v>
                </c:pt>
                <c:pt idx="68">
                  <c:v>1175</c:v>
                </c:pt>
                <c:pt idx="69">
                  <c:v>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Data!$A$2:$A$71</c:f>
              <c:numCache>
                <c:formatCode>m/d/yy</c:formatCode>
                <c:ptCount val="7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</c:numCache>
            </c:numRef>
          </c:cat>
          <c:val>
            <c:numRef>
              <c:f>Data!$AH$2:$AH$71</c:f>
              <c:numCache>
                <c:formatCode>#,##0</c:formatCode>
                <c:ptCount val="70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Data!$A$2:$A$71</c:f>
              <c:numCache>
                <c:formatCode>m/d/yy</c:formatCode>
                <c:ptCount val="7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</c:numCache>
            </c:numRef>
          </c:cat>
          <c:val>
            <c:numRef>
              <c:f>Data!$AI$2:$AI$71</c:f>
              <c:numCache>
                <c:formatCode>#,##0</c:formatCode>
                <c:ptCount val="70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Data!$A$2:$A$71</c:f>
              <c:numCache>
                <c:formatCode>m/d/yy</c:formatCode>
                <c:ptCount val="7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</c:numCache>
            </c:numRef>
          </c:cat>
          <c:val>
            <c:numRef>
              <c:f>Data!$B$2:$B$71</c:f>
              <c:numCache>
                <c:formatCode>General</c:formatCode>
                <c:ptCount val="70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330</c:v>
                </c:pt>
                <c:pt idx="62">
                  <c:v>329</c:v>
                </c:pt>
                <c:pt idx="63">
                  <c:v>329</c:v>
                </c:pt>
                <c:pt idx="64">
                  <c:v>329</c:v>
                </c:pt>
                <c:pt idx="65">
                  <c:v>329</c:v>
                </c:pt>
                <c:pt idx="66">
                  <c:v>331</c:v>
                </c:pt>
                <c:pt idx="67">
                  <c:v>332</c:v>
                </c:pt>
                <c:pt idx="68">
                  <c:v>334</c:v>
                </c:pt>
                <c:pt idx="69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Data!$A$2:$A$71</c:f>
              <c:numCache>
                <c:formatCode>m/d/yy</c:formatCode>
                <c:ptCount val="7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</c:numCache>
            </c:numRef>
          </c:cat>
          <c:val>
            <c:numRef>
              <c:f>Data!$C$2:$C$71</c:f>
              <c:numCache>
                <c:formatCode>General</c:formatCode>
                <c:ptCount val="70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126</c:v>
                </c:pt>
                <c:pt idx="67">
                  <c:v>126</c:v>
                </c:pt>
                <c:pt idx="68">
                  <c:v>127</c:v>
                </c:pt>
                <c:pt idx="69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71" totalsRowShown="0">
  <autoFilter ref="A1:AJ71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71"/>
  <sheetViews>
    <sheetView tabSelected="1" topLeftCell="U1" zoomScale="140" zoomScaleNormal="140" workbookViewId="0">
      <pane ySplit="1" topLeftCell="A62" activePane="bottomLeft" state="frozen"/>
      <selection pane="bottomLeft" activeCell="AI71" sqref="AI71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  <row r="54" spans="1:36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>
        <f>SUM(Data[[#This Row],[Shell]:[Bash]])</f>
        <v>8883</v>
      </c>
      <c r="P54" s="3">
        <f>Data[[#This Row],[Total]]-O53</f>
        <v>15</v>
      </c>
      <c r="Q54" s="2">
        <v>1956</v>
      </c>
      <c r="R54" s="2">
        <v>4109</v>
      </c>
      <c r="S54" s="2">
        <v>65535</v>
      </c>
      <c r="T54" s="2">
        <v>45441</v>
      </c>
      <c r="U54" s="2">
        <v>0</v>
      </c>
      <c r="V54" s="2">
        <v>0</v>
      </c>
      <c r="W54" s="2">
        <v>243</v>
      </c>
      <c r="X54" s="2">
        <f>Data[[#This Row],[Open issues]]+Data[[#This Row],[Closed issues]]</f>
        <v>243</v>
      </c>
      <c r="Y54" s="2">
        <v>0</v>
      </c>
      <c r="Z54" s="2">
        <v>168</v>
      </c>
      <c r="AA54" s="2">
        <f>Data[[#This Row],[Open pull requests]]+Data[[#This Row],[Closed pull requests]]</f>
        <v>168</v>
      </c>
      <c r="AB54" s="2">
        <v>153</v>
      </c>
      <c r="AC54" s="2">
        <v>164</v>
      </c>
      <c r="AD54" s="2">
        <v>4</v>
      </c>
      <c r="AE54" s="2">
        <v>0</v>
      </c>
      <c r="AF54" s="2">
        <v>367</v>
      </c>
      <c r="AG54" s="2">
        <v>951</v>
      </c>
      <c r="AH54" s="2">
        <v>9</v>
      </c>
      <c r="AI54" s="2"/>
      <c r="AJ54" s="2">
        <f>SUM(Data[[#This Row],[Running]:[GH runs]])</f>
        <v>1327</v>
      </c>
    </row>
    <row r="55" spans="1:36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>
        <f>SUM(Data[[#This Row],[Shell]:[Bash]])</f>
        <v>8891</v>
      </c>
      <c r="P55" s="3">
        <f>Data[[#This Row],[Total]]-O54</f>
        <v>8</v>
      </c>
      <c r="Q55" s="2">
        <v>1965</v>
      </c>
      <c r="R55" s="2">
        <v>4122</v>
      </c>
      <c r="S55" s="2">
        <v>65623</v>
      </c>
      <c r="T55" s="2">
        <v>45511</v>
      </c>
      <c r="U55" s="2">
        <v>0</v>
      </c>
      <c r="V55" s="2">
        <v>0</v>
      </c>
      <c r="W55" s="2">
        <v>243</v>
      </c>
      <c r="X55" s="2">
        <f>Data[[#This Row],[Open issues]]+Data[[#This Row],[Closed issues]]</f>
        <v>243</v>
      </c>
      <c r="Y55" s="2">
        <v>0</v>
      </c>
      <c r="Z55" s="2">
        <v>168</v>
      </c>
      <c r="AA55" s="2">
        <f>Data[[#This Row],[Open pull requests]]+Data[[#This Row],[Closed pull requests]]</f>
        <v>168</v>
      </c>
      <c r="AB55" s="2">
        <v>153</v>
      </c>
      <c r="AC55" s="2">
        <v>164</v>
      </c>
      <c r="AD55" s="2">
        <v>4</v>
      </c>
      <c r="AE55" s="2">
        <v>0</v>
      </c>
      <c r="AF55" s="2">
        <v>368</v>
      </c>
      <c r="AG55" s="2">
        <v>961</v>
      </c>
      <c r="AH55" s="2">
        <v>11</v>
      </c>
      <c r="AI55" s="2"/>
      <c r="AJ55" s="2">
        <f>SUM(Data[[#This Row],[Running]:[GH runs]])</f>
        <v>1340</v>
      </c>
    </row>
    <row r="56" spans="1:36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>
        <f>SUM(Data[[#This Row],[Shell]:[Bash]])</f>
        <v>8907</v>
      </c>
      <c r="P56" s="3">
        <f>Data[[#This Row],[Total]]-O55</f>
        <v>16</v>
      </c>
      <c r="Q56" s="2">
        <v>1981</v>
      </c>
      <c r="R56" s="2">
        <v>4152</v>
      </c>
      <c r="S56" s="2">
        <v>65878</v>
      </c>
      <c r="T56" s="2">
        <v>45728</v>
      </c>
      <c r="U56" s="2">
        <v>0</v>
      </c>
      <c r="V56" s="2">
        <v>0</v>
      </c>
      <c r="W56" s="2">
        <v>244</v>
      </c>
      <c r="X56" s="2">
        <f>Data[[#This Row],[Open issues]]+Data[[#This Row],[Closed issues]]</f>
        <v>244</v>
      </c>
      <c r="Y56" s="2">
        <v>0</v>
      </c>
      <c r="Z56" s="2">
        <v>169</v>
      </c>
      <c r="AA56" s="2">
        <f>Data[[#This Row],[Open pull requests]]+Data[[#This Row],[Closed pull requests]]</f>
        <v>169</v>
      </c>
      <c r="AB56" s="2">
        <v>154</v>
      </c>
      <c r="AC56" s="2">
        <v>164</v>
      </c>
      <c r="AD56" s="2">
        <v>4</v>
      </c>
      <c r="AE56" s="2">
        <v>0</v>
      </c>
      <c r="AF56" s="2">
        <v>370</v>
      </c>
      <c r="AG56" s="2">
        <v>984</v>
      </c>
      <c r="AH56" s="2">
        <v>11</v>
      </c>
      <c r="AI56" s="2"/>
      <c r="AJ56" s="2">
        <f>SUM(Data[[#This Row],[Running]:[GH runs]])</f>
        <v>1365</v>
      </c>
    </row>
    <row r="57" spans="1:36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>
        <f>SUM(Data[[#This Row],[Shell]:[Bash]])</f>
        <v>8917</v>
      </c>
      <c r="P57" s="3">
        <f>Data[[#This Row],[Total]]-O56</f>
        <v>10</v>
      </c>
      <c r="Q57" s="2">
        <v>1987</v>
      </c>
      <c r="R57" s="2">
        <v>4166</v>
      </c>
      <c r="S57" s="2">
        <v>65908</v>
      </c>
      <c r="T57" s="2">
        <v>45743</v>
      </c>
      <c r="U57" s="2">
        <v>0</v>
      </c>
      <c r="V57" s="2">
        <v>0</v>
      </c>
      <c r="W57" s="2">
        <v>245</v>
      </c>
      <c r="X57" s="2">
        <f>Data[[#This Row],[Open issues]]+Data[[#This Row],[Closed issues]]</f>
        <v>245</v>
      </c>
      <c r="Y57" s="2">
        <v>0</v>
      </c>
      <c r="Z57" s="2">
        <v>170</v>
      </c>
      <c r="AA57" s="2">
        <f>Data[[#This Row],[Open pull requests]]+Data[[#This Row],[Closed pull requests]]</f>
        <v>170</v>
      </c>
      <c r="AB57" s="2">
        <v>154</v>
      </c>
      <c r="AC57" s="2">
        <v>165</v>
      </c>
      <c r="AD57" s="2">
        <v>4</v>
      </c>
      <c r="AE57" s="2">
        <v>0</v>
      </c>
      <c r="AF57" s="2">
        <v>370</v>
      </c>
      <c r="AG57" s="2">
        <v>997</v>
      </c>
      <c r="AH57" s="2">
        <v>11</v>
      </c>
      <c r="AI57" s="2"/>
      <c r="AJ57" s="2">
        <f>SUM(Data[[#This Row],[Running]:[GH runs]])</f>
        <v>1378</v>
      </c>
    </row>
    <row r="58" spans="1:36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>
        <f>SUM(Data[[#This Row],[Shell]:[Bash]])</f>
        <v>8939</v>
      </c>
      <c r="P58" s="3">
        <f>Data[[#This Row],[Total]]-O57</f>
        <v>22</v>
      </c>
      <c r="Q58" s="2">
        <v>1992</v>
      </c>
      <c r="R58" s="2">
        <v>4174</v>
      </c>
      <c r="S58" s="2">
        <v>66157</v>
      </c>
      <c r="T58" s="2">
        <v>45966</v>
      </c>
      <c r="U58" s="2">
        <v>0</v>
      </c>
      <c r="V58" s="2">
        <v>0</v>
      </c>
      <c r="W58" s="2">
        <v>246</v>
      </c>
      <c r="X58" s="2">
        <f>Data[[#This Row],[Open issues]]+Data[[#This Row],[Closed issues]]</f>
        <v>246</v>
      </c>
      <c r="Y58" s="2">
        <v>0</v>
      </c>
      <c r="Z58" s="2">
        <v>170</v>
      </c>
      <c r="AA58" s="2">
        <f>Data[[#This Row],[Open pull requests]]+Data[[#This Row],[Closed pull requests]]</f>
        <v>170</v>
      </c>
      <c r="AB58" s="2">
        <v>154</v>
      </c>
      <c r="AC58" s="2">
        <v>165</v>
      </c>
      <c r="AD58" s="2">
        <v>4</v>
      </c>
      <c r="AE58" s="2">
        <v>0</v>
      </c>
      <c r="AF58" s="2">
        <v>370</v>
      </c>
      <c r="AG58" s="2">
        <v>1005</v>
      </c>
      <c r="AH58" s="2">
        <v>11</v>
      </c>
      <c r="AI58" s="2"/>
      <c r="AJ58" s="2">
        <f>SUM(Data[[#This Row],[Running]:[GH runs]])</f>
        <v>1386</v>
      </c>
    </row>
    <row r="59" spans="1:36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>
        <f>SUM(Data[[#This Row],[Shell]:[Bash]])</f>
        <v>8986</v>
      </c>
      <c r="P59" s="3">
        <f>Data[[#This Row],[Total]]-O58</f>
        <v>47</v>
      </c>
      <c r="Q59" s="2">
        <v>2004</v>
      </c>
      <c r="R59" s="2">
        <v>4205</v>
      </c>
      <c r="S59" s="2">
        <v>66282</v>
      </c>
      <c r="T59" s="2">
        <v>46016</v>
      </c>
      <c r="U59" s="2">
        <v>0</v>
      </c>
      <c r="V59" s="2">
        <v>0</v>
      </c>
      <c r="W59" s="2">
        <v>247</v>
      </c>
      <c r="X59" s="2">
        <f>Data[[#This Row],[Open issues]]+Data[[#This Row],[Closed issues]]</f>
        <v>247</v>
      </c>
      <c r="Y59" s="2">
        <v>0</v>
      </c>
      <c r="Z59" s="2">
        <v>170</v>
      </c>
      <c r="AA59" s="2">
        <f>Data[[#This Row],[Open pull requests]]+Data[[#This Row],[Closed pull requests]]</f>
        <v>170</v>
      </c>
      <c r="AB59" s="2">
        <v>156</v>
      </c>
      <c r="AC59" s="2">
        <v>165</v>
      </c>
      <c r="AD59" s="2">
        <v>4</v>
      </c>
      <c r="AE59" s="2">
        <v>0</v>
      </c>
      <c r="AF59" s="2">
        <v>376</v>
      </c>
      <c r="AG59" s="2">
        <v>1023</v>
      </c>
      <c r="AH59" s="2">
        <v>11</v>
      </c>
      <c r="AI59" s="2"/>
      <c r="AJ59" s="2">
        <f>SUM(Data[[#This Row],[Running]:[GH runs]])</f>
        <v>1410</v>
      </c>
    </row>
    <row r="60" spans="1:36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>
        <f>SUM(Data[[#This Row],[Shell]:[Bash]])</f>
        <v>9003</v>
      </c>
      <c r="P60" s="3">
        <f>Data[[#This Row],[Total]]-O59</f>
        <v>17</v>
      </c>
      <c r="Q60" s="2">
        <v>2008</v>
      </c>
      <c r="R60" s="2">
        <v>4210</v>
      </c>
      <c r="S60" s="2">
        <v>66318</v>
      </c>
      <c r="T60" s="2">
        <v>46021</v>
      </c>
      <c r="U60" s="2">
        <v>0</v>
      </c>
      <c r="V60" s="2">
        <v>0</v>
      </c>
      <c r="W60" s="2">
        <v>248</v>
      </c>
      <c r="X60" s="2">
        <f>Data[[#This Row],[Open issues]]+Data[[#This Row],[Closed issues]]</f>
        <v>248</v>
      </c>
      <c r="Y60" s="2">
        <v>0</v>
      </c>
      <c r="Z60" s="2">
        <v>171</v>
      </c>
      <c r="AA60" s="2">
        <f>Data[[#This Row],[Open pull requests]]+Data[[#This Row],[Closed pull requests]]</f>
        <v>171</v>
      </c>
      <c r="AB60" s="2">
        <v>156</v>
      </c>
      <c r="AC60" s="2">
        <v>165</v>
      </c>
      <c r="AD60" s="2">
        <v>4</v>
      </c>
      <c r="AE60" s="2">
        <v>0</v>
      </c>
      <c r="AF60" s="2">
        <v>377</v>
      </c>
      <c r="AG60" s="2">
        <v>1031</v>
      </c>
      <c r="AH60" s="2">
        <v>11</v>
      </c>
      <c r="AI60" s="2"/>
      <c r="AJ60" s="2">
        <f>SUM(Data[[#This Row],[Running]:[GH runs]])</f>
        <v>1419</v>
      </c>
    </row>
    <row r="61" spans="1:36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>
        <f>SUM(Data[[#This Row],[Shell]:[Bash]])</f>
        <v>9009</v>
      </c>
      <c r="P61" s="3">
        <f>Data[[#This Row],[Total]]-O60</f>
        <v>6</v>
      </c>
      <c r="Q61" s="2">
        <v>2012</v>
      </c>
      <c r="R61" s="2">
        <v>4228</v>
      </c>
      <c r="S61" s="2">
        <v>66354</v>
      </c>
      <c r="T61" s="2">
        <v>46038</v>
      </c>
      <c r="U61" s="2">
        <v>0</v>
      </c>
      <c r="V61" s="2">
        <v>0</v>
      </c>
      <c r="W61" s="2">
        <v>249</v>
      </c>
      <c r="X61" s="2">
        <f>Data[[#This Row],[Open issues]]+Data[[#This Row],[Closed issues]]</f>
        <v>249</v>
      </c>
      <c r="Y61" s="2">
        <v>0</v>
      </c>
      <c r="Z61" s="2">
        <v>171</v>
      </c>
      <c r="AA61" s="2">
        <f>Data[[#This Row],[Open pull requests]]+Data[[#This Row],[Closed pull requests]]</f>
        <v>171</v>
      </c>
      <c r="AB61" s="2">
        <v>156</v>
      </c>
      <c r="AC61" s="2">
        <v>167</v>
      </c>
      <c r="AD61" s="2">
        <v>4</v>
      </c>
      <c r="AE61" s="2">
        <v>0</v>
      </c>
      <c r="AF61" s="2">
        <v>377</v>
      </c>
      <c r="AG61" s="2">
        <v>1040</v>
      </c>
      <c r="AH61" s="2">
        <v>11</v>
      </c>
      <c r="AI61" s="2"/>
      <c r="AJ61" s="2">
        <f>SUM(Data[[#This Row],[Running]:[GH runs]])</f>
        <v>1428</v>
      </c>
    </row>
    <row r="62" spans="1:36" x14ac:dyDescent="0.2">
      <c r="A62" s="1">
        <v>44984</v>
      </c>
      <c r="B62">
        <v>330</v>
      </c>
      <c r="C62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>
        <f>SUM(Data[[#This Row],[Shell]:[Bash]])</f>
        <v>9301</v>
      </c>
      <c r="P62" s="3">
        <f>Data[[#This Row],[Total]]-O61</f>
        <v>292</v>
      </c>
      <c r="Q62" s="2">
        <v>2023</v>
      </c>
      <c r="R62" s="2">
        <v>4244</v>
      </c>
      <c r="S62" s="2">
        <v>68323</v>
      </c>
      <c r="T62" s="2">
        <v>47625</v>
      </c>
      <c r="U62" s="2">
        <v>0</v>
      </c>
      <c r="V62" s="2">
        <v>0</v>
      </c>
      <c r="W62" s="2">
        <v>251</v>
      </c>
      <c r="X62" s="2">
        <f>Data[[#This Row],[Open issues]]+Data[[#This Row],[Closed issues]]</f>
        <v>251</v>
      </c>
      <c r="Y62" s="2">
        <v>0</v>
      </c>
      <c r="Z62" s="2">
        <v>173</v>
      </c>
      <c r="AA62" s="2">
        <f>Data[[#This Row],[Open pull requests]]+Data[[#This Row],[Closed pull requests]]</f>
        <v>173</v>
      </c>
      <c r="AB62" s="2">
        <v>156</v>
      </c>
      <c r="AC62" s="2">
        <v>167</v>
      </c>
      <c r="AD62" s="2">
        <v>5</v>
      </c>
      <c r="AE62" s="2">
        <v>0</v>
      </c>
      <c r="AF62" s="2">
        <v>377</v>
      </c>
      <c r="AG62" s="2">
        <v>1066</v>
      </c>
      <c r="AH62" s="2">
        <v>11</v>
      </c>
      <c r="AI62" s="2"/>
      <c r="AJ62" s="2">
        <f>SUM(Data[[#This Row],[Running]:[GH runs]])</f>
        <v>1454</v>
      </c>
    </row>
    <row r="63" spans="1:36" x14ac:dyDescent="0.2">
      <c r="A63" s="1">
        <v>44988</v>
      </c>
      <c r="B63">
        <v>330</v>
      </c>
      <c r="C63">
        <v>125</v>
      </c>
      <c r="D63" s="2">
        <v>110</v>
      </c>
      <c r="E63" s="2">
        <v>265</v>
      </c>
      <c r="F63" s="2">
        <v>218</v>
      </c>
      <c r="G63" s="2">
        <v>5507</v>
      </c>
      <c r="H63" s="3">
        <f>Data[[#This Row],[LoC]]-G62</f>
        <v>0</v>
      </c>
      <c r="I63" s="2">
        <v>6537</v>
      </c>
      <c r="J63" s="2">
        <v>1920</v>
      </c>
      <c r="K63" s="2">
        <v>385</v>
      </c>
      <c r="L63" s="2">
        <v>285</v>
      </c>
      <c r="M63" s="2">
        <v>114</v>
      </c>
      <c r="N63" s="2">
        <v>60</v>
      </c>
      <c r="O63" s="2">
        <f>SUM(Data[[#This Row],[Shell]:[Bash]])</f>
        <v>9301</v>
      </c>
      <c r="P63" s="3">
        <f>Data[[#This Row],[Total]]-O62</f>
        <v>0</v>
      </c>
      <c r="Q63" s="2">
        <v>2026</v>
      </c>
      <c r="R63" s="2">
        <v>4249</v>
      </c>
      <c r="S63" s="2">
        <v>68330</v>
      </c>
      <c r="T63" s="2">
        <v>47629</v>
      </c>
      <c r="U63" s="2">
        <v>0</v>
      </c>
      <c r="V63" s="2">
        <v>0</v>
      </c>
      <c r="W63" s="2">
        <v>251</v>
      </c>
      <c r="X63" s="2">
        <f>Data[[#This Row],[Open issues]]+Data[[#This Row],[Closed issues]]</f>
        <v>251</v>
      </c>
      <c r="Y63" s="2">
        <v>0</v>
      </c>
      <c r="Z63" s="2">
        <v>173</v>
      </c>
      <c r="AA63" s="2">
        <f>Data[[#This Row],[Open pull requests]]+Data[[#This Row],[Closed pull requests]]</f>
        <v>173</v>
      </c>
      <c r="AB63" s="2">
        <v>156</v>
      </c>
      <c r="AC63" s="2">
        <v>167</v>
      </c>
      <c r="AD63" s="2">
        <v>5</v>
      </c>
      <c r="AE63" s="2">
        <v>0</v>
      </c>
      <c r="AF63" s="2">
        <v>377</v>
      </c>
      <c r="AG63" s="2">
        <v>1079</v>
      </c>
      <c r="AH63" s="2">
        <v>11</v>
      </c>
      <c r="AI63" s="2"/>
      <c r="AJ63" s="2">
        <f>SUM(Data[[#This Row],[Running]:[GH runs]])</f>
        <v>1467</v>
      </c>
    </row>
    <row r="64" spans="1:36" x14ac:dyDescent="0.2">
      <c r="A64" s="1">
        <v>44993</v>
      </c>
      <c r="B64">
        <v>329</v>
      </c>
      <c r="C64">
        <v>125</v>
      </c>
      <c r="D64" s="2">
        <v>110</v>
      </c>
      <c r="E64" s="2">
        <v>265</v>
      </c>
      <c r="F64" s="2">
        <v>218</v>
      </c>
      <c r="G64" s="2">
        <v>5510</v>
      </c>
      <c r="H64" s="3">
        <f>Data[[#This Row],[LoC]]-G63</f>
        <v>3</v>
      </c>
      <c r="I64" s="2">
        <v>6540</v>
      </c>
      <c r="J64" s="2">
        <v>1920</v>
      </c>
      <c r="K64" s="2">
        <v>385</v>
      </c>
      <c r="L64" s="2">
        <v>285</v>
      </c>
      <c r="M64" s="2">
        <v>114</v>
      </c>
      <c r="N64" s="2">
        <v>60</v>
      </c>
      <c r="O64" s="2">
        <f>SUM(Data[[#This Row],[Shell]:[Bash]])</f>
        <v>9304</v>
      </c>
      <c r="P64" s="3">
        <f>Data[[#This Row],[Total]]-O63</f>
        <v>3</v>
      </c>
      <c r="Q64" s="2">
        <v>2029</v>
      </c>
      <c r="R64" s="2">
        <v>4253</v>
      </c>
      <c r="S64" s="2">
        <v>68346</v>
      </c>
      <c r="T64" s="2">
        <v>47637</v>
      </c>
      <c r="U64" s="2">
        <v>0</v>
      </c>
      <c r="V64" s="2">
        <v>0</v>
      </c>
      <c r="W64" s="2">
        <v>251</v>
      </c>
      <c r="X64" s="2">
        <f>Data[[#This Row],[Open issues]]+Data[[#This Row],[Closed issues]]</f>
        <v>251</v>
      </c>
      <c r="Y64" s="2">
        <v>0</v>
      </c>
      <c r="Z64" s="2">
        <v>173</v>
      </c>
      <c r="AA64" s="2">
        <f>Data[[#This Row],[Open pull requests]]+Data[[#This Row],[Closed pull requests]]</f>
        <v>173</v>
      </c>
      <c r="AB64" s="2">
        <v>156</v>
      </c>
      <c r="AC64" s="2">
        <v>167</v>
      </c>
      <c r="AD64" s="2">
        <v>5</v>
      </c>
      <c r="AE64" s="2">
        <v>0</v>
      </c>
      <c r="AF64" s="2">
        <v>377</v>
      </c>
      <c r="AG64" s="2">
        <v>1087</v>
      </c>
      <c r="AH64" s="2">
        <v>11</v>
      </c>
      <c r="AI64" s="2"/>
      <c r="AJ64" s="2">
        <f>SUM(Data[[#This Row],[Running]:[GH runs]])</f>
        <v>1475</v>
      </c>
    </row>
    <row r="65" spans="1:36" x14ac:dyDescent="0.2">
      <c r="A65" s="1">
        <v>44994</v>
      </c>
      <c r="B65">
        <v>329</v>
      </c>
      <c r="C65">
        <v>125</v>
      </c>
      <c r="D65" s="2">
        <v>111</v>
      </c>
      <c r="E65" s="2">
        <v>266</v>
      </c>
      <c r="F65" s="2">
        <v>219</v>
      </c>
      <c r="G65" s="2">
        <v>5511</v>
      </c>
      <c r="H65" s="3">
        <f>Data[[#This Row],[LoC]]-G64</f>
        <v>1</v>
      </c>
      <c r="I65" s="2">
        <v>6540</v>
      </c>
      <c r="J65" s="2">
        <v>1922</v>
      </c>
      <c r="K65" s="2">
        <v>385</v>
      </c>
      <c r="L65" s="2">
        <v>285</v>
      </c>
      <c r="M65" s="2">
        <v>114</v>
      </c>
      <c r="N65" s="2">
        <v>60</v>
      </c>
      <c r="O65" s="2">
        <f>SUM(Data[[#This Row],[Shell]:[Bash]])</f>
        <v>9306</v>
      </c>
      <c r="P65" s="3">
        <f>Data[[#This Row],[Total]]-O64</f>
        <v>2</v>
      </c>
      <c r="Q65" s="2">
        <v>2031</v>
      </c>
      <c r="R65" s="2">
        <v>4263</v>
      </c>
      <c r="S65" s="2">
        <v>68367</v>
      </c>
      <c r="T65" s="2">
        <v>47647</v>
      </c>
      <c r="U65" s="2">
        <v>1</v>
      </c>
      <c r="V65" s="2">
        <v>1</v>
      </c>
      <c r="W65" s="2">
        <v>253</v>
      </c>
      <c r="X65" s="2">
        <f>Data[[#This Row],[Open issues]]+Data[[#This Row],[Closed issues]]</f>
        <v>254</v>
      </c>
      <c r="Y65" s="2">
        <v>0</v>
      </c>
      <c r="Z65" s="2">
        <v>173</v>
      </c>
      <c r="AA65" s="2">
        <f>Data[[#This Row],[Open pull requests]]+Data[[#This Row],[Closed pull requests]]</f>
        <v>173</v>
      </c>
      <c r="AB65" s="2">
        <v>156</v>
      </c>
      <c r="AC65" s="2">
        <v>167</v>
      </c>
      <c r="AD65" s="2">
        <v>5</v>
      </c>
      <c r="AE65" s="2">
        <v>0</v>
      </c>
      <c r="AF65" s="2">
        <v>377</v>
      </c>
      <c r="AG65" s="2">
        <v>1093</v>
      </c>
      <c r="AH65" s="2">
        <v>11</v>
      </c>
      <c r="AI65" s="2"/>
      <c r="AJ65" s="2">
        <f>SUM(Data[[#This Row],[Running]:[GH runs]])</f>
        <v>1481</v>
      </c>
    </row>
    <row r="66" spans="1:36" x14ac:dyDescent="0.2">
      <c r="A66" s="1">
        <v>44997</v>
      </c>
      <c r="B66">
        <v>329</v>
      </c>
      <c r="C66">
        <v>125</v>
      </c>
      <c r="D66" s="2">
        <v>111</v>
      </c>
      <c r="E66" s="2">
        <v>266</v>
      </c>
      <c r="F66" s="2">
        <v>219</v>
      </c>
      <c r="G66" s="2">
        <v>5515</v>
      </c>
      <c r="H66" s="3">
        <f>Data[[#This Row],[LoC]]-G65</f>
        <v>4</v>
      </c>
      <c r="I66" s="2">
        <v>6543</v>
      </c>
      <c r="J66" s="2">
        <v>1922</v>
      </c>
      <c r="K66" s="2">
        <v>385</v>
      </c>
      <c r="L66" s="2">
        <v>285</v>
      </c>
      <c r="M66" s="2">
        <v>114</v>
      </c>
      <c r="N66" s="2">
        <v>60</v>
      </c>
      <c r="O66" s="2">
        <f>SUM(Data[[#This Row],[Shell]:[Bash]])</f>
        <v>9309</v>
      </c>
      <c r="P66" s="3">
        <f>Data[[#This Row],[Total]]-O65</f>
        <v>3</v>
      </c>
      <c r="Q66" s="2">
        <v>2033</v>
      </c>
      <c r="R66" s="2">
        <v>4265</v>
      </c>
      <c r="S66" s="2">
        <v>68372</v>
      </c>
      <c r="T66" s="2">
        <v>47648</v>
      </c>
      <c r="U66" s="2">
        <v>0</v>
      </c>
      <c r="V66" s="2">
        <v>0</v>
      </c>
      <c r="W66" s="2">
        <v>254</v>
      </c>
      <c r="X66" s="2">
        <f>Data[[#This Row],[Open issues]]+Data[[#This Row],[Closed issues]]</f>
        <v>254</v>
      </c>
      <c r="Y66" s="2">
        <v>0</v>
      </c>
      <c r="Z66" s="2">
        <v>173</v>
      </c>
      <c r="AA66" s="2">
        <f>Data[[#This Row],[Open pull requests]]+Data[[#This Row],[Closed pull requests]]</f>
        <v>173</v>
      </c>
      <c r="AB66" s="2">
        <v>156</v>
      </c>
      <c r="AC66" s="2">
        <v>167</v>
      </c>
      <c r="AD66" s="2">
        <v>5</v>
      </c>
      <c r="AE66" s="2">
        <v>0</v>
      </c>
      <c r="AF66" s="2">
        <v>377</v>
      </c>
      <c r="AG66" s="2">
        <v>1099</v>
      </c>
      <c r="AH66" s="2">
        <v>11</v>
      </c>
      <c r="AI66" s="2"/>
      <c r="AJ66" s="2">
        <f>SUM(Data[[#This Row],[Running]:[GH runs]])</f>
        <v>1487</v>
      </c>
    </row>
    <row r="67" spans="1:36" x14ac:dyDescent="0.2">
      <c r="A67" s="1">
        <v>45001</v>
      </c>
      <c r="B67">
        <v>329</v>
      </c>
      <c r="C67">
        <v>125</v>
      </c>
      <c r="D67" s="2">
        <v>111</v>
      </c>
      <c r="E67" s="2">
        <v>267</v>
      </c>
      <c r="F67" s="2">
        <v>220</v>
      </c>
      <c r="G67" s="2">
        <v>5525</v>
      </c>
      <c r="H67" s="3">
        <f>Data[[#This Row],[LoC]]-G66</f>
        <v>10</v>
      </c>
      <c r="I67" s="2">
        <v>6553</v>
      </c>
      <c r="J67" s="2">
        <v>1926</v>
      </c>
      <c r="K67" s="2">
        <v>385</v>
      </c>
      <c r="L67" s="2">
        <v>285</v>
      </c>
      <c r="M67" s="2">
        <v>114</v>
      </c>
      <c r="N67" s="2">
        <v>60</v>
      </c>
      <c r="O67" s="2">
        <f>SUM(Data[[#This Row],[Shell]:[Bash]])</f>
        <v>9323</v>
      </c>
      <c r="P67" s="3">
        <f>Data[[#This Row],[Total]]-O66</f>
        <v>14</v>
      </c>
      <c r="Q67" s="2">
        <v>2035</v>
      </c>
      <c r="R67" s="2">
        <v>4274</v>
      </c>
      <c r="S67" s="2">
        <v>68406</v>
      </c>
      <c r="T67" s="2">
        <v>47655</v>
      </c>
      <c r="U67" s="2">
        <v>0</v>
      </c>
      <c r="V67" s="2">
        <v>0</v>
      </c>
      <c r="W67" s="2">
        <v>255</v>
      </c>
      <c r="X67" s="2">
        <f>Data[[#This Row],[Open issues]]+Data[[#This Row],[Closed issues]]</f>
        <v>255</v>
      </c>
      <c r="Y67" s="2">
        <v>0</v>
      </c>
      <c r="Z67" s="2">
        <v>173</v>
      </c>
      <c r="AA67" s="2">
        <f>Data[[#This Row],[Open pull requests]]+Data[[#This Row],[Closed pull requests]]</f>
        <v>173</v>
      </c>
      <c r="AB67" s="2">
        <v>156</v>
      </c>
      <c r="AC67" s="2">
        <v>167</v>
      </c>
      <c r="AD67" s="2">
        <v>5</v>
      </c>
      <c r="AE67" s="2">
        <v>0</v>
      </c>
      <c r="AF67" s="2">
        <v>377</v>
      </c>
      <c r="AG67" s="2">
        <v>1108</v>
      </c>
      <c r="AH67" s="2">
        <v>11</v>
      </c>
      <c r="AI67" s="2"/>
      <c r="AJ67" s="2">
        <f>SUM(Data[[#This Row],[Running]:[GH runs]])</f>
        <v>1496</v>
      </c>
    </row>
    <row r="68" spans="1:36" x14ac:dyDescent="0.2">
      <c r="A68" s="1">
        <v>45021</v>
      </c>
      <c r="B68">
        <v>331</v>
      </c>
      <c r="C68">
        <v>126</v>
      </c>
      <c r="D68" s="2">
        <v>111</v>
      </c>
      <c r="E68" s="2">
        <v>268</v>
      </c>
      <c r="F68" s="2">
        <v>221</v>
      </c>
      <c r="G68" s="2">
        <v>5566</v>
      </c>
      <c r="H68" s="3">
        <f>Data[[#This Row],[LoC]]-G67</f>
        <v>41</v>
      </c>
      <c r="I68" s="2">
        <v>6587</v>
      </c>
      <c r="J68" s="2">
        <v>1931</v>
      </c>
      <c r="K68" s="2">
        <v>385</v>
      </c>
      <c r="L68" s="2">
        <v>287</v>
      </c>
      <c r="M68" s="2">
        <v>114</v>
      </c>
      <c r="N68" s="2">
        <v>60</v>
      </c>
      <c r="O68" s="2">
        <f>SUM(Data[[#This Row],[Shell]:[Bash]])</f>
        <v>9364</v>
      </c>
      <c r="P68" s="3">
        <f>Data[[#This Row],[Total]]-O67</f>
        <v>41</v>
      </c>
      <c r="Q68" s="2">
        <v>2045</v>
      </c>
      <c r="R68" s="2">
        <v>4296</v>
      </c>
      <c r="S68" s="2">
        <v>68527</v>
      </c>
      <c r="T68" s="2">
        <v>47701</v>
      </c>
      <c r="U68" s="2">
        <v>0</v>
      </c>
      <c r="V68" s="2">
        <v>0</v>
      </c>
      <c r="W68" s="2">
        <v>257</v>
      </c>
      <c r="X68" s="2">
        <f>Data[[#This Row],[Open issues]]+Data[[#This Row],[Closed issues]]</f>
        <v>257</v>
      </c>
      <c r="Y68" s="2">
        <v>0</v>
      </c>
      <c r="Z68" s="2">
        <v>173</v>
      </c>
      <c r="AA68" s="2">
        <f>Data[[#This Row],[Open pull requests]]+Data[[#This Row],[Closed pull requests]]</f>
        <v>173</v>
      </c>
      <c r="AB68" s="2">
        <v>157</v>
      </c>
      <c r="AC68" s="2">
        <v>166</v>
      </c>
      <c r="AD68" s="2">
        <v>5</v>
      </c>
      <c r="AE68" s="2">
        <v>0</v>
      </c>
      <c r="AF68" s="2">
        <v>388</v>
      </c>
      <c r="AG68" s="2">
        <v>1143</v>
      </c>
      <c r="AH68" s="2">
        <v>11</v>
      </c>
      <c r="AI68" s="2"/>
      <c r="AJ68" s="2">
        <f>SUM(Data[[#This Row],[Running]:[GH runs]])</f>
        <v>1542</v>
      </c>
    </row>
    <row r="69" spans="1:36" x14ac:dyDescent="0.2">
      <c r="A69" s="1">
        <v>45023</v>
      </c>
      <c r="B69">
        <v>332</v>
      </c>
      <c r="C69">
        <v>126</v>
      </c>
      <c r="D69" s="2">
        <v>111</v>
      </c>
      <c r="E69" s="2">
        <v>269</v>
      </c>
      <c r="F69" s="2">
        <v>222</v>
      </c>
      <c r="G69" s="2">
        <v>5566</v>
      </c>
      <c r="H69" s="3">
        <f>Data[[#This Row],[LoC]]-G68</f>
        <v>0</v>
      </c>
      <c r="I69" s="2">
        <v>6612</v>
      </c>
      <c r="J69" s="2">
        <v>1932</v>
      </c>
      <c r="K69" s="2">
        <v>385</v>
      </c>
      <c r="L69" s="2">
        <v>287</v>
      </c>
      <c r="M69" s="2">
        <v>114</v>
      </c>
      <c r="N69" s="2">
        <v>60</v>
      </c>
      <c r="O69" s="2">
        <f>SUM(Data[[#This Row],[Shell]:[Bash]])</f>
        <v>9390</v>
      </c>
      <c r="P69" s="3">
        <f>Data[[#This Row],[Total]]-O68</f>
        <v>26</v>
      </c>
      <c r="Q69" s="2">
        <v>2047</v>
      </c>
      <c r="R69" s="2">
        <v>4306</v>
      </c>
      <c r="S69" s="2">
        <v>68580</v>
      </c>
      <c r="T69" s="2">
        <v>47710</v>
      </c>
      <c r="U69" s="2">
        <v>0</v>
      </c>
      <c r="V69" s="2">
        <v>0</v>
      </c>
      <c r="W69" s="2">
        <v>258</v>
      </c>
      <c r="X69" s="2">
        <f>Data[[#This Row],[Open issues]]+Data[[#This Row],[Closed issues]]</f>
        <v>258</v>
      </c>
      <c r="Y69" s="2">
        <v>0</v>
      </c>
      <c r="Z69" s="2">
        <v>173</v>
      </c>
      <c r="AA69" s="2">
        <f>Data[[#This Row],[Open pull requests]]+Data[[#This Row],[Closed pull requests]]</f>
        <v>173</v>
      </c>
      <c r="AB69" s="2">
        <v>157</v>
      </c>
      <c r="AC69" s="2">
        <v>167</v>
      </c>
      <c r="AD69" s="2">
        <v>5</v>
      </c>
      <c r="AE69" s="2">
        <v>0</v>
      </c>
      <c r="AF69" s="2">
        <v>389</v>
      </c>
      <c r="AG69" s="2">
        <v>1148</v>
      </c>
      <c r="AH69" s="2">
        <v>11</v>
      </c>
      <c r="AI69" s="2"/>
      <c r="AJ69" s="2">
        <f>SUM(Data[[#This Row],[Running]:[GH runs]])</f>
        <v>1548</v>
      </c>
    </row>
    <row r="70" spans="1:36" x14ac:dyDescent="0.2">
      <c r="A70" s="1">
        <v>45037</v>
      </c>
      <c r="B70">
        <v>334</v>
      </c>
      <c r="C70">
        <v>127</v>
      </c>
      <c r="D70" s="2">
        <v>112</v>
      </c>
      <c r="E70" s="2">
        <v>270</v>
      </c>
      <c r="F70" s="2">
        <v>223</v>
      </c>
      <c r="G70" s="2">
        <v>5566</v>
      </c>
      <c r="H70" s="3">
        <f>Data[[#This Row],[LoC]]-G69</f>
        <v>0</v>
      </c>
      <c r="I70" s="2">
        <v>6594</v>
      </c>
      <c r="J70" s="2">
        <v>1935</v>
      </c>
      <c r="K70" s="2">
        <v>385</v>
      </c>
      <c r="L70" s="2">
        <v>287</v>
      </c>
      <c r="M70" s="2">
        <v>114</v>
      </c>
      <c r="N70" s="2">
        <v>60</v>
      </c>
      <c r="O70" s="2">
        <f>SUM(Data[[#This Row],[Shell]:[Bash]])</f>
        <v>9375</v>
      </c>
      <c r="P70" s="3">
        <f>Data[[#This Row],[Total]]-O69</f>
        <v>-15</v>
      </c>
      <c r="Q70" s="2">
        <v>2054</v>
      </c>
      <c r="R70" s="2">
        <v>4321</v>
      </c>
      <c r="S70" s="2">
        <v>68611</v>
      </c>
      <c r="T70" s="2">
        <v>47765</v>
      </c>
      <c r="U70" s="2">
        <v>0</v>
      </c>
      <c r="V70" s="2">
        <v>0</v>
      </c>
      <c r="W70" s="2">
        <v>258</v>
      </c>
      <c r="X70" s="2">
        <f>Data[[#This Row],[Open issues]]+Data[[#This Row],[Closed issues]]</f>
        <v>258</v>
      </c>
      <c r="Y70" s="2">
        <v>0</v>
      </c>
      <c r="Z70" s="2">
        <v>174</v>
      </c>
      <c r="AA70" s="2">
        <f>Data[[#This Row],[Open pull requests]]+Data[[#This Row],[Closed pull requests]]</f>
        <v>174</v>
      </c>
      <c r="AB70" s="2">
        <v>157</v>
      </c>
      <c r="AC70" s="2">
        <v>163</v>
      </c>
      <c r="AD70" s="2">
        <v>5</v>
      </c>
      <c r="AE70" s="2">
        <v>0</v>
      </c>
      <c r="AF70" s="2">
        <v>395</v>
      </c>
      <c r="AG70" s="2">
        <v>1175</v>
      </c>
      <c r="AH70" s="2">
        <v>11</v>
      </c>
      <c r="AI70" s="2"/>
      <c r="AJ70" s="2">
        <f>SUM(Data[[#This Row],[Running]:[GH runs]])</f>
        <v>1581</v>
      </c>
    </row>
    <row r="71" spans="1:36" x14ac:dyDescent="0.2">
      <c r="A71" s="1">
        <v>45037</v>
      </c>
      <c r="B71">
        <v>334</v>
      </c>
      <c r="C71">
        <v>127</v>
      </c>
      <c r="D71" s="2">
        <v>112</v>
      </c>
      <c r="E71" s="2">
        <v>271</v>
      </c>
      <c r="F71" s="2">
        <v>224</v>
      </c>
      <c r="G71" s="2">
        <v>5576</v>
      </c>
      <c r="H71" s="3">
        <f>Data[[#This Row],[LoC]]-G70</f>
        <v>10</v>
      </c>
      <c r="I71" s="2">
        <v>6606</v>
      </c>
      <c r="J71" s="2">
        <v>1937</v>
      </c>
      <c r="K71" s="2">
        <v>385</v>
      </c>
      <c r="L71" s="2">
        <v>287</v>
      </c>
      <c r="M71" s="2">
        <v>114</v>
      </c>
      <c r="N71" s="2">
        <v>60</v>
      </c>
      <c r="O71" s="2">
        <f>SUM(Data[[#This Row],[Shell]:[Bash]])</f>
        <v>9389</v>
      </c>
      <c r="P71" s="3">
        <f>Data[[#This Row],[Total]]-O70</f>
        <v>14</v>
      </c>
      <c r="Q71" s="2">
        <v>2058</v>
      </c>
      <c r="R71" s="2">
        <v>4333</v>
      </c>
      <c r="S71" s="2">
        <v>68656</v>
      </c>
      <c r="T71" s="2">
        <v>47780</v>
      </c>
      <c r="U71" s="2">
        <v>0</v>
      </c>
      <c r="V71" s="2">
        <v>0</v>
      </c>
      <c r="W71" s="2">
        <v>259</v>
      </c>
      <c r="X71" s="2">
        <f>Data[[#This Row],[Open issues]]+Data[[#This Row],[Closed issues]]</f>
        <v>259</v>
      </c>
      <c r="Y71" s="2">
        <v>0</v>
      </c>
      <c r="Z71" s="2">
        <v>174</v>
      </c>
      <c r="AA71" s="2">
        <f>Data[[#This Row],[Open pull requests]]+Data[[#This Row],[Closed pull requests]]</f>
        <v>174</v>
      </c>
      <c r="AB71" s="2">
        <v>157</v>
      </c>
      <c r="AC71" s="2">
        <v>164</v>
      </c>
      <c r="AD71" s="2">
        <v>5</v>
      </c>
      <c r="AE71" s="2">
        <v>0</v>
      </c>
      <c r="AF71" s="2">
        <v>397</v>
      </c>
      <c r="AG71" s="2">
        <v>1184</v>
      </c>
      <c r="AH71" s="2">
        <v>11</v>
      </c>
      <c r="AI71" s="2"/>
      <c r="AJ71" s="2">
        <f>SUM(Data[[#This Row],[Running]:[GH runs]])</f>
        <v>1592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Matteo Corti</cp:lastModifiedBy>
  <dcterms:created xsi:type="dcterms:W3CDTF">2022-01-13T09:44:09Z</dcterms:created>
  <dcterms:modified xsi:type="dcterms:W3CDTF">2023-04-21T11:04:13Z</dcterms:modified>
</cp:coreProperties>
</file>