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8A35CB1B-9B65-AB41-9A16-DEE37DF7B78F}" xr6:coauthVersionLast="47" xr6:coauthVersionMax="47" xr10:uidLastSave="{00000000-0000-0000-0000-000000000000}"/>
  <bookViews>
    <workbookView xWindow="0" yWindow="880" windowWidth="43020" windowHeight="14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6" i="1" l="1"/>
  <c r="O76" i="1"/>
  <c r="X76" i="1"/>
  <c r="AA76" i="1"/>
  <c r="AJ76" i="1"/>
  <c r="AA75" i="1"/>
  <c r="H75" i="1"/>
  <c r="O75" i="1"/>
  <c r="X75" i="1"/>
  <c r="AJ75" i="1"/>
  <c r="H74" i="1"/>
  <c r="O74" i="1"/>
  <c r="X74" i="1"/>
  <c r="AA74" i="1"/>
  <c r="AJ74" i="1"/>
  <c r="H73" i="1"/>
  <c r="O73" i="1"/>
  <c r="X73" i="1"/>
  <c r="AA73" i="1"/>
  <c r="AJ73" i="1"/>
  <c r="H72" i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6" i="1" l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<sst xmlns="http://schemas.openxmlformats.org/spreadsheetml/2006/main" count="36" uniqueCount="36">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</sst>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Data!$G$2:$G$76</c:f>
              <c:numCache>
                <c:formatCode>#,##0</c:formatCode>
                <c:ptCount val="7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Data!$Q$2:$Q$76</c:f>
              <c:numCache>
                <c:formatCode>#,##0</c:formatCode>
                <c:ptCount val="7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Data!$R$2:$R$76</c:f>
              <c:numCache>
                <c:formatCode>#,##0</c:formatCode>
                <c:ptCount val="7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Data!$V$2:$V$76</c:f>
              <c:numCache>
                <c:formatCode>#,##0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Data!$Y$2:$Y$76</c:f>
              <c:numCache>
                <c:formatCode>#,##0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Data!$U$2:$U$76</c:f>
              <c:numCache>
                <c:formatCode>#,##0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Data!$X$2:$X$76</c:f>
              <c:numCache>
                <c:formatCode>#,##0</c:formatCode>
                <c:ptCount val="7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Data!$AA$2:$AA$76</c:f>
              <c:numCache>
                <c:formatCode>#,##0</c:formatCode>
                <c:ptCount val="7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Data!$AC$2:$AC$76</c:f>
              <c:numCache>
                <c:formatCode>#,##0</c:formatCode>
                <c:ptCount val="7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Data!$AE$2:$AE$76</c:f>
              <c:numCache>
                <c:formatCode>#,##0</c:formatCode>
                <c:ptCount val="7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Data!$AF$2:$AF$76</c:f>
              <c:numCache>
                <c:formatCode>#,##0</c:formatCode>
                <c:ptCount val="7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Data!$AG$2:$AG$76</c:f>
              <c:numCache>
                <c:formatCode>#,##0</c:formatCode>
                <c:ptCount val="7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Data!$AH$2:$AH$76</c:f>
              <c:numCache>
                <c:formatCode>#,##0</c:formatCode>
                <c:ptCount val="7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Data!$AI$2:$AI$76</c:f>
              <c:numCache>
                <c:formatCode>#,##0</c:formatCode>
                <c:ptCount val="7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Data!$B$2:$B$76</c:f>
              <c:numCache>
                <c:formatCode>General</c:formatCode>
                <c:ptCount val="75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m/d/yy</c:formatCode>
                <c:ptCount val="7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</c:numCache>
            </c:numRef>
          </c:cat>
          <c:val>
            <c:numRef>
              <c:f>Data!$C$2:$C$76</c:f>
              <c:numCache>
                <c:formatCode>General</c:formatCode>
                <c:ptCount val="75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6" totalsRowShown="0">
  <autoFilter ref="A1:AJ76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6"/>
  <sheetViews>
    <sheetView tabSelected="1" topLeftCell="S1" zoomScale="140" zoomScaleNormal="140" workbookViewId="0">
      <pane ySplit="1" topLeftCell="A62" activePane="bottomLeft" state="frozen"/>
      <selection pane="bottomLeft" activeCell="AI76" sqref="AI76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  <row r="73" spans="1:36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>
        <f>SUM(Data[[#This Row],[Shell]:[Bash]])</f>
        <v>9513</v>
      </c>
      <c r="P73" s="3">
        <f>Data[[#This Row],[Total]]-O72</f>
        <v>76</v>
      </c>
      <c r="Q73" s="2">
        <v>2073</v>
      </c>
      <c r="R73" s="2">
        <v>4379</v>
      </c>
      <c r="S73" s="2">
        <v>69220</v>
      </c>
      <c r="T73" s="2">
        <v>48106</v>
      </c>
      <c r="U73" s="2">
        <v>0</v>
      </c>
      <c r="V73" s="2">
        <v>0</v>
      </c>
      <c r="W73" s="2">
        <v>262</v>
      </c>
      <c r="X73" s="2">
        <f>Data[[#This Row],[Open issues]]+Data[[#This Row],[Closed issues]]</f>
        <v>262</v>
      </c>
      <c r="Y73" s="2">
        <v>0</v>
      </c>
      <c r="Z73" s="2">
        <v>174</v>
      </c>
      <c r="AA73" s="2">
        <f>Data[[#This Row],[Open pull requests]]+Data[[#This Row],[Closed pull requests]]</f>
        <v>174</v>
      </c>
      <c r="AB73" s="2">
        <v>159</v>
      </c>
      <c r="AC73" s="2">
        <v>164</v>
      </c>
      <c r="AD73" s="2">
        <v>5</v>
      </c>
      <c r="AE73" s="2">
        <v>0</v>
      </c>
      <c r="AF73" s="2">
        <v>415</v>
      </c>
      <c r="AG73" s="2">
        <v>1228</v>
      </c>
      <c r="AH73" s="2">
        <v>11</v>
      </c>
      <c r="AI73" s="2"/>
      <c r="AJ73" s="2">
        <f>SUM(Data[[#This Row],[Running]:[GH runs]])</f>
        <v>1654</v>
      </c>
    </row>
    <row r="74" spans="1:36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>
        <f>SUM(Data[[#This Row],[Shell]:[Bash]])</f>
        <v>9529</v>
      </c>
      <c r="P74" s="3">
        <f>Data[[#This Row],[Total]]-O73</f>
        <v>16</v>
      </c>
      <c r="Q74" s="2">
        <v>2079</v>
      </c>
      <c r="R74" s="2">
        <v>4391</v>
      </c>
      <c r="S74" s="2">
        <v>70047</v>
      </c>
      <c r="T74" s="2">
        <v>48194</v>
      </c>
      <c r="U74" s="2">
        <v>0</v>
      </c>
      <c r="V74" s="2">
        <v>0</v>
      </c>
      <c r="W74" s="2">
        <v>262</v>
      </c>
      <c r="X74" s="2">
        <f>Data[[#This Row],[Open issues]]+Data[[#This Row],[Closed issues]]</f>
        <v>262</v>
      </c>
      <c r="Y74" s="2">
        <v>0</v>
      </c>
      <c r="Z74" s="2">
        <v>175</v>
      </c>
      <c r="AA74" s="2">
        <f>Data[[#This Row],[Open pull requests]]+Data[[#This Row],[Closed pull requests]]</f>
        <v>175</v>
      </c>
      <c r="AB74" s="2">
        <v>159</v>
      </c>
      <c r="AC74" s="2">
        <v>164</v>
      </c>
      <c r="AD74" s="2">
        <v>5</v>
      </c>
      <c r="AE74" s="2">
        <v>0</v>
      </c>
      <c r="AF74" s="2">
        <v>416</v>
      </c>
      <c r="AG74" s="2">
        <v>1245</v>
      </c>
      <c r="AH74" s="2">
        <v>11</v>
      </c>
      <c r="AI74" s="2"/>
      <c r="AJ74" s="2">
        <f>SUM(Data[[#This Row],[Running]:[GH runs]])</f>
        <v>1672</v>
      </c>
    </row>
    <row r="75" spans="1:36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>
        <f>SUM(Data[[#This Row],[Shell]:[Bash]])</f>
        <v>9680</v>
      </c>
      <c r="P75" s="3">
        <f>Data[[#This Row],[Total]]-O74</f>
        <v>151</v>
      </c>
      <c r="Q75" s="2">
        <v>2083</v>
      </c>
      <c r="R75" s="2">
        <v>4397</v>
      </c>
      <c r="S75" s="2">
        <v>70105</v>
      </c>
      <c r="T75" s="2">
        <v>48231</v>
      </c>
      <c r="U75" s="2">
        <v>0</v>
      </c>
      <c r="V75" s="2">
        <v>0</v>
      </c>
      <c r="W75" s="2">
        <v>263</v>
      </c>
      <c r="X75" s="2">
        <f>Data[[#This Row],[Open issues]]+Data[[#This Row],[Closed issues]]</f>
        <v>263</v>
      </c>
      <c r="Y75" s="2">
        <v>0</v>
      </c>
      <c r="Z75" s="2">
        <v>175</v>
      </c>
      <c r="AA75" s="2">
        <f>Data[[#This Row],[Open pull requests]]+Data[[#This Row],[Closed pull requests]]</f>
        <v>175</v>
      </c>
      <c r="AB75" s="2">
        <v>159</v>
      </c>
      <c r="AC75" s="2">
        <v>164</v>
      </c>
      <c r="AD75" s="2">
        <v>5</v>
      </c>
      <c r="AE75" s="2">
        <v>0</v>
      </c>
      <c r="AF75" s="2">
        <v>417</v>
      </c>
      <c r="AG75" s="2">
        <v>1262</v>
      </c>
      <c r="AH75" s="2">
        <v>11</v>
      </c>
      <c r="AI75" s="2"/>
      <c r="AJ75" s="2">
        <f>SUM(Data[[#This Row],[Running]:[GH runs]])</f>
        <v>1690</v>
      </c>
    </row>
    <row r="76" spans="1:36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>
        <f>SUM(Data[[#This Row],[Shell]:[Bash]])</f>
        <v>9684</v>
      </c>
      <c r="P76" s="3">
        <f>Data[[#This Row],[Total]]-O75</f>
        <v>4</v>
      </c>
      <c r="Q76" s="2">
        <v>2084</v>
      </c>
      <c r="R76" s="2">
        <v>4406</v>
      </c>
      <c r="S76" s="2">
        <v>70120</v>
      </c>
      <c r="T76" s="2">
        <v>48241</v>
      </c>
      <c r="U76" s="2">
        <v>0</v>
      </c>
      <c r="V76" s="2">
        <v>0</v>
      </c>
      <c r="W76" s="2">
        <v>263</v>
      </c>
      <c r="X76" s="2">
        <f>Data[[#This Row],[Open issues]]+Data[[#This Row],[Closed issues]]</f>
        <v>263</v>
      </c>
      <c r="Y76" s="2">
        <v>0</v>
      </c>
      <c r="Z76" s="2">
        <v>175</v>
      </c>
      <c r="AA76" s="2">
        <f>Data[[#This Row],[Open pull requests]]+Data[[#This Row],[Closed pull requests]]</f>
        <v>175</v>
      </c>
      <c r="AB76" s="2">
        <v>159</v>
      </c>
      <c r="AC76" s="2">
        <v>164</v>
      </c>
      <c r="AD76" s="2">
        <v>5</v>
      </c>
      <c r="AE76" s="2">
        <v>0</v>
      </c>
      <c r="AF76" s="2">
        <v>417</v>
      </c>
      <c r="AG76" s="2">
        <v>1269</v>
      </c>
      <c r="AH76" s="2">
        <v>11</v>
      </c>
      <c r="AI76" s="2"/>
      <c r="AJ76" s="2">
        <f>SUM(Data[[#This Row],[Running]:[GH runs]])</f>
        <v>1697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2023-05-30T11:45:53Z</dcterms:modified>
</cp:coreProperties>
</file>