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git/check_ssl_cert/varia/"/>
    </mc:Choice>
  </mc:AlternateContent>
  <xr:revisionPtr revIDLastSave="0" documentId="13_ncr:1_{C514F6E1-129A-154A-8D8D-8101FC917981}" xr6:coauthVersionLast="47" xr6:coauthVersionMax="47" xr10:uidLastSave="{00000000-0000-0000-0000-000000000000}"/>
  <bookViews>
    <workbookView xWindow="0" yWindow="880" windowWidth="41120" windowHeight="1224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  <sheet name="Stars &amp; Fork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6" i="1" l="1"/>
  <c r="O66" i="1"/>
  <c r="X66" i="1"/>
  <c r="AA66" i="1"/>
  <c r="AJ66" i="1"/>
  <c r="H65" i="1"/>
  <c r="O65" i="1"/>
  <c r="X65" i="1"/>
  <c r="AA65" i="1"/>
  <c r="AJ65" i="1"/>
  <c r="H64" i="1"/>
  <c r="O64" i="1"/>
  <c r="X64" i="1"/>
  <c r="AA64" i="1"/>
  <c r="AJ64" i="1"/>
  <c r="H63" i="1"/>
  <c r="O63" i="1"/>
  <c r="X63" i="1"/>
  <c r="AA63" i="1"/>
  <c r="AJ63" i="1"/>
  <c r="H62" i="1"/>
  <c r="O62" i="1"/>
  <c r="X62" i="1"/>
  <c r="AA62" i="1"/>
  <c r="AJ62" i="1"/>
  <c r="H61" i="1"/>
  <c r="O61" i="1"/>
  <c r="X61" i="1"/>
  <c r="AA61" i="1"/>
  <c r="AJ61" i="1"/>
  <c r="H60" i="1"/>
  <c r="O60" i="1"/>
  <c r="X60" i="1"/>
  <c r="AA60" i="1"/>
  <c r="AJ60" i="1"/>
  <c r="H59" i="1"/>
  <c r="O59" i="1"/>
  <c r="X59" i="1"/>
  <c r="AA59" i="1"/>
  <c r="AJ59" i="1"/>
  <c r="H58" i="1"/>
  <c r="O58" i="1"/>
  <c r="X58" i="1"/>
  <c r="AA58" i="1"/>
  <c r="AJ58" i="1"/>
  <c r="H57" i="1"/>
  <c r="O57" i="1"/>
  <c r="X57" i="1"/>
  <c r="AA57" i="1"/>
  <c r="AJ57" i="1"/>
  <c r="H56" i="1"/>
  <c r="O56" i="1"/>
  <c r="X56" i="1"/>
  <c r="AA56" i="1"/>
  <c r="AJ56" i="1"/>
  <c r="H55" i="1"/>
  <c r="O55" i="1"/>
  <c r="X55" i="1"/>
  <c r="AA55" i="1"/>
  <c r="AJ55" i="1"/>
  <c r="H54" i="1"/>
  <c r="O54" i="1"/>
  <c r="X54" i="1"/>
  <c r="AA54" i="1"/>
  <c r="AJ54" i="1"/>
  <c r="H53" i="1"/>
  <c r="O53" i="1"/>
  <c r="X53" i="1"/>
  <c r="AA53" i="1"/>
  <c r="AJ53" i="1"/>
  <c r="H52" i="1"/>
  <c r="O52" i="1"/>
  <c r="X52" i="1"/>
  <c r="AA52" i="1"/>
  <c r="AJ52" i="1"/>
  <c r="H51" i="1"/>
  <c r="O51" i="1"/>
  <c r="X51" i="1"/>
  <c r="AA51" i="1"/>
  <c r="AJ51" i="1"/>
  <c r="H50" i="1"/>
  <c r="O50" i="1"/>
  <c r="X50" i="1"/>
  <c r="AA50" i="1"/>
  <c r="AJ50" i="1"/>
  <c r="H49" i="1"/>
  <c r="O49" i="1"/>
  <c r="X49" i="1"/>
  <c r="AA49" i="1"/>
  <c r="AJ49" i="1"/>
  <c r="H48" i="1"/>
  <c r="O48" i="1"/>
  <c r="X48" i="1"/>
  <c r="AA48" i="1"/>
  <c r="AJ48" i="1"/>
  <c r="H47" i="1"/>
  <c r="O47" i="1"/>
  <c r="X47" i="1"/>
  <c r="AA47" i="1"/>
  <c r="AJ47" i="1"/>
  <c r="H46" i="1"/>
  <c r="O46" i="1"/>
  <c r="X46" i="1"/>
  <c r="AA46" i="1"/>
  <c r="AJ46" i="1"/>
  <c r="H45" i="1"/>
  <c r="O45" i="1"/>
  <c r="X45" i="1"/>
  <c r="AA45" i="1"/>
  <c r="AJ45" i="1"/>
  <c r="H44" i="1"/>
  <c r="O44" i="1"/>
  <c r="X44" i="1"/>
  <c r="AA44" i="1"/>
  <c r="AJ44" i="1"/>
  <c r="X42" i="1"/>
  <c r="H43" i="1"/>
  <c r="O43" i="1"/>
  <c r="X43" i="1"/>
  <c r="AA43" i="1"/>
  <c r="AJ43" i="1"/>
  <c r="H42" i="1"/>
  <c r="O42" i="1"/>
  <c r="AA42" i="1"/>
  <c r="AJ42" i="1"/>
  <c r="H41" i="1"/>
  <c r="O41" i="1"/>
  <c r="X41" i="1"/>
  <c r="AA41" i="1"/>
  <c r="AJ41" i="1"/>
  <c r="AA40" i="1"/>
  <c r="H40" i="1"/>
  <c r="O40" i="1"/>
  <c r="X40" i="1"/>
  <c r="AJ40" i="1"/>
  <c r="H39" i="1"/>
  <c r="O39" i="1"/>
  <c r="X39" i="1"/>
  <c r="AA39" i="1"/>
  <c r="AJ39" i="1"/>
  <c r="H38" i="1"/>
  <c r="O38" i="1"/>
  <c r="X38" i="1"/>
  <c r="AA38" i="1"/>
  <c r="AJ38" i="1"/>
  <c r="H37" i="1"/>
  <c r="O37" i="1"/>
  <c r="X37" i="1"/>
  <c r="AA37" i="1"/>
  <c r="AJ3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O36" i="1"/>
  <c r="X36" i="1"/>
  <c r="AA36" i="1"/>
  <c r="AJ36" i="1"/>
  <c r="O35" i="1"/>
  <c r="X35" i="1"/>
  <c r="AA35" i="1"/>
  <c r="AJ35" i="1"/>
  <c r="O34" i="1"/>
  <c r="X34" i="1"/>
  <c r="AA34" i="1"/>
  <c r="AJ34" i="1"/>
  <c r="O33" i="1"/>
  <c r="X33" i="1"/>
  <c r="AA33" i="1"/>
  <c r="AJ33" i="1"/>
  <c r="X32" i="1"/>
  <c r="O32" i="1"/>
  <c r="AA32" i="1"/>
  <c r="AJ32" i="1"/>
  <c r="X31" i="1"/>
  <c r="AA31" i="1"/>
  <c r="AJ31" i="1"/>
  <c r="X30" i="1"/>
  <c r="AA30" i="1"/>
  <c r="AJ30" i="1"/>
  <c r="X29" i="1"/>
  <c r="AA29" i="1"/>
  <c r="AJ29" i="1"/>
  <c r="X28" i="1"/>
  <c r="AA28" i="1"/>
  <c r="AJ28" i="1"/>
  <c r="X27" i="1"/>
  <c r="AA27" i="1"/>
  <c r="AJ27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6" i="1"/>
  <c r="X26" i="1"/>
  <c r="AA26" i="1"/>
  <c r="AJ25" i="1"/>
  <c r="X25" i="1"/>
  <c r="AA25" i="1"/>
  <c r="X24" i="1"/>
  <c r="AA24" i="1"/>
  <c r="X23" i="1"/>
  <c r="AA23" i="1"/>
  <c r="X22" i="1"/>
  <c r="AA22" i="1"/>
  <c r="X21" i="1"/>
  <c r="AA21" i="1"/>
  <c r="X20" i="1"/>
  <c r="AA20" i="1"/>
  <c r="AA19" i="1"/>
  <c r="AA18" i="1"/>
  <c r="X19" i="1"/>
  <c r="X18" i="1"/>
  <c r="X17" i="1"/>
  <c r="AA17" i="1"/>
  <c r="X16" i="1"/>
  <c r="AA16" i="1"/>
  <c r="X15" i="1"/>
  <c r="AA15" i="1"/>
  <c r="X14" i="1"/>
  <c r="AA14" i="1"/>
  <c r="X13" i="1"/>
  <c r="AA13" i="1"/>
  <c r="X12" i="1"/>
  <c r="AA12" i="1"/>
  <c r="X11" i="1"/>
  <c r="AA11" i="1"/>
  <c r="AA2" i="1"/>
  <c r="AA3" i="1"/>
  <c r="AA4" i="1"/>
  <c r="AA5" i="1"/>
  <c r="AA6" i="1"/>
  <c r="AA7" i="1"/>
  <c r="AA8" i="1"/>
  <c r="AA9" i="1"/>
  <c r="AA10" i="1"/>
  <c r="X2" i="1"/>
  <c r="X3" i="1"/>
  <c r="X4" i="1"/>
  <c r="X5" i="1"/>
  <c r="X6" i="1"/>
  <c r="X7" i="1"/>
  <c r="X8" i="1"/>
  <c r="X9" i="1"/>
  <c r="X10" i="1"/>
  <c r="P66" i="1" l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4" i="1"/>
  <c r="P35" i="1"/>
  <c r="P33" i="1"/>
</calcChain>
</file>

<file path=xl/sharedStrings.xml><?xml version="1.0" encoding="utf-8"?>
<sst xmlns="http://schemas.openxmlformats.org/spreadsheetml/2006/main" count="36" uniqueCount="36">
  <si>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</si>
  <si>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</si>
  <si>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</si>
  <si>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</si>
  <si>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</si>
  <si>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</si>
  <si>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</si>
  <si>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</si>
  <si>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</si>
  <si>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</si>
  <si>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</si>
  <si>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</si>
  <si>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</si>
  <si>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</si>
  <si>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</si>
  <si>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</si>
  <si>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</si>
  <si>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</si>
  <si>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</si>
  <si>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</si>
  <si>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</si>
  <si>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</si>
  <si>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</si>
  <si>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</si>
  <si>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</si>
  <si>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</si>
  <si>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</si>
  <si>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</si>
  <si>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</si>
  <si>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</si>
  <si>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</si>
  <si>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</si>
  <si>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</si>
  <si>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</si>
  <si>
    <t>Stars</t>
  </si>
  <si>
    <t>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</si>
</sst>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Data!$G$1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Data!$G$2:$G$66</c:f>
              <c:numCache>
                <c:formatCode>#,##0</c:formatCode>
                <c:ptCount val="65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  <c:pt idx="46">
                  <c:v>5265</c:v>
                </c:pt>
                <c:pt idx="47">
                  <c:v>5269</c:v>
                </c:pt>
                <c:pt idx="48">
                  <c:v>5411</c:v>
                </c:pt>
                <c:pt idx="49">
                  <c:v>5439</c:v>
                </c:pt>
                <c:pt idx="50">
                  <c:v>5439</c:v>
                </c:pt>
                <c:pt idx="51">
                  <c:v>5443</c:v>
                </c:pt>
                <c:pt idx="52">
                  <c:v>5447</c:v>
                </c:pt>
                <c:pt idx="53">
                  <c:v>5447</c:v>
                </c:pt>
                <c:pt idx="54">
                  <c:v>5457</c:v>
                </c:pt>
                <c:pt idx="55">
                  <c:v>5460</c:v>
                </c:pt>
                <c:pt idx="56">
                  <c:v>5460</c:v>
                </c:pt>
                <c:pt idx="57">
                  <c:v>5491</c:v>
                </c:pt>
                <c:pt idx="58">
                  <c:v>5504</c:v>
                </c:pt>
                <c:pt idx="59">
                  <c:v>5507</c:v>
                </c:pt>
                <c:pt idx="60">
                  <c:v>5507</c:v>
                </c:pt>
                <c:pt idx="61">
                  <c:v>5507</c:v>
                </c:pt>
                <c:pt idx="62">
                  <c:v>5510</c:v>
                </c:pt>
                <c:pt idx="63">
                  <c:v>5511</c:v>
                </c:pt>
                <c:pt idx="64">
                  <c:v>5515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Data!$Q$1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Data!$Q$2:$Q$66</c:f>
              <c:numCache>
                <c:formatCode>#,##0</c:formatCode>
                <c:ptCount val="65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  <c:pt idx="46">
                  <c:v>1893</c:v>
                </c:pt>
                <c:pt idx="47">
                  <c:v>1898</c:v>
                </c:pt>
                <c:pt idx="48">
                  <c:v>1910</c:v>
                </c:pt>
                <c:pt idx="49">
                  <c:v>1934</c:v>
                </c:pt>
                <c:pt idx="50">
                  <c:v>1945</c:v>
                </c:pt>
                <c:pt idx="51">
                  <c:v>1947</c:v>
                </c:pt>
                <c:pt idx="52">
                  <c:v>1956</c:v>
                </c:pt>
                <c:pt idx="53">
                  <c:v>1965</c:v>
                </c:pt>
                <c:pt idx="54">
                  <c:v>1981</c:v>
                </c:pt>
                <c:pt idx="55">
                  <c:v>1987</c:v>
                </c:pt>
                <c:pt idx="56">
                  <c:v>1992</c:v>
                </c:pt>
                <c:pt idx="57">
                  <c:v>2004</c:v>
                </c:pt>
                <c:pt idx="58">
                  <c:v>2008</c:v>
                </c:pt>
                <c:pt idx="59">
                  <c:v>2012</c:v>
                </c:pt>
                <c:pt idx="60">
                  <c:v>2023</c:v>
                </c:pt>
                <c:pt idx="61">
                  <c:v>2026</c:v>
                </c:pt>
                <c:pt idx="62">
                  <c:v>2029</c:v>
                </c:pt>
                <c:pt idx="63">
                  <c:v>2031</c:v>
                </c:pt>
                <c:pt idx="64">
                  <c:v>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Data!$R$1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Data!$R$2:$R$66</c:f>
              <c:numCache>
                <c:formatCode>#,##0</c:formatCode>
                <c:ptCount val="65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  <c:pt idx="46">
                  <c:v>4011</c:v>
                </c:pt>
                <c:pt idx="47">
                  <c:v>4021</c:v>
                </c:pt>
                <c:pt idx="48">
                  <c:v>4042</c:v>
                </c:pt>
                <c:pt idx="49">
                  <c:v>4078</c:v>
                </c:pt>
                <c:pt idx="50">
                  <c:v>4009</c:v>
                </c:pt>
                <c:pt idx="51">
                  <c:v>4093</c:v>
                </c:pt>
                <c:pt idx="52">
                  <c:v>4109</c:v>
                </c:pt>
                <c:pt idx="53">
                  <c:v>4122</c:v>
                </c:pt>
                <c:pt idx="54">
                  <c:v>4152</c:v>
                </c:pt>
                <c:pt idx="55">
                  <c:v>4166</c:v>
                </c:pt>
                <c:pt idx="56">
                  <c:v>4174</c:v>
                </c:pt>
                <c:pt idx="57">
                  <c:v>4205</c:v>
                </c:pt>
                <c:pt idx="58">
                  <c:v>4210</c:v>
                </c:pt>
                <c:pt idx="59">
                  <c:v>4228</c:v>
                </c:pt>
                <c:pt idx="60">
                  <c:v>4244</c:v>
                </c:pt>
                <c:pt idx="61">
                  <c:v>4249</c:v>
                </c:pt>
                <c:pt idx="62">
                  <c:v>4253</c:v>
                </c:pt>
                <c:pt idx="63">
                  <c:v>4263</c:v>
                </c:pt>
                <c:pt idx="64">
                  <c:v>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Data!$V$1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Data!$V$2:$V$66</c:f>
              <c:numCache>
                <c:formatCode>#,##0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Data!$Y$1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Data!$Y$2:$Y$66</c:f>
              <c:numCache>
                <c:formatCode>#,##0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Data!$U$1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Data!$U$2:$U$66</c:f>
              <c:numCache>
                <c:formatCode>#,##0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Data!$X$1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Data!$X$2:$X$66</c:f>
              <c:numCache>
                <c:formatCode>#,##0</c:formatCode>
                <c:ptCount val="65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  <c:pt idx="46">
                  <c:v>238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242</c:v>
                </c:pt>
                <c:pt idx="51">
                  <c:v>242</c:v>
                </c:pt>
                <c:pt idx="52">
                  <c:v>243</c:v>
                </c:pt>
                <c:pt idx="53">
                  <c:v>243</c:v>
                </c:pt>
                <c:pt idx="54">
                  <c:v>244</c:v>
                </c:pt>
                <c:pt idx="55">
                  <c:v>245</c:v>
                </c:pt>
                <c:pt idx="56">
                  <c:v>246</c:v>
                </c:pt>
                <c:pt idx="57">
                  <c:v>247</c:v>
                </c:pt>
                <c:pt idx="58">
                  <c:v>248</c:v>
                </c:pt>
                <c:pt idx="59">
                  <c:v>249</c:v>
                </c:pt>
                <c:pt idx="60">
                  <c:v>251</c:v>
                </c:pt>
                <c:pt idx="61">
                  <c:v>251</c:v>
                </c:pt>
                <c:pt idx="62">
                  <c:v>251</c:v>
                </c:pt>
                <c:pt idx="63">
                  <c:v>254</c:v>
                </c:pt>
                <c:pt idx="64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Data!$AA$1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Data!$AA$2:$AA$66</c:f>
              <c:numCache>
                <c:formatCode>#,##0</c:formatCode>
                <c:ptCount val="65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162</c:v>
                </c:pt>
                <c:pt idx="47">
                  <c:v>162</c:v>
                </c:pt>
                <c:pt idx="48">
                  <c:v>164</c:v>
                </c:pt>
                <c:pt idx="49">
                  <c:v>167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  <c:pt idx="53">
                  <c:v>168</c:v>
                </c:pt>
                <c:pt idx="54">
                  <c:v>169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171</c:v>
                </c:pt>
                <c:pt idx="59">
                  <c:v>171</c:v>
                </c:pt>
                <c:pt idx="60">
                  <c:v>173</c:v>
                </c:pt>
                <c:pt idx="61">
                  <c:v>173</c:v>
                </c:pt>
                <c:pt idx="62">
                  <c:v>173</c:v>
                </c:pt>
                <c:pt idx="63">
                  <c:v>173</c:v>
                </c:pt>
                <c:pt idx="64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Data!$AC$1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Data!$AC$2:$AC$66</c:f>
              <c:numCache>
                <c:formatCode>#,##0</c:formatCode>
                <c:ptCount val="65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  <c:pt idx="46">
                  <c:v>162</c:v>
                </c:pt>
                <c:pt idx="47">
                  <c:v>162</c:v>
                </c:pt>
                <c:pt idx="48">
                  <c:v>162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167</c:v>
                </c:pt>
                <c:pt idx="60">
                  <c:v>167</c:v>
                </c:pt>
                <c:pt idx="61">
                  <c:v>167</c:v>
                </c:pt>
                <c:pt idx="62">
                  <c:v>167</c:v>
                </c:pt>
                <c:pt idx="63">
                  <c:v>167</c:v>
                </c:pt>
                <c:pt idx="64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Data!$AE$1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Data!$AE$2:$AE$66</c:f>
              <c:numCache>
                <c:formatCode>#,##0</c:formatCode>
                <c:ptCount val="65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Data!$AF$1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Data!$AF$2:$AF$66</c:f>
              <c:numCache>
                <c:formatCode>#,##0</c:formatCode>
                <c:ptCount val="65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  <c:pt idx="46">
                  <c:v>345</c:v>
                </c:pt>
                <c:pt idx="47">
                  <c:v>345</c:v>
                </c:pt>
                <c:pt idx="48">
                  <c:v>348</c:v>
                </c:pt>
                <c:pt idx="49">
                  <c:v>359</c:v>
                </c:pt>
                <c:pt idx="50">
                  <c:v>362</c:v>
                </c:pt>
                <c:pt idx="51">
                  <c:v>362</c:v>
                </c:pt>
                <c:pt idx="52">
                  <c:v>367</c:v>
                </c:pt>
                <c:pt idx="53">
                  <c:v>368</c:v>
                </c:pt>
                <c:pt idx="54">
                  <c:v>370</c:v>
                </c:pt>
                <c:pt idx="55">
                  <c:v>370</c:v>
                </c:pt>
                <c:pt idx="56">
                  <c:v>370</c:v>
                </c:pt>
                <c:pt idx="57">
                  <c:v>376</c:v>
                </c:pt>
                <c:pt idx="58">
                  <c:v>377</c:v>
                </c:pt>
                <c:pt idx="59">
                  <c:v>377</c:v>
                </c:pt>
                <c:pt idx="60">
                  <c:v>377</c:v>
                </c:pt>
                <c:pt idx="61">
                  <c:v>377</c:v>
                </c:pt>
                <c:pt idx="62">
                  <c:v>377</c:v>
                </c:pt>
                <c:pt idx="63">
                  <c:v>377</c:v>
                </c:pt>
                <c:pt idx="64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Data!$AG$1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Data!$AG$2:$AG$66</c:f>
              <c:numCache>
                <c:formatCode>#,##0</c:formatCode>
                <c:ptCount val="65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  <c:pt idx="46">
                  <c:v>846</c:v>
                </c:pt>
                <c:pt idx="47">
                  <c:v>858</c:v>
                </c:pt>
                <c:pt idx="48">
                  <c:v>879</c:v>
                </c:pt>
                <c:pt idx="49">
                  <c:v>913</c:v>
                </c:pt>
                <c:pt idx="50">
                  <c:v>931</c:v>
                </c:pt>
                <c:pt idx="51">
                  <c:v>935</c:v>
                </c:pt>
                <c:pt idx="52">
                  <c:v>951</c:v>
                </c:pt>
                <c:pt idx="53">
                  <c:v>961</c:v>
                </c:pt>
                <c:pt idx="54">
                  <c:v>984</c:v>
                </c:pt>
                <c:pt idx="55">
                  <c:v>997</c:v>
                </c:pt>
                <c:pt idx="56">
                  <c:v>1005</c:v>
                </c:pt>
                <c:pt idx="57">
                  <c:v>1023</c:v>
                </c:pt>
                <c:pt idx="58">
                  <c:v>1031</c:v>
                </c:pt>
                <c:pt idx="59">
                  <c:v>1040</c:v>
                </c:pt>
                <c:pt idx="60">
                  <c:v>1066</c:v>
                </c:pt>
                <c:pt idx="61">
                  <c:v>1079</c:v>
                </c:pt>
                <c:pt idx="62">
                  <c:v>1087</c:v>
                </c:pt>
                <c:pt idx="63">
                  <c:v>1093</c:v>
                </c:pt>
                <c:pt idx="64">
                  <c:v>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Data!$AH$1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Data!$AH$2:$AH$66</c:f>
              <c:numCache>
                <c:formatCode>#,##0</c:formatCode>
                <c:ptCount val="65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Data!$AI$1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Data!$AI$2:$AI$66</c:f>
              <c:numCache>
                <c:formatCode>#,##0</c:formatCode>
                <c:ptCount val="65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Stars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Data!$B$2:$B$66</c:f>
              <c:numCache>
                <c:formatCode>General</c:formatCode>
                <c:ptCount val="65"/>
                <c:pt idx="0">
                  <c:v>274</c:v>
                </c:pt>
                <c:pt idx="1">
                  <c:v>275</c:v>
                </c:pt>
                <c:pt idx="2">
                  <c:v>275</c:v>
                </c:pt>
                <c:pt idx="3">
                  <c:v>276</c:v>
                </c:pt>
                <c:pt idx="4">
                  <c:v>277</c:v>
                </c:pt>
                <c:pt idx="5">
                  <c:v>280</c:v>
                </c:pt>
                <c:pt idx="6">
                  <c:v>282</c:v>
                </c:pt>
                <c:pt idx="7">
                  <c:v>283</c:v>
                </c:pt>
                <c:pt idx="8">
                  <c:v>287</c:v>
                </c:pt>
                <c:pt idx="9">
                  <c:v>290</c:v>
                </c:pt>
                <c:pt idx="10">
                  <c:v>293</c:v>
                </c:pt>
                <c:pt idx="11">
                  <c:v>294</c:v>
                </c:pt>
                <c:pt idx="12">
                  <c:v>297</c:v>
                </c:pt>
                <c:pt idx="13">
                  <c:v>297</c:v>
                </c:pt>
                <c:pt idx="14">
                  <c:v>297</c:v>
                </c:pt>
                <c:pt idx="15">
                  <c:v>298</c:v>
                </c:pt>
                <c:pt idx="16">
                  <c:v>299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303</c:v>
                </c:pt>
                <c:pt idx="22">
                  <c:v>303</c:v>
                </c:pt>
                <c:pt idx="23">
                  <c:v>303</c:v>
                </c:pt>
                <c:pt idx="24">
                  <c:v>303</c:v>
                </c:pt>
                <c:pt idx="25">
                  <c:v>303</c:v>
                </c:pt>
                <c:pt idx="26">
                  <c:v>303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308</c:v>
                </c:pt>
                <c:pt idx="32">
                  <c:v>308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312</c:v>
                </c:pt>
                <c:pt idx="37">
                  <c:v>312</c:v>
                </c:pt>
                <c:pt idx="38">
                  <c:v>312</c:v>
                </c:pt>
                <c:pt idx="39">
                  <c:v>312</c:v>
                </c:pt>
                <c:pt idx="40">
                  <c:v>313</c:v>
                </c:pt>
                <c:pt idx="41">
                  <c:v>313</c:v>
                </c:pt>
                <c:pt idx="42">
                  <c:v>313</c:v>
                </c:pt>
                <c:pt idx="43">
                  <c:v>313</c:v>
                </c:pt>
                <c:pt idx="44">
                  <c:v>315</c:v>
                </c:pt>
                <c:pt idx="45">
                  <c:v>315</c:v>
                </c:pt>
                <c:pt idx="46">
                  <c:v>315</c:v>
                </c:pt>
                <c:pt idx="47">
                  <c:v>316</c:v>
                </c:pt>
                <c:pt idx="48">
                  <c:v>317</c:v>
                </c:pt>
                <c:pt idx="49">
                  <c:v>318</c:v>
                </c:pt>
                <c:pt idx="50">
                  <c:v>319</c:v>
                </c:pt>
                <c:pt idx="51">
                  <c:v>320</c:v>
                </c:pt>
                <c:pt idx="52">
                  <c:v>323</c:v>
                </c:pt>
                <c:pt idx="53">
                  <c:v>325</c:v>
                </c:pt>
                <c:pt idx="54">
                  <c:v>325</c:v>
                </c:pt>
                <c:pt idx="55">
                  <c:v>325</c:v>
                </c:pt>
                <c:pt idx="56">
                  <c:v>325</c:v>
                </c:pt>
                <c:pt idx="57">
                  <c:v>326</c:v>
                </c:pt>
                <c:pt idx="58">
                  <c:v>328</c:v>
                </c:pt>
                <c:pt idx="59">
                  <c:v>329</c:v>
                </c:pt>
                <c:pt idx="60">
                  <c:v>330</c:v>
                </c:pt>
                <c:pt idx="61">
                  <c:v>330</c:v>
                </c:pt>
                <c:pt idx="62">
                  <c:v>329</c:v>
                </c:pt>
                <c:pt idx="63">
                  <c:v>329</c:v>
                </c:pt>
                <c:pt idx="64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F-E04F-8032-35A6577743F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Forks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Data!$A$2:$A$66</c:f>
              <c:numCache>
                <c:formatCode>m/d/yy</c:formatCode>
                <c:ptCount val="6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</c:numCache>
            </c:numRef>
          </c:cat>
          <c:val>
            <c:numRef>
              <c:f>Data!$C$2:$C$66</c:f>
              <c:numCache>
                <c:formatCode>General</c:formatCode>
                <c:ptCount val="65"/>
                <c:pt idx="47">
                  <c:v>118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121</c:v>
                </c:pt>
                <c:pt idx="57">
                  <c:v>122</c:v>
                </c:pt>
                <c:pt idx="58">
                  <c:v>124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F-E04F-8032-35A65777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00495"/>
        <c:axId val="639339903"/>
      </c:lineChart>
      <c:dateAx>
        <c:axId val="6390004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339903"/>
        <c:crosses val="autoZero"/>
        <c:auto val="1"/>
        <c:lblOffset val="100"/>
        <c:baseTimeUnit val="days"/>
      </c:dateAx>
      <c:valAx>
        <c:axId val="6393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00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F196A6-E282-444D-AFF0-E87110025633}">
  <sheetPr/>
  <sheetViews>
    <sheetView zoomScale="2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D2265-965B-7D44-7ACC-AB7C49CEBA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J66" totalsRowShown="0">
  <autoFilter ref="A1:AJ66" xr:uid="{93166B95-8F57-7249-BAD0-F6F6DB81EEDA}"/>
  <tableColumns count="36">
    <tableColumn id="1" xr3:uid="{20F9E231-C300-0444-AC18-9BA75DF43CD7}" name="Date" dataDxfId="35"/>
    <tableColumn id="35" xr3:uid="{6D5DE1BF-18D0-144B-BD3F-DACE38879478}" name="Stars" dataDxfId="34"/>
    <tableColumn id="36" xr3:uid="{24BDF572-B0AB-334A-BB98-AAF6AE52850D}" name="Forks" dataDxfId="33"/>
    <tableColumn id="2" xr3:uid="{29461922-6B0E-7E4E-9465-94C5573BFF84}" name="Authors" dataDxfId="32"/>
    <tableColumn id="3" xr3:uid="{9D977A2F-FBC7-9444-809F-55429A0A93FA}" name="Versions" dataDxfId="31"/>
    <tableColumn id="4" xr3:uid="{50EF9E4F-56ED-AE43-9F2C-3273E23CA123}" name="GH Releases" dataDxfId="30"/>
    <tableColumn id="5" xr3:uid="{7A031666-B40E-9C44-B04D-F85418485CE9}" name="LoC" dataDxfId="29"/>
    <tableColumn id="33" xr3:uid="{314C5206-2A7B-F841-94C2-27E5FA3210D6}" name="∆LoC" dataDxfId="28">
      <calculatedColumnFormula>Data[[#This Row],[LoC]]-G1</calculatedColumnFormula>
    </tableColumn>
    <tableColumn id="26" xr3:uid="{EA0BB0A1-B927-BA42-95D8-323FF0F98170}" name="Shell" dataDxfId="27"/>
    <tableColumn id="27" xr3:uid="{044A9D24-EDBD-814E-8836-3A4FC1DAF6CD}" name="MD" dataDxfId="26"/>
    <tableColumn id="28" xr3:uid="{7634D894-69D0-B844-B715-963F9BC2312D}" name="YAML" dataDxfId="25"/>
    <tableColumn id="29" xr3:uid="{35076C74-15AC-EC42-A3FA-C7C55763EEA7}" name="Text" dataDxfId="24"/>
    <tableColumn id="30" xr3:uid="{1A9EAD82-A8B4-184C-92DB-650EA2147810}" name="make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Row],[Total]]-O1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J66"/>
  <sheetViews>
    <sheetView tabSelected="1" topLeftCell="S1" zoomScale="140" zoomScaleNormal="140" workbookViewId="0">
      <pane ySplit="1" topLeftCell="A59" activePane="bottomLeft" state="frozen"/>
      <selection pane="bottomLeft" activeCell="AI66" sqref="AI66"/>
    </sheetView>
  </sheetViews>
  <sheetFormatPr baseColWidth="10" defaultRowHeight="16" x14ac:dyDescent="0.2"/>
  <cols>
    <col min="1" max="1" width="10.83203125" bestFit="1" customWidth="1"/>
    <col min="2" max="3" width="10.83203125" customWidth="1"/>
    <col min="4" max="4" width="10" bestFit="1" customWidth="1"/>
    <col min="5" max="5" width="10.6640625" bestFit="1" customWidth="1"/>
    <col min="6" max="6" width="14.1640625" bestFit="1" customWidth="1"/>
    <col min="7" max="7" width="6.5" bestFit="1" customWidth="1"/>
    <col min="8" max="8" width="7.83203125" bestFit="1" customWidth="1"/>
    <col min="9" max="12" width="6.5" customWidth="1"/>
    <col min="13" max="13" width="8.33203125" bestFit="1" customWidth="1"/>
    <col min="14" max="15" width="6.5" customWidth="1"/>
    <col min="16" max="16" width="9" bestFit="1" customWidth="1"/>
    <col min="17" max="17" width="11" bestFit="1" customWidth="1"/>
    <col min="18" max="18" width="14" bestFit="1" customWidth="1"/>
    <col min="19" max="19" width="11.6640625" bestFit="1" customWidth="1"/>
    <col min="20" max="20" width="11.5" bestFit="1" customWidth="1"/>
    <col min="21" max="21" width="13.5" bestFit="1" customWidth="1"/>
    <col min="22" max="22" width="12.33203125" bestFit="1" customWidth="1"/>
    <col min="23" max="23" width="14.5" bestFit="1" customWidth="1"/>
    <col min="24" max="24" width="14.5" customWidth="1"/>
    <col min="25" max="25" width="19.1640625" bestFit="1" customWidth="1"/>
    <col min="26" max="26" width="19" bestFit="1" customWidth="1"/>
    <col min="27" max="27" width="19" customWidth="1"/>
    <col min="28" max="28" width="22.1640625" bestFit="1" customWidth="1"/>
    <col min="29" max="29" width="8" bestFit="1" customWidth="1"/>
    <col min="30" max="30" width="15.5" bestFit="1" customWidth="1"/>
    <col min="31" max="31" width="10.33203125" bestFit="1" customWidth="1"/>
    <col min="32" max="32" width="8.6640625" bestFit="1" customWidth="1"/>
    <col min="33" max="33" width="6.1640625" bestFit="1" customWidth="1"/>
    <col min="34" max="34" width="11.5" bestFit="1" customWidth="1"/>
    <col min="35" max="35" width="10.33203125" bestFit="1" customWidth="1"/>
    <col min="36" max="36" width="8.5" bestFit="1" customWidth="1"/>
  </cols>
  <sheetData>
    <row r="1" spans="1:36" x14ac:dyDescent="0.2">
      <c r="A1" t="s">
        <v>0</v>
      </c>
      <c r="B1" t="s">
        <v>34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24</v>
      </c>
      <c r="P1" t="s">
        <v>32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17</v>
      </c>
      <c r="Y1" t="s">
        <v>12</v>
      </c>
      <c r="Z1" t="s">
        <v>18</v>
      </c>
      <c r="AA1" t="s">
        <v>19</v>
      </c>
      <c r="AB1" t="s">
        <v>13</v>
      </c>
      <c r="AC1" t="s">
        <v>14</v>
      </c>
      <c r="AD1" t="s">
        <v>15</v>
      </c>
      <c r="AE1" t="s">
        <v>20</v>
      </c>
      <c r="AF1" t="s">
        <v>21</v>
      </c>
      <c r="AG1" t="s">
        <v>22</v>
      </c>
      <c r="AH1" t="s">
        <v>23</v>
      </c>
      <c r="AI1" t="s">
        <v>16</v>
      </c>
      <c r="AJ1" t="s">
        <v>33</v>
      </c>
    </row>
    <row r="2" spans="1:36" x14ac:dyDescent="0.2">
      <c r="A2" s="1">
        <v>44574</v>
      </c>
      <c r="B2">
        <v>274</v>
      </c>
      <c r="D2" s="2">
        <v>101</v>
      </c>
      <c r="E2" s="2">
        <v>224</v>
      </c>
      <c r="F2" s="2">
        <v>177</v>
      </c>
      <c r="G2" s="2">
        <v>4368</v>
      </c>
      <c r="H2" s="3">
        <v>0</v>
      </c>
      <c r="I2" s="2"/>
      <c r="J2" s="2"/>
      <c r="K2" s="2"/>
      <c r="L2" s="2"/>
      <c r="M2" s="2"/>
      <c r="N2" s="2"/>
      <c r="O2" s="2"/>
      <c r="P2" s="3">
        <v>0</v>
      </c>
      <c r="Q2" s="2">
        <v>1523</v>
      </c>
      <c r="R2" s="2">
        <v>3195</v>
      </c>
      <c r="S2" s="2">
        <v>57442</v>
      </c>
      <c r="T2" s="2">
        <v>40634</v>
      </c>
      <c r="U2" s="2">
        <v>1</v>
      </c>
      <c r="V2" s="2">
        <v>0</v>
      </c>
      <c r="W2" s="2">
        <v>203</v>
      </c>
      <c r="X2" s="2">
        <f>Data[[#This Row],[Open issues]]+Data[[#This Row],[Closed issues]]</f>
        <v>204</v>
      </c>
      <c r="Y2" s="2">
        <v>0</v>
      </c>
      <c r="Z2" s="2">
        <v>135</v>
      </c>
      <c r="AA2" s="2">
        <f>Data[[#This Row],[Open pull requests]]+Data[[#This Row],[Closed pull requests]]</f>
        <v>135</v>
      </c>
      <c r="AB2" s="2">
        <v>125</v>
      </c>
      <c r="AC2" s="2">
        <v>122</v>
      </c>
      <c r="AD2" s="2">
        <v>2</v>
      </c>
      <c r="AE2" s="2"/>
      <c r="AF2" s="2"/>
      <c r="AG2" s="2"/>
      <c r="AH2" s="2"/>
      <c r="AI2" s="2">
        <v>541</v>
      </c>
      <c r="AJ2" s="2">
        <f>SUM(Data[[#This Row],[Running]:[GH runs]])</f>
        <v>541</v>
      </c>
    </row>
    <row r="3" spans="1:36" x14ac:dyDescent="0.2">
      <c r="A3" s="1">
        <v>44578</v>
      </c>
      <c r="B3">
        <v>275</v>
      </c>
      <c r="D3" s="2">
        <v>101</v>
      </c>
      <c r="E3" s="2">
        <v>224</v>
      </c>
      <c r="F3" s="2">
        <v>177</v>
      </c>
      <c r="G3" s="2">
        <v>4368</v>
      </c>
      <c r="H3" s="3">
        <f>Data[[#This Row],[LoC]]-G2</f>
        <v>0</v>
      </c>
      <c r="I3" s="2"/>
      <c r="J3" s="2"/>
      <c r="K3" s="2"/>
      <c r="L3" s="2"/>
      <c r="M3" s="2"/>
      <c r="N3" s="2"/>
      <c r="O3" s="2"/>
      <c r="P3" s="3">
        <f>Data[[#This Row],[Total]]-O2</f>
        <v>0</v>
      </c>
      <c r="Q3" s="2">
        <v>1524</v>
      </c>
      <c r="R3" s="2">
        <v>3196</v>
      </c>
      <c r="S3" s="2">
        <v>57422</v>
      </c>
      <c r="T3" s="2">
        <v>40034</v>
      </c>
      <c r="U3" s="2">
        <v>1</v>
      </c>
      <c r="V3" s="2">
        <v>0</v>
      </c>
      <c r="W3" s="2">
        <v>203</v>
      </c>
      <c r="X3" s="2">
        <f>Data[[#This Row],[Open issues]]+Data[[#This Row],[Closed issues]]</f>
        <v>204</v>
      </c>
      <c r="Y3" s="2">
        <v>0</v>
      </c>
      <c r="Z3" s="2">
        <v>135</v>
      </c>
      <c r="AA3" s="2">
        <f>Data[[#This Row],[Open pull requests]]+Data[[#This Row],[Closed pull requests]]</f>
        <v>135</v>
      </c>
      <c r="AB3" s="2">
        <v>125</v>
      </c>
      <c r="AC3" s="2">
        <v>122</v>
      </c>
      <c r="AD3" s="2">
        <v>2</v>
      </c>
      <c r="AE3" s="2"/>
      <c r="AF3" s="2"/>
      <c r="AG3" s="2"/>
      <c r="AH3" s="2"/>
      <c r="AI3" s="2">
        <v>542</v>
      </c>
      <c r="AJ3" s="2">
        <f>SUM(Data[[#This Row],[Running]:[GH runs]])</f>
        <v>542</v>
      </c>
    </row>
    <row r="4" spans="1:36" x14ac:dyDescent="0.2">
      <c r="A4" s="1">
        <v>44580</v>
      </c>
      <c r="B4">
        <v>275</v>
      </c>
      <c r="D4" s="2">
        <v>101</v>
      </c>
      <c r="E4" s="2">
        <v>224</v>
      </c>
      <c r="F4" s="2">
        <v>177</v>
      </c>
      <c r="G4" s="2">
        <v>4368</v>
      </c>
      <c r="H4" s="3">
        <f>Data[[#This Row],[LoC]]-G3</f>
        <v>0</v>
      </c>
      <c r="I4" s="2"/>
      <c r="J4" s="2"/>
      <c r="K4" s="2"/>
      <c r="L4" s="2"/>
      <c r="M4" s="2"/>
      <c r="N4" s="2"/>
      <c r="O4" s="2"/>
      <c r="P4" s="3">
        <f>Data[[#This Row],[Total]]-O3</f>
        <v>0</v>
      </c>
      <c r="Q4" s="2">
        <v>1525</v>
      </c>
      <c r="R4" s="2">
        <v>3197</v>
      </c>
      <c r="S4" s="2">
        <v>57422</v>
      </c>
      <c r="T4" s="2">
        <v>40634</v>
      </c>
      <c r="U4" s="2">
        <v>1</v>
      </c>
      <c r="V4" s="2">
        <v>0</v>
      </c>
      <c r="W4" s="2">
        <v>203</v>
      </c>
      <c r="X4" s="2">
        <f>Data[[#This Row],[Open issues]]+Data[[#This Row],[Closed issues]]</f>
        <v>204</v>
      </c>
      <c r="Y4" s="2">
        <v>0</v>
      </c>
      <c r="Z4" s="2">
        <v>135</v>
      </c>
      <c r="AA4" s="2">
        <f>Data[[#This Row],[Open pull requests]]+Data[[#This Row],[Closed pull requests]]</f>
        <v>135</v>
      </c>
      <c r="AB4" s="2">
        <v>125</v>
      </c>
      <c r="AC4" s="2">
        <v>122</v>
      </c>
      <c r="AD4" s="2">
        <v>2</v>
      </c>
      <c r="AE4" s="2"/>
      <c r="AF4" s="2"/>
      <c r="AG4" s="2"/>
      <c r="AH4" s="2"/>
      <c r="AI4" s="2">
        <v>543</v>
      </c>
      <c r="AJ4" s="2">
        <f>SUM(Data[[#This Row],[Running]:[GH runs]])</f>
        <v>543</v>
      </c>
    </row>
    <row r="5" spans="1:36" x14ac:dyDescent="0.2">
      <c r="A5" s="1">
        <v>44588</v>
      </c>
      <c r="B5">
        <v>276</v>
      </c>
      <c r="D5" s="2">
        <v>102</v>
      </c>
      <c r="E5" s="2">
        <v>224</v>
      </c>
      <c r="F5" s="2">
        <v>177</v>
      </c>
      <c r="G5" s="2">
        <v>4368</v>
      </c>
      <c r="H5" s="3">
        <f>Data[[#This Row],[LoC]]-G4</f>
        <v>0</v>
      </c>
      <c r="I5" s="2"/>
      <c r="J5" s="2"/>
      <c r="K5" s="2"/>
      <c r="L5" s="2"/>
      <c r="M5" s="2"/>
      <c r="N5" s="2"/>
      <c r="O5" s="2"/>
      <c r="P5" s="3">
        <f>Data[[#This Row],[Total]]-O4</f>
        <v>0</v>
      </c>
      <c r="Q5" s="2">
        <v>1531</v>
      </c>
      <c r="R5" s="2">
        <v>3207</v>
      </c>
      <c r="S5" s="2">
        <v>57794</v>
      </c>
      <c r="T5" s="2">
        <v>40652</v>
      </c>
      <c r="U5" s="2">
        <v>1</v>
      </c>
      <c r="V5" s="2">
        <v>0</v>
      </c>
      <c r="W5" s="2">
        <v>203</v>
      </c>
      <c r="X5" s="2">
        <f>Data[[#This Row],[Open issues]]+Data[[#This Row],[Closed issues]]</f>
        <v>204</v>
      </c>
      <c r="Y5" s="2">
        <v>0</v>
      </c>
      <c r="Z5" s="2">
        <v>135</v>
      </c>
      <c r="AA5" s="2">
        <f>Data[[#This Row],[Open pull requests]]+Data[[#This Row],[Closed pull requests]]</f>
        <v>135</v>
      </c>
      <c r="AB5" s="2">
        <v>125</v>
      </c>
      <c r="AC5" s="2">
        <v>122</v>
      </c>
      <c r="AD5" s="2">
        <v>3</v>
      </c>
      <c r="AE5" s="2"/>
      <c r="AF5" s="2"/>
      <c r="AG5" s="2"/>
      <c r="AH5" s="2"/>
      <c r="AI5" s="2">
        <v>550</v>
      </c>
      <c r="AJ5" s="2">
        <f>SUM(Data[[#This Row],[Running]:[GH runs]])</f>
        <v>550</v>
      </c>
    </row>
    <row r="6" spans="1:36" x14ac:dyDescent="0.2">
      <c r="A6" s="1">
        <v>44593</v>
      </c>
      <c r="B6">
        <v>277</v>
      </c>
      <c r="D6" s="2">
        <v>102</v>
      </c>
      <c r="E6" s="2">
        <v>224</v>
      </c>
      <c r="F6" s="2">
        <v>177</v>
      </c>
      <c r="G6" s="2">
        <v>4379</v>
      </c>
      <c r="H6" s="3">
        <f>Data[[#This Row],[LoC]]-G5</f>
        <v>11</v>
      </c>
      <c r="I6" s="2"/>
      <c r="J6" s="2"/>
      <c r="K6" s="2"/>
      <c r="L6" s="2"/>
      <c r="M6" s="2"/>
      <c r="N6" s="2"/>
      <c r="O6" s="2"/>
      <c r="P6" s="3">
        <f>Data[[#This Row],[Total]]-O5</f>
        <v>0</v>
      </c>
      <c r="Q6" s="2">
        <v>1539</v>
      </c>
      <c r="R6" s="2">
        <v>3224</v>
      </c>
      <c r="S6" s="2">
        <v>57859</v>
      </c>
      <c r="T6" s="2">
        <v>40677</v>
      </c>
      <c r="U6" s="2">
        <v>1</v>
      </c>
      <c r="V6" s="2">
        <v>0</v>
      </c>
      <c r="W6" s="2">
        <v>203</v>
      </c>
      <c r="X6" s="2">
        <f>Data[[#This Row],[Open issues]]+Data[[#This Row],[Closed issues]]</f>
        <v>204</v>
      </c>
      <c r="Y6" s="2">
        <v>0</v>
      </c>
      <c r="Z6" s="2">
        <v>135</v>
      </c>
      <c r="AA6" s="2">
        <f>Data[[#This Row],[Open pull requests]]+Data[[#This Row],[Closed pull requests]]</f>
        <v>135</v>
      </c>
      <c r="AB6" s="2">
        <v>125</v>
      </c>
      <c r="AC6" s="2">
        <v>122</v>
      </c>
      <c r="AD6" s="2">
        <v>3</v>
      </c>
      <c r="AE6" s="2"/>
      <c r="AF6" s="2"/>
      <c r="AG6" s="2"/>
      <c r="AH6" s="2"/>
      <c r="AI6" s="2">
        <v>561</v>
      </c>
      <c r="AJ6" s="2">
        <f>SUM(Data[[#This Row],[Running]:[GH runs]])</f>
        <v>561</v>
      </c>
    </row>
    <row r="7" spans="1:36" x14ac:dyDescent="0.2">
      <c r="A7" s="1">
        <v>44602</v>
      </c>
      <c r="B7">
        <v>280</v>
      </c>
      <c r="D7" s="2">
        <v>102</v>
      </c>
      <c r="E7" s="2">
        <v>225</v>
      </c>
      <c r="F7" s="2">
        <v>178</v>
      </c>
      <c r="G7" s="2">
        <v>4381</v>
      </c>
      <c r="H7" s="3">
        <f>Data[[#This Row],[LoC]]-G6</f>
        <v>2</v>
      </c>
      <c r="I7" s="2"/>
      <c r="J7" s="2"/>
      <c r="K7" s="2"/>
      <c r="L7" s="2"/>
      <c r="M7" s="2"/>
      <c r="N7" s="2"/>
      <c r="O7" s="2"/>
      <c r="P7" s="3">
        <f>Data[[#This Row],[Total]]-O6</f>
        <v>0</v>
      </c>
      <c r="Q7" s="2">
        <v>1559</v>
      </c>
      <c r="R7" s="2">
        <v>3265</v>
      </c>
      <c r="S7" s="2">
        <v>58868</v>
      </c>
      <c r="T7" s="2">
        <v>41555</v>
      </c>
      <c r="U7" s="2">
        <v>0</v>
      </c>
      <c r="V7" s="2">
        <v>0</v>
      </c>
      <c r="W7" s="2">
        <v>204</v>
      </c>
      <c r="X7" s="2">
        <f>Data[[#This Row],[Open issues]]+Data[[#This Row],[Closed issues]]</f>
        <v>204</v>
      </c>
      <c r="Y7" s="2">
        <v>0</v>
      </c>
      <c r="Z7" s="2">
        <v>135</v>
      </c>
      <c r="AA7" s="2">
        <f>Data[[#This Row],[Open pull requests]]+Data[[#This Row],[Closed pull requests]]</f>
        <v>135</v>
      </c>
      <c r="AB7" s="2">
        <v>125</v>
      </c>
      <c r="AC7" s="2">
        <v>122</v>
      </c>
      <c r="AD7" s="2">
        <v>3</v>
      </c>
      <c r="AE7" s="2"/>
      <c r="AF7" s="2"/>
      <c r="AG7" s="2"/>
      <c r="AH7" s="2"/>
      <c r="AI7" s="2">
        <v>586</v>
      </c>
      <c r="AJ7" s="2">
        <f>SUM(Data[[#This Row],[Running]:[GH runs]])</f>
        <v>586</v>
      </c>
    </row>
    <row r="8" spans="1:36" x14ac:dyDescent="0.2">
      <c r="A8" s="1">
        <v>44610</v>
      </c>
      <c r="B8">
        <v>282</v>
      </c>
      <c r="D8" s="2">
        <v>102</v>
      </c>
      <c r="E8" s="2">
        <v>225</v>
      </c>
      <c r="F8" s="2">
        <v>178</v>
      </c>
      <c r="G8" s="2">
        <v>4399</v>
      </c>
      <c r="H8" s="3">
        <f>Data[[#This Row],[LoC]]-G7</f>
        <v>18</v>
      </c>
      <c r="I8" s="2"/>
      <c r="J8" s="2"/>
      <c r="K8" s="2"/>
      <c r="L8" s="2"/>
      <c r="M8" s="2"/>
      <c r="N8" s="2"/>
      <c r="O8" s="2"/>
      <c r="P8" s="3">
        <f>Data[[#This Row],[Total]]-O7</f>
        <v>0</v>
      </c>
      <c r="Q8" s="2">
        <v>1568</v>
      </c>
      <c r="R8" s="2">
        <v>3286</v>
      </c>
      <c r="S8" s="2">
        <v>58985</v>
      </c>
      <c r="T8" s="2">
        <v>41600</v>
      </c>
      <c r="U8" s="2">
        <v>0</v>
      </c>
      <c r="V8" s="2">
        <v>0</v>
      </c>
      <c r="W8" s="2">
        <v>208</v>
      </c>
      <c r="X8" s="2">
        <f>Data[[#This Row],[Open issues]]+Data[[#This Row],[Closed issues]]</f>
        <v>208</v>
      </c>
      <c r="Y8" s="2">
        <v>0</v>
      </c>
      <c r="Z8" s="2">
        <v>135</v>
      </c>
      <c r="AA8" s="2">
        <f>Data[[#This Row],[Open pull requests]]+Data[[#This Row],[Closed pull requests]]</f>
        <v>135</v>
      </c>
      <c r="AB8" s="2">
        <v>125</v>
      </c>
      <c r="AC8" s="2">
        <v>122</v>
      </c>
      <c r="AD8" s="2">
        <v>3</v>
      </c>
      <c r="AE8" s="2"/>
      <c r="AF8" s="2"/>
      <c r="AG8" s="2"/>
      <c r="AH8" s="2"/>
      <c r="AI8" s="2">
        <v>595</v>
      </c>
      <c r="AJ8" s="2">
        <f>SUM(Data[[#This Row],[Running]:[GH runs]])</f>
        <v>595</v>
      </c>
    </row>
    <row r="9" spans="1:36" x14ac:dyDescent="0.2">
      <c r="A9" s="1">
        <v>44613</v>
      </c>
      <c r="B9">
        <v>283</v>
      </c>
      <c r="D9" s="2">
        <v>102</v>
      </c>
      <c r="E9" s="2">
        <v>226</v>
      </c>
      <c r="F9" s="2">
        <v>179</v>
      </c>
      <c r="G9" s="2">
        <v>4413</v>
      </c>
      <c r="H9" s="3">
        <f>Data[[#This Row],[LoC]]-G8</f>
        <v>14</v>
      </c>
      <c r="I9" s="2"/>
      <c r="J9" s="2"/>
      <c r="K9" s="2"/>
      <c r="L9" s="2"/>
      <c r="M9" s="2"/>
      <c r="N9" s="2"/>
      <c r="O9" s="2"/>
      <c r="P9" s="3">
        <f>Data[[#This Row],[Total]]-O8</f>
        <v>0</v>
      </c>
      <c r="Q9" s="2">
        <v>1571</v>
      </c>
      <c r="R9" s="2">
        <v>3298</v>
      </c>
      <c r="S9" s="2">
        <v>59170</v>
      </c>
      <c r="T9" s="2">
        <v>41754</v>
      </c>
      <c r="U9" s="2">
        <v>0</v>
      </c>
      <c r="V9" s="2">
        <v>0</v>
      </c>
      <c r="W9" s="2">
        <v>208</v>
      </c>
      <c r="X9" s="2">
        <f>Data[[#This Row],[Open issues]]+Data[[#This Row],[Closed issues]]</f>
        <v>208</v>
      </c>
      <c r="Y9" s="2">
        <v>0</v>
      </c>
      <c r="Z9" s="2">
        <v>135</v>
      </c>
      <c r="AA9" s="2">
        <f>Data[[#This Row],[Open pull requests]]+Data[[#This Row],[Closed pull requests]]</f>
        <v>135</v>
      </c>
      <c r="AB9" s="2">
        <v>126</v>
      </c>
      <c r="AC9" s="2">
        <v>122</v>
      </c>
      <c r="AD9" s="2">
        <v>3</v>
      </c>
      <c r="AE9" s="2"/>
      <c r="AF9" s="2"/>
      <c r="AG9" s="2"/>
      <c r="AH9" s="2"/>
      <c r="AI9" s="2">
        <v>601</v>
      </c>
      <c r="AJ9" s="2">
        <f>SUM(Data[[#This Row],[Running]:[GH runs]])</f>
        <v>601</v>
      </c>
    </row>
    <row r="10" spans="1:36" x14ac:dyDescent="0.2">
      <c r="A10" s="1">
        <v>44636</v>
      </c>
      <c r="B10">
        <v>287</v>
      </c>
      <c r="D10" s="2">
        <v>102</v>
      </c>
      <c r="E10" s="2">
        <v>227</v>
      </c>
      <c r="F10" s="2">
        <v>180</v>
      </c>
      <c r="G10" s="2">
        <v>4430</v>
      </c>
      <c r="H10" s="3">
        <f>Data[[#This Row],[LoC]]-G9</f>
        <v>17</v>
      </c>
      <c r="I10" s="2"/>
      <c r="J10" s="2"/>
      <c r="K10" s="2"/>
      <c r="L10" s="2"/>
      <c r="M10" s="2"/>
      <c r="N10" s="2"/>
      <c r="O10" s="2"/>
      <c r="P10" s="3">
        <f>Data[[#This Row],[Total]]-O9</f>
        <v>0</v>
      </c>
      <c r="Q10" s="2">
        <v>1598</v>
      </c>
      <c r="R10" s="2">
        <v>3339</v>
      </c>
      <c r="S10" s="2">
        <v>59371</v>
      </c>
      <c r="T10" s="2">
        <v>41908</v>
      </c>
      <c r="U10" s="2">
        <v>0</v>
      </c>
      <c r="V10" s="2">
        <v>0</v>
      </c>
      <c r="W10" s="2">
        <v>209</v>
      </c>
      <c r="X10" s="2">
        <f>Data[[#This Row],[Open issues]]+Data[[#This Row],[Closed issues]]</f>
        <v>209</v>
      </c>
      <c r="Y10" s="2">
        <v>0</v>
      </c>
      <c r="Z10" s="2">
        <v>141</v>
      </c>
      <c r="AA10" s="2">
        <f>Data[[#This Row],[Open pull requests]]+Data[[#This Row],[Closed pull requests]]</f>
        <v>141</v>
      </c>
      <c r="AB10" s="2">
        <v>126</v>
      </c>
      <c r="AC10" s="2">
        <v>122</v>
      </c>
      <c r="AD10" s="2">
        <v>3</v>
      </c>
      <c r="AE10" s="2"/>
      <c r="AF10" s="2"/>
      <c r="AG10" s="2"/>
      <c r="AH10" s="2"/>
      <c r="AI10" s="2">
        <v>632</v>
      </c>
      <c r="AJ10" s="2">
        <f>SUM(Data[[#This Row],[Running]:[GH runs]])</f>
        <v>632</v>
      </c>
    </row>
    <row r="11" spans="1:36" x14ac:dyDescent="0.2">
      <c r="A11" s="1">
        <v>44645</v>
      </c>
      <c r="B11">
        <v>290</v>
      </c>
      <c r="D11" s="2">
        <v>102</v>
      </c>
      <c r="E11" s="2">
        <v>228</v>
      </c>
      <c r="F11" s="2">
        <v>181</v>
      </c>
      <c r="G11" s="2">
        <v>4432</v>
      </c>
      <c r="H11" s="3">
        <f>Data[[#This Row],[LoC]]-G10</f>
        <v>2</v>
      </c>
      <c r="I11" s="2"/>
      <c r="J11" s="2"/>
      <c r="K11" s="2"/>
      <c r="L11" s="2"/>
      <c r="M11" s="2"/>
      <c r="N11" s="2"/>
      <c r="O11" s="2"/>
      <c r="P11" s="3">
        <f>Data[[#This Row],[Total]]-O10</f>
        <v>0</v>
      </c>
      <c r="Q11" s="2">
        <v>1627</v>
      </c>
      <c r="R11" s="2">
        <v>3375</v>
      </c>
      <c r="S11" s="2">
        <v>59655</v>
      </c>
      <c r="T11" s="2">
        <v>42123</v>
      </c>
      <c r="U11" s="2">
        <v>1</v>
      </c>
      <c r="V11" s="2">
        <v>1</v>
      </c>
      <c r="W11" s="2">
        <v>214</v>
      </c>
      <c r="X11" s="2">
        <f>Data[[#This Row],[Open issues]]+Data[[#This Row],[Closed issues]]</f>
        <v>215</v>
      </c>
      <c r="Y11" s="2">
        <v>0</v>
      </c>
      <c r="Z11" s="2">
        <v>148</v>
      </c>
      <c r="AA11" s="2">
        <f>Data[[#This Row],[Open pull requests]]+Data[[#This Row],[Closed pull requests]]</f>
        <v>148</v>
      </c>
      <c r="AB11" s="2">
        <v>127</v>
      </c>
      <c r="AC11" s="2">
        <v>128</v>
      </c>
      <c r="AD11" s="2">
        <v>3</v>
      </c>
      <c r="AE11" s="2"/>
      <c r="AF11" s="2"/>
      <c r="AG11" s="2"/>
      <c r="AH11" s="2"/>
      <c r="AI11" s="2">
        <v>661</v>
      </c>
      <c r="AJ11" s="2">
        <f>SUM(Data[[#This Row],[Running]:[GH runs]])</f>
        <v>661</v>
      </c>
    </row>
    <row r="12" spans="1:36" x14ac:dyDescent="0.2">
      <c r="A12" s="1">
        <v>44657</v>
      </c>
      <c r="B12">
        <v>293</v>
      </c>
      <c r="D12" s="2">
        <v>102</v>
      </c>
      <c r="E12" s="2">
        <v>229</v>
      </c>
      <c r="F12" s="2">
        <v>182</v>
      </c>
      <c r="G12" s="2">
        <v>4434</v>
      </c>
      <c r="H12" s="3">
        <f>Data[[#This Row],[LoC]]-G11</f>
        <v>2</v>
      </c>
      <c r="I12" s="2"/>
      <c r="J12" s="2"/>
      <c r="K12" s="2"/>
      <c r="L12" s="2"/>
      <c r="M12" s="2"/>
      <c r="N12" s="2"/>
      <c r="O12" s="2"/>
      <c r="P12" s="3">
        <f>Data[[#This Row],[Total]]-O11</f>
        <v>0</v>
      </c>
      <c r="Q12" s="2">
        <v>1632</v>
      </c>
      <c r="R12" s="2">
        <v>3387</v>
      </c>
      <c r="S12" s="2">
        <v>59702</v>
      </c>
      <c r="T12" s="2">
        <v>42156</v>
      </c>
      <c r="U12" s="2">
        <v>1</v>
      </c>
      <c r="V12" s="2">
        <v>1</v>
      </c>
      <c r="W12" s="2">
        <v>214</v>
      </c>
      <c r="X12" s="2">
        <f>Data[[#This Row],[Open issues]]+Data[[#This Row],[Closed issues]]</f>
        <v>215</v>
      </c>
      <c r="Y12" s="2">
        <v>0</v>
      </c>
      <c r="Z12" s="2">
        <v>148</v>
      </c>
      <c r="AA12" s="2">
        <f>Data[[#This Row],[Open pull requests]]+Data[[#This Row],[Closed pull requests]]</f>
        <v>148</v>
      </c>
      <c r="AB12" s="2">
        <v>127</v>
      </c>
      <c r="AC12" s="2">
        <v>131</v>
      </c>
      <c r="AD12" s="2">
        <v>3</v>
      </c>
      <c r="AE12" s="2"/>
      <c r="AF12" s="2"/>
      <c r="AG12" s="2"/>
      <c r="AH12" s="2"/>
      <c r="AI12" s="2">
        <v>669</v>
      </c>
      <c r="AJ12" s="2">
        <f>SUM(Data[[#This Row],[Running]:[GH runs]])</f>
        <v>669</v>
      </c>
    </row>
    <row r="13" spans="1:36" x14ac:dyDescent="0.2">
      <c r="A13" s="1">
        <v>44664</v>
      </c>
      <c r="B13">
        <v>294</v>
      </c>
      <c r="D13" s="2">
        <v>102</v>
      </c>
      <c r="E13" s="2">
        <v>230</v>
      </c>
      <c r="F13" s="2">
        <v>183</v>
      </c>
      <c r="G13" s="2">
        <v>4454</v>
      </c>
      <c r="H13" s="3">
        <f>Data[[#This Row],[LoC]]-G12</f>
        <v>20</v>
      </c>
      <c r="I13" s="2"/>
      <c r="J13" s="2"/>
      <c r="K13" s="2"/>
      <c r="L13" s="2"/>
      <c r="M13" s="2"/>
      <c r="N13" s="2"/>
      <c r="O13" s="2"/>
      <c r="P13" s="3">
        <f>Data[[#This Row],[Total]]-O12</f>
        <v>0</v>
      </c>
      <c r="Q13" s="2">
        <v>1637</v>
      </c>
      <c r="R13" s="2">
        <v>3406</v>
      </c>
      <c r="S13" s="2">
        <v>60308</v>
      </c>
      <c r="T13" s="2">
        <v>42743</v>
      </c>
      <c r="U13" s="2">
        <v>1</v>
      </c>
      <c r="V13" s="2">
        <v>1</v>
      </c>
      <c r="W13" s="2">
        <v>214</v>
      </c>
      <c r="X13" s="2">
        <f>Data[[#This Row],[Open issues]]+Data[[#This Row],[Closed issues]]</f>
        <v>215</v>
      </c>
      <c r="Y13" s="2">
        <v>0</v>
      </c>
      <c r="Z13" s="2">
        <v>148</v>
      </c>
      <c r="AA13" s="2">
        <f>Data[[#This Row],[Open pull requests]]+Data[[#This Row],[Closed pull requests]]</f>
        <v>148</v>
      </c>
      <c r="AB13" s="2">
        <v>128</v>
      </c>
      <c r="AC13" s="2">
        <v>131</v>
      </c>
      <c r="AD13" s="2">
        <v>3</v>
      </c>
      <c r="AE13" s="2"/>
      <c r="AF13" s="2"/>
      <c r="AG13" s="2"/>
      <c r="AH13" s="2"/>
      <c r="AI13" s="2">
        <v>677</v>
      </c>
      <c r="AJ13" s="2">
        <f>SUM(Data[[#This Row],[Running]:[GH runs]])</f>
        <v>677</v>
      </c>
    </row>
    <row r="14" spans="1:36" x14ac:dyDescent="0.2">
      <c r="A14" s="1">
        <v>44676</v>
      </c>
      <c r="B14">
        <v>297</v>
      </c>
      <c r="D14" s="2">
        <v>102</v>
      </c>
      <c r="E14" s="2">
        <v>230</v>
      </c>
      <c r="F14" s="2">
        <v>183</v>
      </c>
      <c r="G14" s="2">
        <v>4453</v>
      </c>
      <c r="H14" s="3">
        <f>Data[[#This Row],[LoC]]-G13</f>
        <v>-1</v>
      </c>
      <c r="I14" s="2"/>
      <c r="J14" s="2"/>
      <c r="K14" s="2"/>
      <c r="L14" s="2"/>
      <c r="M14" s="2"/>
      <c r="N14" s="2"/>
      <c r="O14" s="2"/>
      <c r="P14" s="3">
        <f>Data[[#This Row],[Total]]-O13</f>
        <v>0</v>
      </c>
      <c r="Q14" s="2">
        <v>1647</v>
      </c>
      <c r="R14" s="2">
        <v>3424</v>
      </c>
      <c r="S14" s="2">
        <v>60352</v>
      </c>
      <c r="T14" s="2">
        <v>42776</v>
      </c>
      <c r="U14" s="2">
        <v>2</v>
      </c>
      <c r="V14" s="2">
        <v>2</v>
      </c>
      <c r="W14" s="2">
        <v>215</v>
      </c>
      <c r="X14" s="2">
        <f>Data[[#This Row],[Open issues]]+Data[[#This Row],[Closed issues]]</f>
        <v>217</v>
      </c>
      <c r="Y14" s="2">
        <v>0</v>
      </c>
      <c r="Z14" s="2">
        <v>148</v>
      </c>
      <c r="AA14" s="2">
        <f>Data[[#This Row],[Open pull requests]]+Data[[#This Row],[Closed pull requests]]</f>
        <v>148</v>
      </c>
      <c r="AB14" s="2">
        <v>128</v>
      </c>
      <c r="AC14" s="2">
        <v>131</v>
      </c>
      <c r="AD14" s="2">
        <v>3</v>
      </c>
      <c r="AE14" s="2"/>
      <c r="AF14" s="2"/>
      <c r="AG14" s="2"/>
      <c r="AH14" s="2"/>
      <c r="AI14" s="2">
        <v>685</v>
      </c>
      <c r="AJ14" s="2">
        <f>SUM(Data[[#This Row],[Running]:[GH runs]])</f>
        <v>685</v>
      </c>
    </row>
    <row r="15" spans="1:36" x14ac:dyDescent="0.2">
      <c r="A15" s="1">
        <v>44678</v>
      </c>
      <c r="B15">
        <v>297</v>
      </c>
      <c r="D15" s="2">
        <v>102</v>
      </c>
      <c r="E15" s="2">
        <v>230</v>
      </c>
      <c r="F15" s="2">
        <v>183</v>
      </c>
      <c r="G15" s="2">
        <v>4461</v>
      </c>
      <c r="H15" s="3">
        <f>Data[[#This Row],[LoC]]-G14</f>
        <v>8</v>
      </c>
      <c r="I15" s="2"/>
      <c r="J15" s="2"/>
      <c r="K15" s="2"/>
      <c r="L15" s="2"/>
      <c r="M15" s="2"/>
      <c r="N15" s="2"/>
      <c r="O15" s="2"/>
      <c r="P15" s="3">
        <f>Data[[#This Row],[Total]]-O14</f>
        <v>0</v>
      </c>
      <c r="Q15" s="2">
        <v>1652</v>
      </c>
      <c r="R15" s="2">
        <v>3430</v>
      </c>
      <c r="S15" s="2">
        <v>60372</v>
      </c>
      <c r="T15" s="2">
        <v>42778</v>
      </c>
      <c r="U15" s="2">
        <v>1</v>
      </c>
      <c r="V15" s="2">
        <v>1</v>
      </c>
      <c r="W15" s="2">
        <v>216</v>
      </c>
      <c r="X15" s="2">
        <f>Data[[#This Row],[Open issues]]+Data[[#This Row],[Closed issues]]</f>
        <v>217</v>
      </c>
      <c r="Y15" s="2">
        <v>0</v>
      </c>
      <c r="Z15" s="2">
        <v>149</v>
      </c>
      <c r="AA15" s="2">
        <f>Data[[#This Row],[Open pull requests]]+Data[[#This Row],[Closed pull requests]]</f>
        <v>149</v>
      </c>
      <c r="AB15" s="2">
        <v>128</v>
      </c>
      <c r="AC15" s="2">
        <v>131</v>
      </c>
      <c r="AD15" s="2">
        <v>3</v>
      </c>
      <c r="AE15" s="2"/>
      <c r="AF15" s="2"/>
      <c r="AG15" s="2"/>
      <c r="AH15" s="2"/>
      <c r="AI15" s="2">
        <v>690</v>
      </c>
      <c r="AJ15" s="2">
        <f>SUM(Data[[#This Row],[Running]:[GH runs]])</f>
        <v>690</v>
      </c>
    </row>
    <row r="16" spans="1:36" x14ac:dyDescent="0.2">
      <c r="A16" s="1">
        <v>44679</v>
      </c>
      <c r="B16">
        <v>297</v>
      </c>
      <c r="D16" s="2">
        <v>102</v>
      </c>
      <c r="E16" s="2">
        <v>231</v>
      </c>
      <c r="F16" s="2">
        <v>184</v>
      </c>
      <c r="G16" s="2">
        <v>4462</v>
      </c>
      <c r="H16" s="3">
        <f>Data[[#This Row],[LoC]]-G15</f>
        <v>1</v>
      </c>
      <c r="I16" s="2"/>
      <c r="J16" s="2"/>
      <c r="K16" s="2"/>
      <c r="L16" s="2"/>
      <c r="M16" s="2"/>
      <c r="N16" s="2"/>
      <c r="O16" s="2"/>
      <c r="P16" s="3">
        <f>Data[[#This Row],[Total]]-O15</f>
        <v>0</v>
      </c>
      <c r="Q16" s="2">
        <v>1660</v>
      </c>
      <c r="R16" s="2">
        <v>3444</v>
      </c>
      <c r="S16" s="2">
        <v>60431</v>
      </c>
      <c r="T16" s="2">
        <v>42791</v>
      </c>
      <c r="U16" s="2">
        <v>1</v>
      </c>
      <c r="V16" s="2">
        <v>1</v>
      </c>
      <c r="W16" s="2">
        <v>217</v>
      </c>
      <c r="X16" s="2">
        <f>Data[[#This Row],[Open issues]]+Data[[#This Row],[Closed issues]]</f>
        <v>218</v>
      </c>
      <c r="Y16" s="2">
        <v>0</v>
      </c>
      <c r="Z16" s="2">
        <v>149</v>
      </c>
      <c r="AA16" s="2">
        <f>Data[[#This Row],[Open pull requests]]+Data[[#This Row],[Closed pull requests]]</f>
        <v>149</v>
      </c>
      <c r="AB16" s="2">
        <v>128</v>
      </c>
      <c r="AC16" s="2">
        <v>132</v>
      </c>
      <c r="AD16" s="2">
        <v>3</v>
      </c>
      <c r="AE16" s="2"/>
      <c r="AF16" s="2"/>
      <c r="AG16" s="2"/>
      <c r="AH16" s="2"/>
      <c r="AI16" s="2">
        <v>700</v>
      </c>
      <c r="AJ16" s="2">
        <f>SUM(Data[[#This Row],[Running]:[GH runs]])</f>
        <v>700</v>
      </c>
    </row>
    <row r="17" spans="1:36" x14ac:dyDescent="0.2">
      <c r="A17" s="1">
        <v>44686</v>
      </c>
      <c r="B17">
        <v>298</v>
      </c>
      <c r="D17" s="2">
        <v>102</v>
      </c>
      <c r="E17" s="2">
        <v>233</v>
      </c>
      <c r="F17" s="2">
        <v>185</v>
      </c>
      <c r="G17" s="2">
        <v>4454</v>
      </c>
      <c r="H17" s="3">
        <f>Data[[#This Row],[LoC]]-G16</f>
        <v>-8</v>
      </c>
      <c r="I17" s="2"/>
      <c r="J17" s="2"/>
      <c r="K17" s="2"/>
      <c r="L17" s="2"/>
      <c r="M17" s="2"/>
      <c r="N17" s="2"/>
      <c r="O17" s="2"/>
      <c r="P17" s="3">
        <f>Data[[#This Row],[Total]]-O16</f>
        <v>0</v>
      </c>
      <c r="Q17" s="2">
        <v>1670</v>
      </c>
      <c r="R17" s="2">
        <v>3473</v>
      </c>
      <c r="S17" s="2">
        <v>60537</v>
      </c>
      <c r="T17" s="2">
        <v>42889</v>
      </c>
      <c r="U17" s="2">
        <v>1</v>
      </c>
      <c r="V17" s="2">
        <v>1</v>
      </c>
      <c r="W17" s="2">
        <v>218</v>
      </c>
      <c r="X17" s="2">
        <f>Data[[#This Row],[Open issues]]+Data[[#This Row],[Closed issues]]</f>
        <v>219</v>
      </c>
      <c r="Y17" s="2">
        <v>0</v>
      </c>
      <c r="Z17" s="2">
        <v>149</v>
      </c>
      <c r="AA17" s="2">
        <f>Data[[#This Row],[Open pull requests]]+Data[[#This Row],[Closed pull requests]]</f>
        <v>149</v>
      </c>
      <c r="AB17" s="2">
        <v>128</v>
      </c>
      <c r="AC17" s="2">
        <v>132</v>
      </c>
      <c r="AD17" s="2">
        <v>3</v>
      </c>
      <c r="AE17" s="2"/>
      <c r="AF17" s="2"/>
      <c r="AG17" s="2"/>
      <c r="AH17" s="2"/>
      <c r="AI17" s="2">
        <v>714</v>
      </c>
      <c r="AJ17" s="2">
        <f>SUM(Data[[#This Row],[Running]:[GH runs]])</f>
        <v>714</v>
      </c>
    </row>
    <row r="18" spans="1:36" x14ac:dyDescent="0.2">
      <c r="A18" s="1">
        <v>44691</v>
      </c>
      <c r="B18">
        <v>299</v>
      </c>
      <c r="D18" s="2">
        <v>103</v>
      </c>
      <c r="E18" s="2">
        <v>233</v>
      </c>
      <c r="F18" s="2">
        <v>185</v>
      </c>
      <c r="G18" s="2">
        <v>4454</v>
      </c>
      <c r="H18" s="3">
        <f>Data[[#This Row],[LoC]]-G17</f>
        <v>0</v>
      </c>
      <c r="I18" s="2"/>
      <c r="J18" s="2"/>
      <c r="K18" s="2"/>
      <c r="L18" s="2"/>
      <c r="M18" s="2"/>
      <c r="N18" s="2"/>
      <c r="O18" s="2"/>
      <c r="P18" s="3">
        <f>Data[[#This Row],[Total]]-O17</f>
        <v>0</v>
      </c>
      <c r="Q18" s="2">
        <v>1676</v>
      </c>
      <c r="R18" s="2">
        <v>3481</v>
      </c>
      <c r="S18" s="2">
        <v>60564</v>
      </c>
      <c r="T18" s="2">
        <v>42903</v>
      </c>
      <c r="U18" s="2">
        <v>1</v>
      </c>
      <c r="V18" s="2">
        <v>1</v>
      </c>
      <c r="W18" s="2">
        <v>218</v>
      </c>
      <c r="X18" s="2">
        <f>Data[[#This Row],[Open issues]]+Data[[#This Row],[Closed issues]]</f>
        <v>219</v>
      </c>
      <c r="Y18" s="2">
        <v>0</v>
      </c>
      <c r="Z18" s="2">
        <v>150</v>
      </c>
      <c r="AA18" s="2">
        <f>Data[[#This Row],[Open pull requests]]+Data[[#This Row],[Closed pull requests]]</f>
        <v>150</v>
      </c>
      <c r="AB18" s="2">
        <v>128</v>
      </c>
      <c r="AC18" s="2">
        <v>132</v>
      </c>
      <c r="AD18" s="2">
        <v>3</v>
      </c>
      <c r="AE18" s="2"/>
      <c r="AF18" s="2"/>
      <c r="AG18" s="2"/>
      <c r="AH18" s="2"/>
      <c r="AI18" s="2">
        <v>721</v>
      </c>
      <c r="AJ18" s="2">
        <f>SUM(Data[[#This Row],[Running]:[GH runs]])</f>
        <v>721</v>
      </c>
    </row>
    <row r="19" spans="1:36" x14ac:dyDescent="0.2">
      <c r="A19" s="1">
        <v>44705</v>
      </c>
      <c r="B19">
        <v>300</v>
      </c>
      <c r="D19" s="2">
        <v>103</v>
      </c>
      <c r="E19" s="2">
        <v>233</v>
      </c>
      <c r="F19" s="2">
        <v>185</v>
      </c>
      <c r="G19" s="2">
        <v>4470</v>
      </c>
      <c r="H19" s="3">
        <f>Data[[#This Row],[LoC]]-G18</f>
        <v>16</v>
      </c>
      <c r="I19" s="2"/>
      <c r="J19" s="2"/>
      <c r="K19" s="2"/>
      <c r="L19" s="2"/>
      <c r="M19" s="2"/>
      <c r="N19" s="2"/>
      <c r="O19" s="2"/>
      <c r="P19" s="3">
        <f>Data[[#This Row],[Total]]-O18</f>
        <v>0</v>
      </c>
      <c r="Q19" s="2">
        <v>1695</v>
      </c>
      <c r="R19" s="2">
        <v>3500</v>
      </c>
      <c r="S19" s="2">
        <v>60613</v>
      </c>
      <c r="T19" s="2">
        <v>42943</v>
      </c>
      <c r="U19" s="2">
        <v>1</v>
      </c>
      <c r="V19" s="2">
        <v>1</v>
      </c>
      <c r="W19" s="2">
        <v>218</v>
      </c>
      <c r="X19" s="2">
        <f>Data[[#This Row],[Open issues]]+Data[[#This Row],[Closed issues]]</f>
        <v>219</v>
      </c>
      <c r="Y19" s="2">
        <v>2</v>
      </c>
      <c r="Z19" s="2">
        <v>154</v>
      </c>
      <c r="AA19" s="2">
        <f>Data[[#This Row],[Open pull requests]]+Data[[#This Row],[Closed pull requests]]</f>
        <v>156</v>
      </c>
      <c r="AB19" s="2">
        <v>128</v>
      </c>
      <c r="AC19" s="2">
        <v>131</v>
      </c>
      <c r="AD19" s="2">
        <v>4</v>
      </c>
      <c r="AE19" s="2"/>
      <c r="AF19" s="2"/>
      <c r="AG19" s="2"/>
      <c r="AH19" s="2"/>
      <c r="AI19" s="2">
        <v>748</v>
      </c>
      <c r="AJ19" s="2">
        <f>SUM(Data[[#This Row],[Running]:[GH runs]])</f>
        <v>748</v>
      </c>
    </row>
    <row r="20" spans="1:36" x14ac:dyDescent="0.2">
      <c r="A20" s="1">
        <v>44707</v>
      </c>
      <c r="B20">
        <v>301</v>
      </c>
      <c r="D20" s="2">
        <v>103</v>
      </c>
      <c r="E20" s="2">
        <v>234</v>
      </c>
      <c r="F20" s="2">
        <v>186</v>
      </c>
      <c r="G20" s="2">
        <v>4506</v>
      </c>
      <c r="H20" s="3">
        <f>Data[[#This Row],[LoC]]-G19</f>
        <v>36</v>
      </c>
      <c r="I20" s="2"/>
      <c r="J20" s="2"/>
      <c r="K20" s="2"/>
      <c r="L20" s="2"/>
      <c r="M20" s="2"/>
      <c r="N20" s="2"/>
      <c r="O20" s="2"/>
      <c r="P20" s="3">
        <f>Data[[#This Row],[Total]]-O19</f>
        <v>0</v>
      </c>
      <c r="Q20" s="2">
        <v>1699</v>
      </c>
      <c r="R20" s="2">
        <v>3520</v>
      </c>
      <c r="S20" s="2">
        <v>60719</v>
      </c>
      <c r="T20" s="2">
        <v>42953</v>
      </c>
      <c r="U20" s="2">
        <v>1</v>
      </c>
      <c r="V20" s="2">
        <v>1</v>
      </c>
      <c r="W20" s="2">
        <v>219</v>
      </c>
      <c r="X20" s="2">
        <f>Data[[#This Row],[Open issues]]+Data[[#This Row],[Closed issues]]</f>
        <v>220</v>
      </c>
      <c r="Y20" s="2">
        <v>1</v>
      </c>
      <c r="Z20" s="2">
        <v>155</v>
      </c>
      <c r="AA20" s="2">
        <f>Data[[#This Row],[Open pull requests]]+Data[[#This Row],[Closed pull requests]]</f>
        <v>156</v>
      </c>
      <c r="AB20" s="2">
        <v>131</v>
      </c>
      <c r="AC20" s="2">
        <v>132</v>
      </c>
      <c r="AD20" s="2">
        <v>4</v>
      </c>
      <c r="AE20" s="2"/>
      <c r="AF20" s="2"/>
      <c r="AG20" s="2"/>
      <c r="AH20" s="2"/>
      <c r="AI20" s="2">
        <v>754</v>
      </c>
      <c r="AJ20" s="2">
        <f>SUM(Data[[#This Row],[Running]:[GH runs]])</f>
        <v>754</v>
      </c>
    </row>
    <row r="21" spans="1:36" x14ac:dyDescent="0.2">
      <c r="A21" s="1">
        <v>44710</v>
      </c>
      <c r="B21">
        <v>302</v>
      </c>
      <c r="D21" s="2">
        <v>103</v>
      </c>
      <c r="E21" s="2">
        <v>234</v>
      </c>
      <c r="F21" s="2">
        <v>187</v>
      </c>
      <c r="G21" s="2">
        <v>4504</v>
      </c>
      <c r="H21" s="3">
        <f>Data[[#This Row],[LoC]]-G20</f>
        <v>-2</v>
      </c>
      <c r="I21" s="2"/>
      <c r="J21" s="2"/>
      <c r="K21" s="2"/>
      <c r="L21" s="2"/>
      <c r="M21" s="2"/>
      <c r="N21" s="2"/>
      <c r="O21" s="2"/>
      <c r="P21" s="3">
        <f>Data[[#This Row],[Total]]-O20</f>
        <v>0</v>
      </c>
      <c r="Q21" s="2">
        <v>1718</v>
      </c>
      <c r="R21" s="2">
        <v>3546</v>
      </c>
      <c r="S21" s="2">
        <v>61044</v>
      </c>
      <c r="T21" s="2">
        <v>43112</v>
      </c>
      <c r="U21" s="2">
        <v>1</v>
      </c>
      <c r="V21" s="2">
        <v>1</v>
      </c>
      <c r="W21" s="2">
        <v>219</v>
      </c>
      <c r="X21" s="2">
        <f>Data[[#This Row],[Open issues]]+Data[[#This Row],[Closed issues]]</f>
        <v>220</v>
      </c>
      <c r="Y21" s="2">
        <v>0</v>
      </c>
      <c r="Z21" s="2">
        <v>156</v>
      </c>
      <c r="AA21" s="2">
        <f>Data[[#This Row],[Open pull requests]]+Data[[#This Row],[Closed pull requests]]</f>
        <v>156</v>
      </c>
      <c r="AB21" s="2">
        <v>131</v>
      </c>
      <c r="AC21" s="2">
        <v>132</v>
      </c>
      <c r="AD21" s="2">
        <v>4</v>
      </c>
      <c r="AE21" s="2"/>
      <c r="AF21" s="2"/>
      <c r="AG21" s="2"/>
      <c r="AH21" s="2"/>
      <c r="AI21" s="2">
        <v>773</v>
      </c>
      <c r="AJ21" s="2">
        <f>SUM(Data[[#This Row],[Running]:[GH runs]])</f>
        <v>773</v>
      </c>
    </row>
    <row r="22" spans="1:36" x14ac:dyDescent="0.2">
      <c r="A22" s="1">
        <v>44713</v>
      </c>
      <c r="B22">
        <v>303</v>
      </c>
      <c r="D22" s="2">
        <v>104</v>
      </c>
      <c r="E22" s="2">
        <v>235</v>
      </c>
      <c r="F22" s="2">
        <v>188</v>
      </c>
      <c r="G22" s="2">
        <v>4504</v>
      </c>
      <c r="H22" s="3">
        <f>Data[[#This Row],[LoC]]-G21</f>
        <v>0</v>
      </c>
      <c r="I22" s="2"/>
      <c r="J22" s="2"/>
      <c r="K22" s="2"/>
      <c r="L22" s="2"/>
      <c r="M22" s="2"/>
      <c r="N22" s="2"/>
      <c r="O22" s="2"/>
      <c r="P22" s="3">
        <f>Data[[#This Row],[Total]]-O21</f>
        <v>0</v>
      </c>
      <c r="Q22" s="2">
        <v>1723</v>
      </c>
      <c r="R22" s="2">
        <v>3559</v>
      </c>
      <c r="S22" s="2">
        <v>61077</v>
      </c>
      <c r="T22" s="2">
        <v>43133</v>
      </c>
      <c r="U22" s="2">
        <v>1</v>
      </c>
      <c r="V22" s="2">
        <v>1</v>
      </c>
      <c r="W22" s="2">
        <v>219</v>
      </c>
      <c r="X22" s="2">
        <f>Data[[#This Row],[Open issues]]+Data[[#This Row],[Closed issues]]</f>
        <v>220</v>
      </c>
      <c r="Y22" s="2">
        <v>0</v>
      </c>
      <c r="Z22" s="2">
        <v>157</v>
      </c>
      <c r="AA22" s="2">
        <f>Data[[#This Row],[Open pull requests]]+Data[[#This Row],[Closed pull requests]]</f>
        <v>157</v>
      </c>
      <c r="AB22" s="2">
        <v>131</v>
      </c>
      <c r="AC22" s="2">
        <v>132</v>
      </c>
      <c r="AD22" s="2">
        <v>4</v>
      </c>
      <c r="AE22" s="2"/>
      <c r="AF22" s="2"/>
      <c r="AG22" s="2"/>
      <c r="AH22" s="2"/>
      <c r="AI22" s="2">
        <v>787</v>
      </c>
      <c r="AJ22" s="2">
        <f>SUM(Data[[#This Row],[Running]:[GH runs]])</f>
        <v>787</v>
      </c>
    </row>
    <row r="23" spans="1:36" x14ac:dyDescent="0.2">
      <c r="A23" s="1">
        <v>44714</v>
      </c>
      <c r="B23">
        <v>303</v>
      </c>
      <c r="D23" s="2">
        <v>104</v>
      </c>
      <c r="E23" s="2">
        <v>235</v>
      </c>
      <c r="F23" s="2">
        <v>188</v>
      </c>
      <c r="G23" s="2">
        <v>4504</v>
      </c>
      <c r="H23" s="3">
        <f>Data[[#This Row],[LoC]]-G22</f>
        <v>0</v>
      </c>
      <c r="I23" s="2"/>
      <c r="J23" s="2"/>
      <c r="K23" s="2"/>
      <c r="L23" s="2"/>
      <c r="M23" s="2"/>
      <c r="N23" s="2"/>
      <c r="O23" s="2"/>
      <c r="P23" s="3">
        <f>Data[[#This Row],[Total]]-O22</f>
        <v>0</v>
      </c>
      <c r="Q23" s="2">
        <v>1724</v>
      </c>
      <c r="R23" s="2">
        <v>3560</v>
      </c>
      <c r="S23" s="2">
        <v>61077</v>
      </c>
      <c r="T23" s="2">
        <v>43133</v>
      </c>
      <c r="U23" s="2">
        <v>0</v>
      </c>
      <c r="V23" s="2">
        <v>0</v>
      </c>
      <c r="W23" s="2">
        <v>220</v>
      </c>
      <c r="X23" s="2">
        <f>Data[[#This Row],[Open issues]]+Data[[#This Row],[Closed issues]]</f>
        <v>220</v>
      </c>
      <c r="Y23" s="2">
        <v>0</v>
      </c>
      <c r="Z23" s="2">
        <v>157</v>
      </c>
      <c r="AA23" s="2">
        <f>Data[[#This Row],[Open pull requests]]+Data[[#This Row],[Closed pull requests]]</f>
        <v>157</v>
      </c>
      <c r="AB23" s="2">
        <v>131</v>
      </c>
      <c r="AC23" s="2">
        <v>132</v>
      </c>
      <c r="AD23" s="2">
        <v>4</v>
      </c>
      <c r="AE23" s="2"/>
      <c r="AF23" s="2"/>
      <c r="AG23" s="2"/>
      <c r="AH23" s="2"/>
      <c r="AI23" s="2">
        <v>789</v>
      </c>
      <c r="AJ23" s="2">
        <f>SUM(Data[[#This Row],[Running]:[GH runs]])</f>
        <v>789</v>
      </c>
    </row>
    <row r="24" spans="1:36" x14ac:dyDescent="0.2">
      <c r="A24" s="1">
        <v>44715</v>
      </c>
      <c r="B24">
        <v>303</v>
      </c>
      <c r="D24" s="2">
        <v>104</v>
      </c>
      <c r="E24" s="2">
        <v>235</v>
      </c>
      <c r="F24" s="2">
        <v>188</v>
      </c>
      <c r="G24" s="2">
        <v>4510</v>
      </c>
      <c r="H24" s="3">
        <f>Data[[#This Row],[LoC]]-G23</f>
        <v>6</v>
      </c>
      <c r="I24" s="2"/>
      <c r="J24" s="2"/>
      <c r="K24" s="2"/>
      <c r="L24" s="2"/>
      <c r="M24" s="2"/>
      <c r="N24" s="2"/>
      <c r="O24" s="2"/>
      <c r="P24" s="3">
        <f>Data[[#This Row],[Total]]-O23</f>
        <v>0</v>
      </c>
      <c r="Q24" s="2">
        <v>1728</v>
      </c>
      <c r="R24" s="2">
        <v>3565</v>
      </c>
      <c r="S24" s="2">
        <v>61091</v>
      </c>
      <c r="T24" s="2">
        <v>43136</v>
      </c>
      <c r="U24" s="2">
        <v>0</v>
      </c>
      <c r="V24" s="2">
        <v>0</v>
      </c>
      <c r="W24" s="2">
        <v>220</v>
      </c>
      <c r="X24" s="2">
        <f>Data[[#This Row],[Open issues]]+Data[[#This Row],[Closed issues]]</f>
        <v>220</v>
      </c>
      <c r="Y24" s="2">
        <v>0</v>
      </c>
      <c r="Z24" s="2">
        <v>157</v>
      </c>
      <c r="AA24" s="2">
        <f>Data[[#This Row],[Open pull requests]]+Data[[#This Row],[Closed pull requests]]</f>
        <v>157</v>
      </c>
      <c r="AB24" s="2">
        <v>131</v>
      </c>
      <c r="AC24" s="2">
        <v>132</v>
      </c>
      <c r="AD24" s="2">
        <v>4</v>
      </c>
      <c r="AE24" s="2">
        <v>0</v>
      </c>
      <c r="AF24" s="2">
        <v>302</v>
      </c>
      <c r="AG24" s="2">
        <v>488</v>
      </c>
      <c r="AH24" s="2">
        <v>7</v>
      </c>
      <c r="AI24" s="2"/>
      <c r="AJ24" s="2">
        <f>SUM(Data[[#This Row],[Running]:[GH runs]])</f>
        <v>797</v>
      </c>
    </row>
    <row r="25" spans="1:36" x14ac:dyDescent="0.2">
      <c r="A25" s="1">
        <v>44723</v>
      </c>
      <c r="B25">
        <v>303</v>
      </c>
      <c r="D25" s="2">
        <v>105</v>
      </c>
      <c r="E25" s="2">
        <v>236</v>
      </c>
      <c r="F25" s="2">
        <v>189</v>
      </c>
      <c r="G25" s="2">
        <v>4510</v>
      </c>
      <c r="H25" s="3">
        <f>Data[[#This Row],[LoC]]-G24</f>
        <v>0</v>
      </c>
      <c r="I25" s="2"/>
      <c r="J25" s="2"/>
      <c r="K25" s="2"/>
      <c r="L25" s="2"/>
      <c r="M25" s="2"/>
      <c r="N25" s="2"/>
      <c r="O25" s="2"/>
      <c r="P25" s="3">
        <f>Data[[#This Row],[Total]]-O24</f>
        <v>0</v>
      </c>
      <c r="Q25" s="2">
        <v>1733</v>
      </c>
      <c r="R25" s="2">
        <v>3579</v>
      </c>
      <c r="S25" s="2">
        <v>61141</v>
      </c>
      <c r="T25" s="2">
        <v>43154</v>
      </c>
      <c r="U25" s="2">
        <v>0</v>
      </c>
      <c r="V25" s="2">
        <v>0</v>
      </c>
      <c r="W25" s="2">
        <v>221</v>
      </c>
      <c r="X25" s="2">
        <f>Data[[#This Row],[Open issues]]+Data[[#This Row],[Closed issues]]</f>
        <v>221</v>
      </c>
      <c r="Y25" s="2">
        <v>0</v>
      </c>
      <c r="Z25" s="2">
        <v>158</v>
      </c>
      <c r="AA25" s="2">
        <f>Data[[#This Row],[Open pull requests]]+Data[[#This Row],[Closed pull requests]]</f>
        <v>158</v>
      </c>
      <c r="AB25" s="2">
        <v>131</v>
      </c>
      <c r="AC25" s="2">
        <v>132</v>
      </c>
      <c r="AD25" s="2">
        <v>4</v>
      </c>
      <c r="AE25" s="2">
        <v>0</v>
      </c>
      <c r="AF25" s="2">
        <v>304</v>
      </c>
      <c r="AG25" s="2">
        <v>501</v>
      </c>
      <c r="AH25" s="2">
        <v>7</v>
      </c>
      <c r="AI25" s="2"/>
      <c r="AJ25" s="2">
        <f>SUM(Data[[#This Row],[Running]:[GH runs]])</f>
        <v>812</v>
      </c>
    </row>
    <row r="26" spans="1:36" x14ac:dyDescent="0.2">
      <c r="A26" s="1">
        <v>44725</v>
      </c>
      <c r="B26">
        <v>303</v>
      </c>
      <c r="D26" s="2">
        <v>105</v>
      </c>
      <c r="E26" s="2">
        <v>236</v>
      </c>
      <c r="F26" s="2">
        <v>189</v>
      </c>
      <c r="G26" s="2">
        <v>4510</v>
      </c>
      <c r="H26" s="3">
        <f>Data[[#This Row],[LoC]]-G25</f>
        <v>0</v>
      </c>
      <c r="I26" s="2"/>
      <c r="J26" s="2"/>
      <c r="K26" s="2"/>
      <c r="L26" s="2"/>
      <c r="M26" s="2"/>
      <c r="N26" s="2"/>
      <c r="O26" s="2"/>
      <c r="P26" s="3">
        <f>Data[[#This Row],[Total]]-O25</f>
        <v>0</v>
      </c>
      <c r="Q26" s="2">
        <v>1743</v>
      </c>
      <c r="R26" s="2">
        <v>3590</v>
      </c>
      <c r="S26" s="2">
        <v>61156</v>
      </c>
      <c r="T26" s="2">
        <v>43168</v>
      </c>
      <c r="U26" s="2">
        <v>0</v>
      </c>
      <c r="V26" s="2">
        <v>0</v>
      </c>
      <c r="W26" s="2">
        <v>221</v>
      </c>
      <c r="X26" s="2">
        <f>Data[[#This Row],[Open issues]]+Data[[#This Row],[Closed issues]]</f>
        <v>221</v>
      </c>
      <c r="Y26" s="2">
        <v>0</v>
      </c>
      <c r="Z26" s="2">
        <v>159</v>
      </c>
      <c r="AA26" s="2">
        <f>Data[[#This Row],[Open pull requests]]+Data[[#This Row],[Closed pull requests]]</f>
        <v>159</v>
      </c>
      <c r="AB26" s="2">
        <v>131</v>
      </c>
      <c r="AC26" s="2">
        <v>132</v>
      </c>
      <c r="AD26" s="2">
        <v>4</v>
      </c>
      <c r="AE26" s="2">
        <v>0</v>
      </c>
      <c r="AF26" s="2">
        <v>305</v>
      </c>
      <c r="AG26" s="2">
        <v>517</v>
      </c>
      <c r="AH26" s="2">
        <v>7</v>
      </c>
      <c r="AI26" s="2"/>
      <c r="AJ26" s="2">
        <f>SUM(Data[[#This Row],[Running]:[GH runs]])</f>
        <v>829</v>
      </c>
    </row>
    <row r="27" spans="1:36" x14ac:dyDescent="0.2">
      <c r="A27" s="1">
        <v>44727</v>
      </c>
      <c r="B27">
        <v>303</v>
      </c>
      <c r="D27" s="2">
        <v>105</v>
      </c>
      <c r="E27" s="2">
        <v>236</v>
      </c>
      <c r="F27" s="2">
        <v>189</v>
      </c>
      <c r="G27" s="2">
        <v>4515</v>
      </c>
      <c r="H27" s="3">
        <f>Data[[#This Row],[LoC]]-G26</f>
        <v>5</v>
      </c>
      <c r="I27" s="2"/>
      <c r="J27" s="2"/>
      <c r="K27" s="2"/>
      <c r="L27" s="2"/>
      <c r="M27" s="2"/>
      <c r="N27" s="2"/>
      <c r="O27" s="2"/>
      <c r="P27" s="3">
        <f>Data[[#This Row],[Total]]-O26</f>
        <v>0</v>
      </c>
      <c r="Q27" s="2">
        <v>1758</v>
      </c>
      <c r="R27" s="2">
        <v>3610</v>
      </c>
      <c r="S27" s="2">
        <v>61388</v>
      </c>
      <c r="T27" s="2">
        <v>43266</v>
      </c>
      <c r="U27" s="2">
        <v>0</v>
      </c>
      <c r="V27" s="2">
        <v>0</v>
      </c>
      <c r="W27" s="2">
        <v>221</v>
      </c>
      <c r="X27" s="2">
        <f>Data[[#This Row],[Open issues]]+Data[[#This Row],[Closed issues]]</f>
        <v>221</v>
      </c>
      <c r="Y27" s="2">
        <v>0</v>
      </c>
      <c r="Z27" s="2">
        <v>159</v>
      </c>
      <c r="AA27" s="2">
        <f>Data[[#This Row],[Open pull requests]]+Data[[#This Row],[Closed pull requests]]</f>
        <v>159</v>
      </c>
      <c r="AB27" s="2">
        <v>131</v>
      </c>
      <c r="AC27" s="2">
        <v>132</v>
      </c>
      <c r="AD27" s="2">
        <v>4</v>
      </c>
      <c r="AE27" s="2">
        <v>0</v>
      </c>
      <c r="AF27" s="2">
        <v>314</v>
      </c>
      <c r="AG27" s="2">
        <v>536</v>
      </c>
      <c r="AH27" s="2">
        <v>7</v>
      </c>
      <c r="AI27" s="2"/>
      <c r="AJ27" s="2">
        <f>SUM(Data[[#This Row],[Running]:[GH runs]])</f>
        <v>857</v>
      </c>
    </row>
    <row r="28" spans="1:36" x14ac:dyDescent="0.2">
      <c r="A28" s="1">
        <v>44729</v>
      </c>
      <c r="B28">
        <v>303</v>
      </c>
      <c r="D28" s="2">
        <v>105</v>
      </c>
      <c r="E28" s="2">
        <v>237</v>
      </c>
      <c r="F28" s="2">
        <v>190</v>
      </c>
      <c r="G28" s="2">
        <v>4585</v>
      </c>
      <c r="H28" s="3">
        <f>Data[[#This Row],[LoC]]-G27</f>
        <v>70</v>
      </c>
      <c r="I28" s="2"/>
      <c r="J28" s="2"/>
      <c r="K28" s="2"/>
      <c r="L28" s="2"/>
      <c r="M28" s="2"/>
      <c r="N28" s="2"/>
      <c r="O28" s="2"/>
      <c r="P28" s="3">
        <f>Data[[#This Row],[Total]]-O27</f>
        <v>0</v>
      </c>
      <c r="Q28" s="2">
        <v>1763</v>
      </c>
      <c r="R28" s="2">
        <v>3627</v>
      </c>
      <c r="S28" s="2">
        <v>61547</v>
      </c>
      <c r="T28" s="2">
        <v>43284</v>
      </c>
      <c r="U28" s="2">
        <v>0</v>
      </c>
      <c r="V28" s="2">
        <v>0</v>
      </c>
      <c r="W28" s="2">
        <v>222</v>
      </c>
      <c r="X28" s="2">
        <f>Data[[#This Row],[Open issues]]+Data[[#This Row],[Closed issues]]</f>
        <v>222</v>
      </c>
      <c r="Y28" s="2">
        <v>0</v>
      </c>
      <c r="Z28" s="2">
        <v>159</v>
      </c>
      <c r="AA28" s="2">
        <f>Data[[#This Row],[Open pull requests]]+Data[[#This Row],[Closed pull requests]]</f>
        <v>159</v>
      </c>
      <c r="AB28" s="2">
        <v>133</v>
      </c>
      <c r="AC28" s="2">
        <v>135</v>
      </c>
      <c r="AD28" s="2">
        <v>4</v>
      </c>
      <c r="AE28" s="2">
        <v>0</v>
      </c>
      <c r="AF28" s="2">
        <v>316</v>
      </c>
      <c r="AG28" s="2">
        <v>548</v>
      </c>
      <c r="AH28" s="2">
        <v>7</v>
      </c>
      <c r="AI28" s="2"/>
      <c r="AJ28" s="2">
        <f>SUM(Data[[#This Row],[Running]:[GH runs]])</f>
        <v>871</v>
      </c>
    </row>
    <row r="29" spans="1:36" x14ac:dyDescent="0.2">
      <c r="A29" s="1">
        <v>44743</v>
      </c>
      <c r="B29">
        <v>303</v>
      </c>
      <c r="D29" s="2">
        <v>105</v>
      </c>
      <c r="E29" s="2">
        <v>238</v>
      </c>
      <c r="F29" s="2">
        <v>191</v>
      </c>
      <c r="G29" s="2">
        <v>4689</v>
      </c>
      <c r="H29" s="3">
        <f>Data[[#This Row],[LoC]]-G28</f>
        <v>104</v>
      </c>
      <c r="I29" s="2"/>
      <c r="J29" s="2"/>
      <c r="K29" s="2"/>
      <c r="L29" s="2"/>
      <c r="M29" s="2"/>
      <c r="N29" s="2"/>
      <c r="O29" s="2"/>
      <c r="P29" s="3">
        <f>Data[[#This Row],[Total]]-O28</f>
        <v>0</v>
      </c>
      <c r="Q29" s="2">
        <v>1773</v>
      </c>
      <c r="R29" s="2">
        <v>3651</v>
      </c>
      <c r="S29" s="2">
        <v>61778</v>
      </c>
      <c r="T29" s="2">
        <v>43332</v>
      </c>
      <c r="U29" s="2">
        <v>0</v>
      </c>
      <c r="V29" s="2">
        <v>0</v>
      </c>
      <c r="W29" s="2">
        <v>222</v>
      </c>
      <c r="X29" s="2">
        <f>Data[[#This Row],[Open issues]]+Data[[#This Row],[Closed issues]]</f>
        <v>222</v>
      </c>
      <c r="Y29" s="2">
        <v>0</v>
      </c>
      <c r="Z29" s="2">
        <v>159</v>
      </c>
      <c r="AA29" s="2">
        <f>Data[[#This Row],[Open pull requests]]+Data[[#This Row],[Closed pull requests]]</f>
        <v>159</v>
      </c>
      <c r="AB29" s="2">
        <v>134</v>
      </c>
      <c r="AC29" s="2">
        <v>137</v>
      </c>
      <c r="AD29" s="2">
        <v>4</v>
      </c>
      <c r="AE29" s="2">
        <v>0</v>
      </c>
      <c r="AF29" s="2">
        <v>320</v>
      </c>
      <c r="AG29" s="2">
        <v>568</v>
      </c>
      <c r="AH29" s="2">
        <v>7</v>
      </c>
      <c r="AI29" s="2"/>
      <c r="AJ29" s="2">
        <f>SUM(Data[[#This Row],[Running]:[GH runs]])</f>
        <v>895</v>
      </c>
    </row>
    <row r="30" spans="1:36" x14ac:dyDescent="0.2">
      <c r="A30" s="1">
        <v>44748</v>
      </c>
      <c r="B30">
        <v>304</v>
      </c>
      <c r="D30" s="2">
        <v>105</v>
      </c>
      <c r="E30" s="2">
        <v>239</v>
      </c>
      <c r="F30" s="2">
        <v>192</v>
      </c>
      <c r="G30" s="2">
        <v>4712</v>
      </c>
      <c r="H30" s="3">
        <f>Data[[#This Row],[LoC]]-G29</f>
        <v>23</v>
      </c>
      <c r="I30" s="2"/>
      <c r="J30" s="2"/>
      <c r="K30" s="2"/>
      <c r="L30" s="2"/>
      <c r="M30" s="2"/>
      <c r="N30" s="2"/>
      <c r="O30" s="2"/>
      <c r="P30" s="3">
        <f>Data[[#This Row],[Total]]-O29</f>
        <v>0</v>
      </c>
      <c r="Q30" s="2">
        <v>1776</v>
      </c>
      <c r="R30" s="2">
        <v>3662</v>
      </c>
      <c r="S30" s="2">
        <v>61856</v>
      </c>
      <c r="T30" s="2">
        <v>43366</v>
      </c>
      <c r="U30" s="2">
        <v>0</v>
      </c>
      <c r="V30" s="2">
        <v>0</v>
      </c>
      <c r="W30" s="2">
        <v>223</v>
      </c>
      <c r="X30" s="2">
        <f>Data[[#This Row],[Open issues]]+Data[[#This Row],[Closed issues]]</f>
        <v>223</v>
      </c>
      <c r="Y30" s="2">
        <v>0</v>
      </c>
      <c r="Z30" s="2">
        <v>159</v>
      </c>
      <c r="AA30" s="2">
        <f>Data[[#This Row],[Open pull requests]]+Data[[#This Row],[Closed pull requests]]</f>
        <v>159</v>
      </c>
      <c r="AB30" s="2">
        <v>134</v>
      </c>
      <c r="AC30" s="2">
        <v>137</v>
      </c>
      <c r="AD30" s="2">
        <v>4</v>
      </c>
      <c r="AE30" s="2">
        <v>0</v>
      </c>
      <c r="AF30" s="2">
        <v>320</v>
      </c>
      <c r="AG30" s="2">
        <v>578</v>
      </c>
      <c r="AH30" s="2">
        <v>7</v>
      </c>
      <c r="AI30" s="2"/>
      <c r="AJ30" s="2">
        <f>SUM(Data[[#This Row],[Running]:[GH runs]])</f>
        <v>905</v>
      </c>
    </row>
    <row r="31" spans="1:36" x14ac:dyDescent="0.2">
      <c r="A31" s="1">
        <v>44757</v>
      </c>
      <c r="B31">
        <v>305</v>
      </c>
      <c r="D31" s="2">
        <v>105</v>
      </c>
      <c r="E31" s="2">
        <v>240</v>
      </c>
      <c r="F31" s="2">
        <v>193</v>
      </c>
      <c r="G31" s="2">
        <v>4720</v>
      </c>
      <c r="H31" s="3">
        <f>Data[[#This Row],[LoC]]-G30</f>
        <v>8</v>
      </c>
      <c r="I31" s="2"/>
      <c r="J31" s="2"/>
      <c r="K31" s="2"/>
      <c r="L31" s="2"/>
      <c r="M31" s="2"/>
      <c r="N31" s="2"/>
      <c r="O31" s="2"/>
      <c r="P31" s="3">
        <f>Data[[#This Row],[Total]]-O30</f>
        <v>0</v>
      </c>
      <c r="Q31" s="2">
        <v>1782</v>
      </c>
      <c r="R31" s="2">
        <v>3684</v>
      </c>
      <c r="S31" s="2">
        <v>62189</v>
      </c>
      <c r="T31" s="2">
        <v>43626</v>
      </c>
      <c r="U31" s="2">
        <v>0</v>
      </c>
      <c r="V31" s="2">
        <v>0</v>
      </c>
      <c r="W31" s="2">
        <v>224</v>
      </c>
      <c r="X31" s="2">
        <f>Data[[#This Row],[Open issues]]+Data[[#This Row],[Closed issues]]</f>
        <v>224</v>
      </c>
      <c r="Y31" s="2">
        <v>0</v>
      </c>
      <c r="Z31" s="2">
        <v>159</v>
      </c>
      <c r="AA31" s="2">
        <f>Data[[#This Row],[Open pull requests]]+Data[[#This Row],[Closed pull requests]]</f>
        <v>159</v>
      </c>
      <c r="AB31" s="2">
        <v>134</v>
      </c>
      <c r="AC31" s="2">
        <v>138</v>
      </c>
      <c r="AD31" s="2">
        <v>4</v>
      </c>
      <c r="AE31" s="2">
        <v>0</v>
      </c>
      <c r="AF31" s="2">
        <v>321</v>
      </c>
      <c r="AG31" s="2">
        <v>593</v>
      </c>
      <c r="AH31" s="2">
        <v>7</v>
      </c>
      <c r="AI31" s="2"/>
      <c r="AJ31" s="2">
        <f>SUM(Data[[#This Row],[Running]:[GH runs]])</f>
        <v>921</v>
      </c>
    </row>
    <row r="32" spans="1:36" x14ac:dyDescent="0.2">
      <c r="A32" s="1">
        <v>44761</v>
      </c>
      <c r="B32">
        <v>306</v>
      </c>
      <c r="D32" s="2">
        <v>105</v>
      </c>
      <c r="E32" s="2">
        <v>240</v>
      </c>
      <c r="F32" s="2">
        <v>193</v>
      </c>
      <c r="G32" s="2">
        <v>4720</v>
      </c>
      <c r="H32" s="3">
        <f>Data[[#This Row],[LoC]]-G31</f>
        <v>0</v>
      </c>
      <c r="I32" s="2">
        <v>5498</v>
      </c>
      <c r="J32" s="2">
        <v>1781</v>
      </c>
      <c r="K32" s="2">
        <v>315</v>
      </c>
      <c r="L32" s="2">
        <v>240</v>
      </c>
      <c r="M32" s="2">
        <v>97</v>
      </c>
      <c r="N32" s="2">
        <v>48</v>
      </c>
      <c r="O32" s="2">
        <f>SUM(Data[[#This Row],[Shell]:[Bash]])</f>
        <v>7979</v>
      </c>
      <c r="P32" s="3">
        <v>0</v>
      </c>
      <c r="Q32" s="2">
        <v>1782</v>
      </c>
      <c r="R32" s="2">
        <v>3684</v>
      </c>
      <c r="S32" s="2">
        <v>62189</v>
      </c>
      <c r="T32" s="2">
        <v>43626</v>
      </c>
      <c r="U32" s="2">
        <v>0</v>
      </c>
      <c r="V32" s="2">
        <v>0</v>
      </c>
      <c r="W32" s="2">
        <v>224</v>
      </c>
      <c r="X32" s="2">
        <f>Data[[#This Row],[Open issues]]+Data[[#This Row],[Closed issues]]</f>
        <v>224</v>
      </c>
      <c r="Y32" s="2">
        <v>0</v>
      </c>
      <c r="Z32" s="2">
        <v>159</v>
      </c>
      <c r="AA32" s="2">
        <f>Data[[#This Row],[Open pull requests]]+Data[[#This Row],[Closed pull requests]]</f>
        <v>159</v>
      </c>
      <c r="AB32" s="2">
        <v>134</v>
      </c>
      <c r="AC32" s="2">
        <v>138</v>
      </c>
      <c r="AD32" s="2">
        <v>4</v>
      </c>
      <c r="AE32" s="2">
        <v>0</v>
      </c>
      <c r="AF32" s="2">
        <v>321</v>
      </c>
      <c r="AG32" s="2">
        <v>595</v>
      </c>
      <c r="AH32" s="2">
        <v>7</v>
      </c>
      <c r="AI32" s="2"/>
      <c r="AJ32" s="2">
        <f>SUM(Data[[#This Row],[Running]:[GH runs]])</f>
        <v>923</v>
      </c>
    </row>
    <row r="33" spans="1:36" x14ac:dyDescent="0.2">
      <c r="A33" s="1">
        <v>44764</v>
      </c>
      <c r="B33">
        <v>308</v>
      </c>
      <c r="D33" s="2">
        <v>105</v>
      </c>
      <c r="E33" s="2">
        <v>240</v>
      </c>
      <c r="F33" s="2">
        <v>193</v>
      </c>
      <c r="G33" s="2">
        <v>4724</v>
      </c>
      <c r="H33" s="3">
        <f>Data[[#This Row],[LoC]]-G32</f>
        <v>4</v>
      </c>
      <c r="I33" s="2">
        <v>5502</v>
      </c>
      <c r="J33" s="2">
        <v>1781</v>
      </c>
      <c r="K33" s="2">
        <v>315</v>
      </c>
      <c r="L33" s="2">
        <v>240</v>
      </c>
      <c r="M33" s="2">
        <v>97</v>
      </c>
      <c r="N33" s="2">
        <v>48</v>
      </c>
      <c r="O33" s="2">
        <f>SUM(Data[[#This Row],[Shell]:[Bash]])</f>
        <v>7983</v>
      </c>
      <c r="P33" s="3">
        <f>Data[[#This Row],[Total]]-O32</f>
        <v>4</v>
      </c>
      <c r="Q33" s="2">
        <v>1785</v>
      </c>
      <c r="R33" s="2">
        <v>3689</v>
      </c>
      <c r="S33" s="2">
        <v>62207</v>
      </c>
      <c r="T33" s="2">
        <v>43630</v>
      </c>
      <c r="U33" s="2">
        <v>0</v>
      </c>
      <c r="V33" s="2">
        <v>0</v>
      </c>
      <c r="W33" s="2">
        <v>224</v>
      </c>
      <c r="X33" s="2">
        <f>Data[[#This Row],[Open issues]]+Data[[#This Row],[Closed issues]]</f>
        <v>224</v>
      </c>
      <c r="Y33" s="2">
        <v>0</v>
      </c>
      <c r="Z33" s="2">
        <v>159</v>
      </c>
      <c r="AA33" s="2">
        <f>Data[[#This Row],[Open pull requests]]+Data[[#This Row],[Closed pull requests]]</f>
        <v>159</v>
      </c>
      <c r="AB33" s="2">
        <v>134</v>
      </c>
      <c r="AC33" s="2">
        <v>138</v>
      </c>
      <c r="AD33" s="2">
        <v>4</v>
      </c>
      <c r="AE33" s="2">
        <v>0</v>
      </c>
      <c r="AF33" s="2">
        <v>321</v>
      </c>
      <c r="AG33" s="2">
        <v>599</v>
      </c>
      <c r="AH33" s="2">
        <v>7</v>
      </c>
      <c r="AI33" s="2"/>
      <c r="AJ33" s="2">
        <f>SUM(Data[[#This Row],[Running]:[GH runs]])</f>
        <v>927</v>
      </c>
    </row>
    <row r="34" spans="1:36" x14ac:dyDescent="0.2">
      <c r="A34" s="1">
        <v>44768</v>
      </c>
      <c r="B34">
        <v>308</v>
      </c>
      <c r="D34" s="2">
        <v>106</v>
      </c>
      <c r="E34" s="2">
        <v>241</v>
      </c>
      <c r="F34" s="2">
        <v>194</v>
      </c>
      <c r="G34" s="2">
        <v>4731</v>
      </c>
      <c r="H34" s="3">
        <f>Data[[#This Row],[LoC]]-G33</f>
        <v>7</v>
      </c>
      <c r="I34" s="2">
        <v>5589</v>
      </c>
      <c r="J34" s="2">
        <v>1785</v>
      </c>
      <c r="K34" s="2">
        <v>315</v>
      </c>
      <c r="L34" s="2">
        <v>242</v>
      </c>
      <c r="M34" s="2">
        <v>97</v>
      </c>
      <c r="N34" s="2">
        <v>48</v>
      </c>
      <c r="O34" s="2">
        <f>SUM(Data[[#This Row],[Shell]:[Bash]])</f>
        <v>8076</v>
      </c>
      <c r="P34" s="3">
        <f>Data[[#This Row],[Total]]-O33</f>
        <v>93</v>
      </c>
      <c r="Q34" s="2">
        <v>1789</v>
      </c>
      <c r="R34" s="2">
        <v>3703</v>
      </c>
      <c r="S34" s="2">
        <v>62262</v>
      </c>
      <c r="T34" s="2">
        <v>43661</v>
      </c>
      <c r="U34" s="2">
        <v>0</v>
      </c>
      <c r="V34" s="2">
        <v>0</v>
      </c>
      <c r="W34" s="2">
        <v>225</v>
      </c>
      <c r="X34" s="2">
        <f>Data[[#This Row],[Open issues]]+Data[[#This Row],[Closed issues]]</f>
        <v>225</v>
      </c>
      <c r="Y34" s="2">
        <v>0</v>
      </c>
      <c r="Z34" s="2">
        <v>160</v>
      </c>
      <c r="AA34" s="2">
        <f>Data[[#This Row],[Open pull requests]]+Data[[#This Row],[Closed pull requests]]</f>
        <v>160</v>
      </c>
      <c r="AB34" s="2">
        <v>135</v>
      </c>
      <c r="AC34" s="2">
        <v>138</v>
      </c>
      <c r="AD34" s="2">
        <v>4</v>
      </c>
      <c r="AE34" s="2">
        <v>0</v>
      </c>
      <c r="AF34" s="2">
        <v>322</v>
      </c>
      <c r="AG34" s="2">
        <v>610</v>
      </c>
      <c r="AH34" s="2">
        <v>7</v>
      </c>
      <c r="AI34" s="2"/>
      <c r="AJ34" s="2">
        <f>SUM(Data[[#This Row],[Running]:[GH runs]])</f>
        <v>939</v>
      </c>
    </row>
    <row r="35" spans="1:36" x14ac:dyDescent="0.2">
      <c r="A35" s="1">
        <v>44790</v>
      </c>
      <c r="B35">
        <v>310</v>
      </c>
      <c r="D35" s="2">
        <v>106</v>
      </c>
      <c r="E35" s="2">
        <v>242</v>
      </c>
      <c r="F35" s="2">
        <v>195</v>
      </c>
      <c r="G35" s="2">
        <v>4749</v>
      </c>
      <c r="H35" s="3">
        <f>Data[[#This Row],[LoC]]-G34</f>
        <v>18</v>
      </c>
      <c r="I35" s="2">
        <v>5535</v>
      </c>
      <c r="J35" s="2">
        <v>1788</v>
      </c>
      <c r="K35" s="2">
        <v>315</v>
      </c>
      <c r="L35" s="2">
        <v>243</v>
      </c>
      <c r="M35" s="2">
        <v>97</v>
      </c>
      <c r="N35" s="2">
        <v>48</v>
      </c>
      <c r="O35" s="2">
        <f>SUM(Data[[#This Row],[Shell]:[Bash]])</f>
        <v>8026</v>
      </c>
      <c r="P35" s="3">
        <f>Data[[#This Row],[Total]]-O34</f>
        <v>-50</v>
      </c>
      <c r="Q35" s="2">
        <v>1791</v>
      </c>
      <c r="R35" s="2">
        <v>3716</v>
      </c>
      <c r="S35" s="2">
        <v>62325</v>
      </c>
      <c r="T35" s="2">
        <v>43671</v>
      </c>
      <c r="U35" s="2">
        <v>0</v>
      </c>
      <c r="V35" s="2">
        <v>0</v>
      </c>
      <c r="W35" s="2">
        <v>225</v>
      </c>
      <c r="X35" s="2">
        <f>Data[[#This Row],[Open issues]]+Data[[#This Row],[Closed issues]]</f>
        <v>225</v>
      </c>
      <c r="Y35" s="2">
        <v>0</v>
      </c>
      <c r="Z35" s="2">
        <v>160</v>
      </c>
      <c r="AA35" s="2">
        <f>Data[[#This Row],[Open pull requests]]+Data[[#This Row],[Closed pull requests]]</f>
        <v>160</v>
      </c>
      <c r="AB35" s="2">
        <v>136</v>
      </c>
      <c r="AC35" s="2">
        <v>140</v>
      </c>
      <c r="AD35" s="2">
        <v>4</v>
      </c>
      <c r="AE35" s="2">
        <v>0</v>
      </c>
      <c r="AF35" s="2">
        <v>322</v>
      </c>
      <c r="AG35" s="2">
        <v>618</v>
      </c>
      <c r="AH35" s="2">
        <v>7</v>
      </c>
      <c r="AI35" s="2"/>
      <c r="AJ35" s="2">
        <f>SUM(Data[[#This Row],[Running]:[GH runs]])</f>
        <v>947</v>
      </c>
    </row>
    <row r="36" spans="1:36" x14ac:dyDescent="0.2">
      <c r="A36" s="1">
        <v>44797</v>
      </c>
      <c r="B36">
        <v>311</v>
      </c>
      <c r="D36" s="2">
        <v>106</v>
      </c>
      <c r="E36" s="2">
        <v>245</v>
      </c>
      <c r="F36" s="2">
        <v>197</v>
      </c>
      <c r="G36" s="2">
        <v>4770</v>
      </c>
      <c r="H36" s="3">
        <f>Data[[#This Row],[LoC]]-G35</f>
        <v>21</v>
      </c>
      <c r="I36" s="2">
        <v>5573</v>
      </c>
      <c r="J36" s="2">
        <v>1799</v>
      </c>
      <c r="K36" s="2">
        <v>315</v>
      </c>
      <c r="L36" s="2">
        <v>244</v>
      </c>
      <c r="M36" s="2">
        <v>97</v>
      </c>
      <c r="N36" s="2">
        <v>48</v>
      </c>
      <c r="O36" s="2">
        <f>SUM(Data[[#This Row],[Shell]:[Bash]])</f>
        <v>8076</v>
      </c>
      <c r="P36" s="3">
        <f>Data[[#This Row],[Total]]-O35</f>
        <v>50</v>
      </c>
      <c r="Q36" s="2">
        <v>1802</v>
      </c>
      <c r="R36" s="2">
        <v>3755</v>
      </c>
      <c r="S36" s="2">
        <v>62636</v>
      </c>
      <c r="T36" s="2">
        <v>43878</v>
      </c>
      <c r="U36" s="2">
        <v>0</v>
      </c>
      <c r="V36" s="2">
        <v>0</v>
      </c>
      <c r="W36" s="2">
        <v>227</v>
      </c>
      <c r="X36" s="2">
        <f>Data[[#This Row],[Open issues]]+Data[[#This Row],[Closed issues]]</f>
        <v>227</v>
      </c>
      <c r="Y36" s="2">
        <v>0</v>
      </c>
      <c r="Z36" s="2">
        <v>160</v>
      </c>
      <c r="AA36" s="2">
        <f>Data[[#This Row],[Open pull requests]]+Data[[#This Row],[Closed pull requests]]</f>
        <v>160</v>
      </c>
      <c r="AB36" s="2">
        <v>137</v>
      </c>
      <c r="AC36" s="2">
        <v>141</v>
      </c>
      <c r="AD36" s="2">
        <v>4</v>
      </c>
      <c r="AE36" s="2">
        <v>0</v>
      </c>
      <c r="AF36" s="2">
        <v>322</v>
      </c>
      <c r="AG36" s="2">
        <v>641</v>
      </c>
      <c r="AH36" s="2">
        <v>7</v>
      </c>
      <c r="AI36" s="2"/>
      <c r="AJ36" s="2">
        <f>SUM(Data[[#This Row],[Running]:[GH runs]])</f>
        <v>970</v>
      </c>
    </row>
    <row r="37" spans="1:36" x14ac:dyDescent="0.2">
      <c r="A37" s="1">
        <v>44798</v>
      </c>
      <c r="B37">
        <v>312</v>
      </c>
      <c r="D37" s="2">
        <v>106</v>
      </c>
      <c r="E37" s="2">
        <v>245</v>
      </c>
      <c r="F37" s="2">
        <v>197</v>
      </c>
      <c r="G37" s="2">
        <v>4772</v>
      </c>
      <c r="H37" s="3">
        <f>Data[[#This Row],[LoC]]-G36</f>
        <v>2</v>
      </c>
      <c r="I37" s="2">
        <v>5578</v>
      </c>
      <c r="J37" s="2">
        <v>1800</v>
      </c>
      <c r="K37" s="2">
        <v>542</v>
      </c>
      <c r="L37" s="2">
        <v>315</v>
      </c>
      <c r="M37" s="2">
        <v>97</v>
      </c>
      <c r="N37" s="2">
        <v>48</v>
      </c>
      <c r="O37" s="2">
        <f>SUM(Data[[#This Row],[Shell]:[Bash]])</f>
        <v>8380</v>
      </c>
      <c r="P37" s="3">
        <f>Data[[#This Row],[Total]]-O36</f>
        <v>304</v>
      </c>
      <c r="Q37" s="2">
        <v>1805</v>
      </c>
      <c r="R37" s="2">
        <v>3760</v>
      </c>
      <c r="S37" s="2">
        <v>62661</v>
      </c>
      <c r="T37" s="2">
        <v>43888</v>
      </c>
      <c r="U37" s="2">
        <v>0</v>
      </c>
      <c r="V37" s="2">
        <v>0</v>
      </c>
      <c r="W37" s="2">
        <v>228</v>
      </c>
      <c r="X37" s="2">
        <f>Data[[#This Row],[Open issues]]+Data[[#This Row],[Closed issues]]</f>
        <v>228</v>
      </c>
      <c r="Y37" s="2">
        <v>0</v>
      </c>
      <c r="Z37" s="2">
        <v>160</v>
      </c>
      <c r="AA37" s="2">
        <f>Data[[#This Row],[Open pull requests]]+Data[[#This Row],[Closed pull requests]]</f>
        <v>160</v>
      </c>
      <c r="AB37" s="2">
        <v>137</v>
      </c>
      <c r="AC37" s="2">
        <v>142</v>
      </c>
      <c r="AD37" s="2">
        <v>4</v>
      </c>
      <c r="AE37" s="2">
        <v>0</v>
      </c>
      <c r="AF37" s="2">
        <v>322</v>
      </c>
      <c r="AG37" s="2">
        <v>647</v>
      </c>
      <c r="AH37" s="2">
        <v>7</v>
      </c>
      <c r="AI37" s="2"/>
      <c r="AJ37" s="2">
        <f>SUM(Data[[#This Row],[Running]:[GH runs]])</f>
        <v>976</v>
      </c>
    </row>
    <row r="38" spans="1:36" x14ac:dyDescent="0.2">
      <c r="A38" s="1">
        <v>44805</v>
      </c>
      <c r="B38">
        <v>312</v>
      </c>
      <c r="D38" s="2">
        <v>106</v>
      </c>
      <c r="E38" s="2">
        <v>246</v>
      </c>
      <c r="F38" s="2">
        <v>198</v>
      </c>
      <c r="G38" s="2">
        <v>4778</v>
      </c>
      <c r="H38" s="3">
        <f>Data[[#This Row],[LoC]]-G37</f>
        <v>6</v>
      </c>
      <c r="I38" s="2">
        <v>5585</v>
      </c>
      <c r="J38" s="2">
        <v>1805</v>
      </c>
      <c r="K38" s="2">
        <v>315</v>
      </c>
      <c r="L38" s="2">
        <v>244</v>
      </c>
      <c r="M38" s="2">
        <v>97</v>
      </c>
      <c r="N38" s="2">
        <v>48</v>
      </c>
      <c r="O38" s="2">
        <f>SUM(Data[[#This Row],[Shell]:[Bash]])</f>
        <v>8094</v>
      </c>
      <c r="P38" s="3">
        <f>Data[[#This Row],[Total]]-O37</f>
        <v>-286</v>
      </c>
      <c r="Q38" s="2">
        <v>1809</v>
      </c>
      <c r="R38" s="2">
        <v>3770</v>
      </c>
      <c r="S38" s="2">
        <v>62701</v>
      </c>
      <c r="T38" s="2">
        <v>43898</v>
      </c>
      <c r="U38" s="2">
        <v>0</v>
      </c>
      <c r="V38" s="2">
        <v>0</v>
      </c>
      <c r="W38" s="2">
        <v>228</v>
      </c>
      <c r="X38" s="2">
        <f>Data[[#This Row],[Open issues]]+Data[[#This Row],[Closed issues]]</f>
        <v>228</v>
      </c>
      <c r="Y38" s="2">
        <v>0</v>
      </c>
      <c r="Z38" s="2">
        <v>160</v>
      </c>
      <c r="AA38" s="2">
        <f>Data[[#This Row],[Open pull requests]]+Data[[#This Row],[Closed pull requests]]</f>
        <v>160</v>
      </c>
      <c r="AB38" s="2">
        <v>137</v>
      </c>
      <c r="AC38" s="2">
        <v>142</v>
      </c>
      <c r="AD38" s="2">
        <v>4</v>
      </c>
      <c r="AE38" s="2">
        <v>0</v>
      </c>
      <c r="AF38" s="2">
        <v>322</v>
      </c>
      <c r="AG38" s="2">
        <v>657</v>
      </c>
      <c r="AH38" s="2">
        <v>7</v>
      </c>
      <c r="AI38" s="2"/>
      <c r="AJ38" s="2">
        <f>SUM(Data[[#This Row],[Running]:[GH runs]])</f>
        <v>986</v>
      </c>
    </row>
    <row r="39" spans="1:36" x14ac:dyDescent="0.2">
      <c r="A39" s="1">
        <v>44806</v>
      </c>
      <c r="B39">
        <v>312</v>
      </c>
      <c r="D39" s="2">
        <v>106</v>
      </c>
      <c r="E39" s="2">
        <v>247</v>
      </c>
      <c r="F39" s="2">
        <v>198</v>
      </c>
      <c r="G39" s="2">
        <v>4811</v>
      </c>
      <c r="H39" s="3">
        <f>Data[[#This Row],[LoC]]-G38</f>
        <v>33</v>
      </c>
      <c r="I39" s="2">
        <v>5612</v>
      </c>
      <c r="J39" s="2">
        <v>1805</v>
      </c>
      <c r="K39" s="2">
        <v>284</v>
      </c>
      <c r="L39" s="2">
        <v>244</v>
      </c>
      <c r="M39" s="2">
        <v>97</v>
      </c>
      <c r="N39" s="2">
        <v>48</v>
      </c>
      <c r="O39" s="2">
        <f>SUM(Data[[#This Row],[Shell]:[Bash]])</f>
        <v>8090</v>
      </c>
      <c r="P39" s="3">
        <f>Data[[#This Row],[Total]]-O38</f>
        <v>-4</v>
      </c>
      <c r="Q39" s="2">
        <v>1813</v>
      </c>
      <c r="R39" s="2">
        <v>3784</v>
      </c>
      <c r="S39" s="2">
        <v>62876</v>
      </c>
      <c r="T39" s="2">
        <v>44048</v>
      </c>
      <c r="U39" s="2">
        <v>0</v>
      </c>
      <c r="V39" s="2">
        <v>0</v>
      </c>
      <c r="W39" s="2">
        <v>228</v>
      </c>
      <c r="X39" s="2">
        <f>Data[[#This Row],[Open issues]]+Data[[#This Row],[Closed issues]]</f>
        <v>228</v>
      </c>
      <c r="Y39" s="2">
        <v>1</v>
      </c>
      <c r="Z39" s="2">
        <v>161</v>
      </c>
      <c r="AA39" s="2">
        <f>Data[[#This Row],[Open pull requests]]+Data[[#This Row],[Closed pull requests]]</f>
        <v>162</v>
      </c>
      <c r="AB39" s="2">
        <v>137</v>
      </c>
      <c r="AC39" s="2">
        <v>142</v>
      </c>
      <c r="AD39" s="2">
        <v>4</v>
      </c>
      <c r="AE39" s="2">
        <v>0</v>
      </c>
      <c r="AF39" s="2">
        <v>324</v>
      </c>
      <c r="AG39" s="2">
        <v>669</v>
      </c>
      <c r="AH39" s="2">
        <v>7</v>
      </c>
      <c r="AI39" s="2"/>
      <c r="AJ39" s="2">
        <f>SUM(Data[[#This Row],[Running]:[GH runs]])</f>
        <v>1000</v>
      </c>
    </row>
    <row r="40" spans="1:36" x14ac:dyDescent="0.2">
      <c r="A40" s="1">
        <v>44810</v>
      </c>
      <c r="B40">
        <v>312</v>
      </c>
      <c r="D40" s="2">
        <v>106</v>
      </c>
      <c r="E40" s="2">
        <v>247</v>
      </c>
      <c r="F40" s="2">
        <v>199</v>
      </c>
      <c r="G40" s="2">
        <v>4835</v>
      </c>
      <c r="H40" s="3">
        <f>Data[[#This Row],[LoC]]-G39</f>
        <v>24</v>
      </c>
      <c r="I40" s="2">
        <v>5646</v>
      </c>
      <c r="J40" s="2">
        <v>1809</v>
      </c>
      <c r="K40" s="2">
        <v>284</v>
      </c>
      <c r="L40" s="2">
        <v>246</v>
      </c>
      <c r="M40" s="2">
        <v>97</v>
      </c>
      <c r="N40" s="2">
        <v>48</v>
      </c>
      <c r="O40" s="2">
        <f>SUM(Data[[#This Row],[Shell]:[Bash]])</f>
        <v>8130</v>
      </c>
      <c r="P40" s="3">
        <f>Data[[#This Row],[Total]]-O39</f>
        <v>40</v>
      </c>
      <c r="Q40" s="2">
        <v>1815</v>
      </c>
      <c r="R40" s="2">
        <v>3795</v>
      </c>
      <c r="S40" s="2">
        <v>62951</v>
      </c>
      <c r="T40" s="2">
        <v>44063</v>
      </c>
      <c r="U40" s="2">
        <v>0</v>
      </c>
      <c r="V40" s="2">
        <v>0</v>
      </c>
      <c r="W40" s="2">
        <v>228</v>
      </c>
      <c r="X40" s="2">
        <f>Data[[#This Row],[Open issues]]+Data[[#This Row],[Closed issues]]</f>
        <v>228</v>
      </c>
      <c r="Y40" s="2">
        <v>0</v>
      </c>
      <c r="Z40" s="2">
        <v>161</v>
      </c>
      <c r="AA40" s="2">
        <f>Data[[#This Row],[Open pull requests]]+Data[[#This Row],[Closed pull requests]]</f>
        <v>161</v>
      </c>
      <c r="AB40" s="2">
        <v>138</v>
      </c>
      <c r="AC40" s="2">
        <v>144</v>
      </c>
      <c r="AD40" s="2">
        <v>4</v>
      </c>
      <c r="AE40" s="2">
        <v>0</v>
      </c>
      <c r="AF40" s="2">
        <v>324</v>
      </c>
      <c r="AG40" s="2">
        <v>675</v>
      </c>
      <c r="AH40" s="2">
        <v>7</v>
      </c>
      <c r="AI40" s="2"/>
      <c r="AJ40" s="2">
        <f>SUM(Data[[#This Row],[Running]:[GH runs]])</f>
        <v>1006</v>
      </c>
    </row>
    <row r="41" spans="1:36" x14ac:dyDescent="0.2">
      <c r="A41" s="1">
        <v>44812</v>
      </c>
      <c r="B41">
        <v>312</v>
      </c>
      <c r="D41" s="2">
        <v>106</v>
      </c>
      <c r="E41" s="2">
        <v>247</v>
      </c>
      <c r="F41" s="2">
        <v>199</v>
      </c>
      <c r="G41" s="2">
        <v>4895</v>
      </c>
      <c r="H41" s="3">
        <f>Data[[#This Row],[LoC]]-G40</f>
        <v>60</v>
      </c>
      <c r="I41" s="2">
        <v>5691</v>
      </c>
      <c r="J41" s="2">
        <v>1814</v>
      </c>
      <c r="K41" s="2">
        <v>289</v>
      </c>
      <c r="L41" s="2">
        <v>248</v>
      </c>
      <c r="M41" s="2">
        <v>97</v>
      </c>
      <c r="N41" s="2">
        <v>48</v>
      </c>
      <c r="O41" s="2">
        <f>SUM(Data[[#This Row],[Shell]:[Bash]])</f>
        <v>8187</v>
      </c>
      <c r="P41" s="3">
        <f>Data[[#This Row],[Total]]-O40</f>
        <v>57</v>
      </c>
      <c r="Q41" s="2">
        <v>1823</v>
      </c>
      <c r="R41" s="2">
        <v>3813</v>
      </c>
      <c r="S41" s="2">
        <v>63094</v>
      </c>
      <c r="T41" s="2">
        <v>44112</v>
      </c>
      <c r="U41" s="2">
        <v>0</v>
      </c>
      <c r="V41" s="2">
        <v>0</v>
      </c>
      <c r="W41" s="2">
        <v>228</v>
      </c>
      <c r="X41" s="2">
        <f>Data[[#This Row],[Open issues]]+Data[[#This Row],[Closed issues]]</f>
        <v>228</v>
      </c>
      <c r="Y41" s="2">
        <v>0</v>
      </c>
      <c r="Z41" s="2">
        <v>161</v>
      </c>
      <c r="AA41" s="2">
        <f>Data[[#This Row],[Open pull requests]]+Data[[#This Row],[Closed pull requests]]</f>
        <v>161</v>
      </c>
      <c r="AB41" s="2">
        <v>138</v>
      </c>
      <c r="AC41" s="2">
        <v>144</v>
      </c>
      <c r="AD41" s="2">
        <v>4</v>
      </c>
      <c r="AE41" s="2">
        <v>0</v>
      </c>
      <c r="AF41" s="2">
        <v>326</v>
      </c>
      <c r="AG41" s="2">
        <v>689</v>
      </c>
      <c r="AH41" s="2">
        <v>7</v>
      </c>
      <c r="AI41" s="2"/>
      <c r="AJ41" s="2">
        <f>SUM(Data[[#This Row],[Running]:[GH runs]])</f>
        <v>1022</v>
      </c>
    </row>
    <row r="42" spans="1:36" x14ac:dyDescent="0.2">
      <c r="A42" s="1">
        <v>44813</v>
      </c>
      <c r="B42">
        <v>313</v>
      </c>
      <c r="D42" s="2">
        <v>106</v>
      </c>
      <c r="E42" s="2">
        <v>248</v>
      </c>
      <c r="F42" s="2">
        <v>200</v>
      </c>
      <c r="G42" s="2">
        <v>4929</v>
      </c>
      <c r="H42" s="3">
        <f>Data[[#This Row],[LoC]]-G41</f>
        <v>34</v>
      </c>
      <c r="I42" s="2">
        <v>5743</v>
      </c>
      <c r="J42" s="2">
        <v>1830</v>
      </c>
      <c r="K42" s="2">
        <v>289</v>
      </c>
      <c r="L42" s="2">
        <v>259</v>
      </c>
      <c r="M42" s="2">
        <v>97</v>
      </c>
      <c r="N42" s="2">
        <v>51</v>
      </c>
      <c r="O42" s="2">
        <f>SUM(Data[[#This Row],[Shell]:[Bash]])</f>
        <v>8269</v>
      </c>
      <c r="P42" s="3">
        <f>Data[[#This Row],[Total]]-O41</f>
        <v>82</v>
      </c>
      <c r="Q42" s="2">
        <v>1830</v>
      </c>
      <c r="R42" s="2">
        <v>3837</v>
      </c>
      <c r="S42" s="2">
        <v>63369</v>
      </c>
      <c r="T42" s="2">
        <v>44256</v>
      </c>
      <c r="U42" s="2">
        <v>0</v>
      </c>
      <c r="V42" s="2">
        <v>0</v>
      </c>
      <c r="W42" s="2">
        <v>228</v>
      </c>
      <c r="X42" s="2">
        <f>Data[[#This Row],[Open issues]]+Data[[#This Row],[Closed issues]]</f>
        <v>228</v>
      </c>
      <c r="Y42" s="2">
        <v>0</v>
      </c>
      <c r="Z42" s="2">
        <v>161</v>
      </c>
      <c r="AA42" s="2">
        <f>Data[[#This Row],[Open pull requests]]+Data[[#This Row],[Closed pull requests]]</f>
        <v>161</v>
      </c>
      <c r="AB42" s="2">
        <v>141</v>
      </c>
      <c r="AC42" s="2">
        <v>148</v>
      </c>
      <c r="AD42" s="2">
        <v>4</v>
      </c>
      <c r="AE42" s="2">
        <v>0</v>
      </c>
      <c r="AF42" s="2">
        <v>330</v>
      </c>
      <c r="AG42" s="2">
        <v>703</v>
      </c>
      <c r="AH42" s="2">
        <v>7</v>
      </c>
      <c r="AI42" s="2"/>
      <c r="AJ42" s="2">
        <f>SUM(Data[[#This Row],[Running]:[GH runs]])</f>
        <v>1040</v>
      </c>
    </row>
    <row r="43" spans="1:36" x14ac:dyDescent="0.2">
      <c r="A43" s="1">
        <v>44817</v>
      </c>
      <c r="B43">
        <v>313</v>
      </c>
      <c r="D43" s="2">
        <v>106</v>
      </c>
      <c r="E43" s="2">
        <v>249</v>
      </c>
      <c r="F43" s="2">
        <v>201</v>
      </c>
      <c r="G43" s="2">
        <v>4958</v>
      </c>
      <c r="H43" s="3">
        <f>Data[[#This Row],[LoC]]-G42</f>
        <v>29</v>
      </c>
      <c r="I43" s="2">
        <v>5776</v>
      </c>
      <c r="J43" s="2">
        <v>1838</v>
      </c>
      <c r="K43" s="2">
        <v>289</v>
      </c>
      <c r="L43" s="2">
        <v>262</v>
      </c>
      <c r="M43" s="2">
        <v>98</v>
      </c>
      <c r="N43" s="2">
        <v>51</v>
      </c>
      <c r="O43" s="2">
        <f>SUM(Data[[#This Row],[Shell]:[Bash]])</f>
        <v>8314</v>
      </c>
      <c r="P43" s="3">
        <f>Data[[#This Row],[Total]]-O42</f>
        <v>45</v>
      </c>
      <c r="Q43" s="2">
        <v>1844</v>
      </c>
      <c r="R43" s="2">
        <v>3882</v>
      </c>
      <c r="S43" s="2">
        <v>63725</v>
      </c>
      <c r="T43" s="2">
        <v>44538</v>
      </c>
      <c r="U43" s="2">
        <v>0</v>
      </c>
      <c r="V43" s="2">
        <v>0</v>
      </c>
      <c r="W43" s="2">
        <v>230</v>
      </c>
      <c r="X43" s="2">
        <f>Data[[#This Row],[Open issues]]+Data[[#This Row],[Closed issues]]</f>
        <v>230</v>
      </c>
      <c r="Y43" s="2">
        <v>0</v>
      </c>
      <c r="Z43" s="2">
        <v>162</v>
      </c>
      <c r="AA43" s="2">
        <f>Data[[#This Row],[Open pull requests]]+Data[[#This Row],[Closed pull requests]]</f>
        <v>162</v>
      </c>
      <c r="AB43" s="2">
        <v>143</v>
      </c>
      <c r="AC43" s="2">
        <v>148</v>
      </c>
      <c r="AD43" s="2">
        <v>4</v>
      </c>
      <c r="AE43" s="2">
        <v>0</v>
      </c>
      <c r="AF43" s="2">
        <v>335</v>
      </c>
      <c r="AG43" s="2">
        <v>732</v>
      </c>
      <c r="AH43" s="2">
        <v>7</v>
      </c>
      <c r="AI43" s="2"/>
      <c r="AJ43" s="2">
        <f>SUM(Data[[#This Row],[Running]:[GH runs]])</f>
        <v>1074</v>
      </c>
    </row>
    <row r="44" spans="1:36" x14ac:dyDescent="0.2">
      <c r="A44" s="1">
        <v>44820</v>
      </c>
      <c r="B44">
        <v>313</v>
      </c>
      <c r="D44" s="2">
        <v>106</v>
      </c>
      <c r="E44" s="2">
        <v>249</v>
      </c>
      <c r="F44" s="2">
        <v>201</v>
      </c>
      <c r="G44" s="2">
        <v>4961</v>
      </c>
      <c r="H44" s="3">
        <f>Data[[#This Row],[LoC]]-G43</f>
        <v>3</v>
      </c>
      <c r="I44" s="2">
        <v>5780</v>
      </c>
      <c r="J44" s="2">
        <v>1838</v>
      </c>
      <c r="K44" s="2">
        <v>289</v>
      </c>
      <c r="L44" s="2">
        <v>262</v>
      </c>
      <c r="M44" s="2">
        <v>98</v>
      </c>
      <c r="N44" s="2">
        <v>51</v>
      </c>
      <c r="O44" s="2">
        <f>SUM(Data[[#This Row],[Shell]:[Bash]])</f>
        <v>8318</v>
      </c>
      <c r="P44" s="3">
        <f>Data[[#This Row],[Total]]-O43</f>
        <v>4</v>
      </c>
      <c r="Q44" s="2">
        <v>1846</v>
      </c>
      <c r="R44" s="2">
        <v>3886</v>
      </c>
      <c r="S44" s="2">
        <v>63780</v>
      </c>
      <c r="T44" s="2">
        <v>44585</v>
      </c>
      <c r="U44" s="2">
        <v>0</v>
      </c>
      <c r="V44" s="2">
        <v>0</v>
      </c>
      <c r="W44" s="2">
        <v>232</v>
      </c>
      <c r="X44" s="2">
        <f>Data[[#This Row],[Open issues]]+Data[[#This Row],[Closed issues]]</f>
        <v>232</v>
      </c>
      <c r="Y44" s="2">
        <v>0</v>
      </c>
      <c r="Z44" s="2">
        <v>162</v>
      </c>
      <c r="AA44" s="2">
        <f>Data[[#This Row],[Open pull requests]]+Data[[#This Row],[Closed pull requests]]</f>
        <v>162</v>
      </c>
      <c r="AB44" s="2">
        <v>143</v>
      </c>
      <c r="AC44" s="2">
        <v>148</v>
      </c>
      <c r="AD44" s="2">
        <v>4</v>
      </c>
      <c r="AE44" s="2">
        <v>0</v>
      </c>
      <c r="AF44" s="2">
        <v>335</v>
      </c>
      <c r="AG44" s="2">
        <v>736</v>
      </c>
      <c r="AH44" s="2">
        <v>7</v>
      </c>
      <c r="AI44" s="2"/>
      <c r="AJ44" s="2">
        <f>SUM(Data[[#This Row],[Running]:[GH runs]])</f>
        <v>1078</v>
      </c>
    </row>
    <row r="45" spans="1:36" x14ac:dyDescent="0.2">
      <c r="A45" s="1">
        <v>44823</v>
      </c>
      <c r="B45">
        <v>313</v>
      </c>
      <c r="D45" s="2">
        <v>106</v>
      </c>
      <c r="E45" s="2">
        <v>250</v>
      </c>
      <c r="F45" s="2">
        <v>202</v>
      </c>
      <c r="G45" s="2">
        <v>4980</v>
      </c>
      <c r="H45" s="3">
        <f>Data[[#This Row],[LoC]]-G44</f>
        <v>19</v>
      </c>
      <c r="I45" s="2">
        <v>5806</v>
      </c>
      <c r="J45" s="2">
        <v>1840</v>
      </c>
      <c r="K45" s="2">
        <v>289</v>
      </c>
      <c r="L45" s="2">
        <v>263</v>
      </c>
      <c r="M45" s="2">
        <v>98</v>
      </c>
      <c r="N45" s="2">
        <v>51</v>
      </c>
      <c r="O45" s="2">
        <f>SUM(Data[[#This Row],[Shell]:[Bash]])</f>
        <v>8347</v>
      </c>
      <c r="P45" s="3">
        <f>Data[[#This Row],[Total]]-O44</f>
        <v>29</v>
      </c>
      <c r="Q45" s="2">
        <v>1852</v>
      </c>
      <c r="R45" s="2">
        <v>3907</v>
      </c>
      <c r="S45" s="2">
        <v>63871</v>
      </c>
      <c r="T45" s="2">
        <v>44612</v>
      </c>
      <c r="U45" s="2">
        <v>0</v>
      </c>
      <c r="V45" s="2">
        <v>0</v>
      </c>
      <c r="W45" s="2">
        <v>232</v>
      </c>
      <c r="X45" s="2">
        <f>Data[[#This Row],[Open issues]]+Data[[#This Row],[Closed issues]]</f>
        <v>232</v>
      </c>
      <c r="Y45" s="2">
        <v>0</v>
      </c>
      <c r="Z45" s="2">
        <v>162</v>
      </c>
      <c r="AA45" s="2">
        <f>Data[[#This Row],[Open pull requests]]+Data[[#This Row],[Closed pull requests]]</f>
        <v>162</v>
      </c>
      <c r="AB45" s="2">
        <v>144</v>
      </c>
      <c r="AC45" s="2">
        <v>150</v>
      </c>
      <c r="AD45" s="2">
        <v>4</v>
      </c>
      <c r="AE45" s="2">
        <v>0</v>
      </c>
      <c r="AF45" s="2">
        <v>338</v>
      </c>
      <c r="AG45" s="2">
        <v>749</v>
      </c>
      <c r="AH45" s="2">
        <v>7</v>
      </c>
      <c r="AI45" s="2"/>
      <c r="AJ45" s="2">
        <f>SUM(Data[[#This Row],[Running]:[GH runs]])</f>
        <v>1094</v>
      </c>
    </row>
    <row r="46" spans="1:36" x14ac:dyDescent="0.2">
      <c r="A46" s="1">
        <v>44828</v>
      </c>
      <c r="B46">
        <v>315</v>
      </c>
      <c r="D46" s="2">
        <v>106</v>
      </c>
      <c r="E46" s="2">
        <v>253</v>
      </c>
      <c r="F46" s="2">
        <v>205</v>
      </c>
      <c r="G46" s="2">
        <v>5159</v>
      </c>
      <c r="H46" s="3">
        <f>Data[[#This Row],[LoC]]-G45</f>
        <v>179</v>
      </c>
      <c r="I46" s="2">
        <v>6009</v>
      </c>
      <c r="J46" s="2">
        <v>1868</v>
      </c>
      <c r="K46" s="2">
        <v>289</v>
      </c>
      <c r="L46" s="2">
        <v>273</v>
      </c>
      <c r="M46" s="2">
        <v>98</v>
      </c>
      <c r="N46" s="2">
        <v>57</v>
      </c>
      <c r="O46" s="2">
        <f>SUM(Data[[#This Row],[Shell]:[Bash]])</f>
        <v>8594</v>
      </c>
      <c r="P46" s="3">
        <f>Data[[#This Row],[Total]]-O45</f>
        <v>247</v>
      </c>
      <c r="Q46" s="2">
        <v>1873</v>
      </c>
      <c r="R46" s="2">
        <v>3964</v>
      </c>
      <c r="S46" s="2">
        <v>64446</v>
      </c>
      <c r="T46" s="2">
        <v>44820</v>
      </c>
      <c r="U46" s="2">
        <v>0</v>
      </c>
      <c r="V46" s="2">
        <v>0</v>
      </c>
      <c r="W46" s="2">
        <v>235</v>
      </c>
      <c r="X46" s="2">
        <f>Data[[#This Row],[Open issues]]+Data[[#This Row],[Closed issues]]</f>
        <v>235</v>
      </c>
      <c r="Y46" s="2">
        <v>0</v>
      </c>
      <c r="Z46" s="2">
        <v>162</v>
      </c>
      <c r="AA46" s="2">
        <f>Data[[#This Row],[Open pull requests]]+Data[[#This Row],[Closed pull requests]]</f>
        <v>162</v>
      </c>
      <c r="AB46" s="2">
        <v>150</v>
      </c>
      <c r="AC46" s="2">
        <v>158</v>
      </c>
      <c r="AD46" s="2">
        <v>4</v>
      </c>
      <c r="AE46" s="2">
        <v>0</v>
      </c>
      <c r="AF46" s="2">
        <v>341</v>
      </c>
      <c r="AG46" s="2">
        <v>797</v>
      </c>
      <c r="AH46" s="2">
        <v>9</v>
      </c>
      <c r="AI46" s="2"/>
      <c r="AJ46" s="2">
        <f>SUM(Data[[#This Row],[Running]:[GH runs]])</f>
        <v>1147</v>
      </c>
    </row>
    <row r="47" spans="1:36" x14ac:dyDescent="0.2">
      <c r="A47" s="1">
        <v>44831</v>
      </c>
      <c r="B47">
        <v>315</v>
      </c>
      <c r="D47" s="2">
        <v>106</v>
      </c>
      <c r="E47" s="2">
        <v>254</v>
      </c>
      <c r="F47" s="2">
        <v>206</v>
      </c>
      <c r="G47" s="2">
        <v>5169</v>
      </c>
      <c r="H47" s="3">
        <f>Data[[#This Row],[LoC]]-G46</f>
        <v>10</v>
      </c>
      <c r="I47" s="2">
        <v>6018</v>
      </c>
      <c r="J47" s="2">
        <v>1872</v>
      </c>
      <c r="K47" s="2">
        <v>291</v>
      </c>
      <c r="L47" s="2">
        <v>273</v>
      </c>
      <c r="M47" s="2">
        <v>98</v>
      </c>
      <c r="N47" s="2">
        <v>57</v>
      </c>
      <c r="O47" s="2">
        <f>SUM(Data[[#This Row],[Shell]:[Bash]])</f>
        <v>8609</v>
      </c>
      <c r="P47" s="3">
        <f>Data[[#This Row],[Total]]-O46</f>
        <v>15</v>
      </c>
      <c r="Q47" s="2">
        <v>1884</v>
      </c>
      <c r="R47" s="2">
        <v>3982</v>
      </c>
      <c r="S47" s="2">
        <v>64492</v>
      </c>
      <c r="T47" s="2">
        <v>44840</v>
      </c>
      <c r="U47" s="2">
        <v>0</v>
      </c>
      <c r="V47" s="2">
        <v>0</v>
      </c>
      <c r="W47" s="2">
        <v>237</v>
      </c>
      <c r="X47" s="2">
        <f>Data[[#This Row],[Open issues]]+Data[[#This Row],[Closed issues]]</f>
        <v>237</v>
      </c>
      <c r="Y47" s="2">
        <v>0</v>
      </c>
      <c r="Z47" s="2">
        <v>162</v>
      </c>
      <c r="AA47" s="2">
        <f>Data[[#This Row],[Open pull requests]]+Data[[#This Row],[Closed pull requests]]</f>
        <v>162</v>
      </c>
      <c r="AB47" s="2">
        <v>150</v>
      </c>
      <c r="AC47" s="2">
        <v>158</v>
      </c>
      <c r="AD47" s="2">
        <v>4</v>
      </c>
      <c r="AE47" s="2">
        <v>0</v>
      </c>
      <c r="AF47" s="2">
        <v>344</v>
      </c>
      <c r="AG47" s="2">
        <v>822</v>
      </c>
      <c r="AH47" s="2">
        <v>9</v>
      </c>
      <c r="AI47" s="2"/>
      <c r="AJ47" s="2">
        <f>SUM(Data[[#This Row],[Running]:[GH runs]])</f>
        <v>1175</v>
      </c>
    </row>
    <row r="48" spans="1:36" x14ac:dyDescent="0.2">
      <c r="A48" s="1">
        <v>44840</v>
      </c>
      <c r="B48">
        <v>315</v>
      </c>
      <c r="D48" s="2">
        <v>106</v>
      </c>
      <c r="E48" s="2">
        <v>256</v>
      </c>
      <c r="F48" s="2">
        <v>208</v>
      </c>
      <c r="G48" s="2">
        <v>5265</v>
      </c>
      <c r="H48" s="3">
        <f>Data[[#This Row],[LoC]]-G47</f>
        <v>96</v>
      </c>
      <c r="I48" s="2">
        <v>6117</v>
      </c>
      <c r="J48" s="2">
        <v>1877</v>
      </c>
      <c r="K48" s="2">
        <v>291</v>
      </c>
      <c r="L48" s="2">
        <v>425</v>
      </c>
      <c r="M48" s="2">
        <v>98</v>
      </c>
      <c r="N48" s="2">
        <v>57</v>
      </c>
      <c r="O48" s="2">
        <f>SUM(Data[[#This Row],[Shell]:[Bash]])</f>
        <v>8865</v>
      </c>
      <c r="P48" s="3">
        <f>Data[[#This Row],[Total]]-O47</f>
        <v>256</v>
      </c>
      <c r="Q48" s="2">
        <v>1893</v>
      </c>
      <c r="R48" s="2">
        <v>4011</v>
      </c>
      <c r="S48" s="2">
        <v>64734</v>
      </c>
      <c r="T48" s="2">
        <v>44916</v>
      </c>
      <c r="U48" s="2">
        <v>0</v>
      </c>
      <c r="V48" s="2">
        <v>0</v>
      </c>
      <c r="W48" s="2">
        <v>238</v>
      </c>
      <c r="X48" s="2">
        <f>Data[[#This Row],[Open issues]]+Data[[#This Row],[Closed issues]]</f>
        <v>238</v>
      </c>
      <c r="Y48" s="2">
        <v>0</v>
      </c>
      <c r="Z48" s="2">
        <v>162</v>
      </c>
      <c r="AA48" s="2">
        <f>Data[[#This Row],[Open pull requests]]+Data[[#This Row],[Closed pull requests]]</f>
        <v>162</v>
      </c>
      <c r="AB48" s="2">
        <v>151</v>
      </c>
      <c r="AC48" s="2">
        <v>162</v>
      </c>
      <c r="AD48" s="2">
        <v>4</v>
      </c>
      <c r="AE48" s="2">
        <v>0</v>
      </c>
      <c r="AF48" s="2">
        <v>345</v>
      </c>
      <c r="AG48" s="2">
        <v>846</v>
      </c>
      <c r="AH48" s="2">
        <v>9</v>
      </c>
      <c r="AI48" s="2"/>
      <c r="AJ48" s="2">
        <f>SUM(Data[[#This Row],[Running]:[GH runs]])</f>
        <v>1200</v>
      </c>
    </row>
    <row r="49" spans="1:36" x14ac:dyDescent="0.2">
      <c r="A49" s="1">
        <v>44851</v>
      </c>
      <c r="B49">
        <v>316</v>
      </c>
      <c r="C49">
        <v>118</v>
      </c>
      <c r="D49" s="2">
        <v>106</v>
      </c>
      <c r="E49" s="2">
        <v>257</v>
      </c>
      <c r="F49" s="2">
        <v>209</v>
      </c>
      <c r="G49" s="2">
        <v>5269</v>
      </c>
      <c r="H49" s="3">
        <f>Data[[#This Row],[LoC]]-G48</f>
        <v>4</v>
      </c>
      <c r="I49" s="2">
        <v>6121</v>
      </c>
      <c r="J49" s="2">
        <v>1879</v>
      </c>
      <c r="K49" s="2">
        <v>291</v>
      </c>
      <c r="L49" s="2">
        <v>275</v>
      </c>
      <c r="M49" s="2">
        <v>98</v>
      </c>
      <c r="N49" s="2">
        <v>57</v>
      </c>
      <c r="O49" s="2">
        <f>SUM(Data[[#This Row],[Shell]:[Bash]])</f>
        <v>8721</v>
      </c>
      <c r="P49" s="3">
        <f>Data[[#This Row],[Total]]-O48</f>
        <v>-144</v>
      </c>
      <c r="Q49" s="2">
        <v>1898</v>
      </c>
      <c r="R49" s="2">
        <v>4021</v>
      </c>
      <c r="S49" s="2">
        <v>64752</v>
      </c>
      <c r="T49" s="2">
        <v>44923</v>
      </c>
      <c r="U49" s="2">
        <v>0</v>
      </c>
      <c r="V49" s="2">
        <v>0</v>
      </c>
      <c r="W49" s="2">
        <v>238</v>
      </c>
      <c r="X49" s="2">
        <f>Data[[#This Row],[Open issues]]+Data[[#This Row],[Closed issues]]</f>
        <v>238</v>
      </c>
      <c r="Y49" s="2">
        <v>0</v>
      </c>
      <c r="Z49" s="2">
        <v>162</v>
      </c>
      <c r="AA49" s="2">
        <f>Data[[#This Row],[Open pull requests]]+Data[[#This Row],[Closed pull requests]]</f>
        <v>162</v>
      </c>
      <c r="AB49" s="2">
        <v>151</v>
      </c>
      <c r="AC49" s="2">
        <v>162</v>
      </c>
      <c r="AD49" s="2">
        <v>4</v>
      </c>
      <c r="AE49" s="2">
        <v>0</v>
      </c>
      <c r="AF49" s="2">
        <v>345</v>
      </c>
      <c r="AG49" s="2">
        <v>858</v>
      </c>
      <c r="AH49" s="2">
        <v>9</v>
      </c>
      <c r="AI49" s="2"/>
      <c r="AJ49" s="2">
        <f>SUM(Data[[#This Row],[Running]:[GH runs]])</f>
        <v>1212</v>
      </c>
    </row>
    <row r="50" spans="1:36" x14ac:dyDescent="0.2">
      <c r="A50" s="1">
        <v>44853</v>
      </c>
      <c r="B50">
        <v>317</v>
      </c>
      <c r="C50">
        <v>118</v>
      </c>
      <c r="D50" s="2">
        <v>107</v>
      </c>
      <c r="E50" s="2">
        <v>258</v>
      </c>
      <c r="F50" s="2">
        <v>210</v>
      </c>
      <c r="G50" s="2">
        <v>5411</v>
      </c>
      <c r="H50" s="3">
        <f>Data[[#This Row],[LoC]]-G49</f>
        <v>142</v>
      </c>
      <c r="I50" s="2">
        <v>6292</v>
      </c>
      <c r="J50" s="2">
        <v>1887</v>
      </c>
      <c r="K50" s="2">
        <v>291</v>
      </c>
      <c r="L50" s="2">
        <v>277</v>
      </c>
      <c r="M50" s="2">
        <v>98</v>
      </c>
      <c r="N50" s="2">
        <v>57</v>
      </c>
      <c r="O50" s="2">
        <f>SUM(Data[[#This Row],[Shell]:[Bash]])</f>
        <v>8902</v>
      </c>
      <c r="P50" s="3">
        <f>Data[[#This Row],[Total]]-O49</f>
        <v>181</v>
      </c>
      <c r="Q50" s="2">
        <v>1910</v>
      </c>
      <c r="R50" s="2">
        <v>4042</v>
      </c>
      <c r="S50" s="2">
        <v>65183</v>
      </c>
      <c r="T50" s="2">
        <v>45043</v>
      </c>
      <c r="U50" s="2">
        <v>0</v>
      </c>
      <c r="V50" s="2">
        <v>0</v>
      </c>
      <c r="W50" s="2">
        <v>239</v>
      </c>
      <c r="X50" s="2">
        <f>Data[[#This Row],[Open issues]]+Data[[#This Row],[Closed issues]]</f>
        <v>239</v>
      </c>
      <c r="Y50" s="2">
        <v>0</v>
      </c>
      <c r="Z50" s="2">
        <v>164</v>
      </c>
      <c r="AA50" s="2">
        <f>Data[[#This Row],[Open pull requests]]+Data[[#This Row],[Closed pull requests]]</f>
        <v>164</v>
      </c>
      <c r="AB50" s="2">
        <v>152</v>
      </c>
      <c r="AC50" s="2">
        <v>162</v>
      </c>
      <c r="AD50" s="2">
        <v>4</v>
      </c>
      <c r="AE50" s="2">
        <v>0</v>
      </c>
      <c r="AF50" s="2">
        <v>348</v>
      </c>
      <c r="AG50" s="2">
        <v>879</v>
      </c>
      <c r="AH50" s="2">
        <v>9</v>
      </c>
      <c r="AI50" s="2"/>
      <c r="AJ50" s="2">
        <f>SUM(Data[[#This Row],[Running]:[GH runs]])</f>
        <v>1236</v>
      </c>
    </row>
    <row r="51" spans="1:36" x14ac:dyDescent="0.2">
      <c r="A51" s="1">
        <v>44854</v>
      </c>
      <c r="B51">
        <v>318</v>
      </c>
      <c r="C51">
        <v>119</v>
      </c>
      <c r="D51" s="2">
        <v>107</v>
      </c>
      <c r="E51" s="2">
        <v>259</v>
      </c>
      <c r="F51" s="2">
        <v>212</v>
      </c>
      <c r="G51" s="2">
        <v>5439</v>
      </c>
      <c r="H51" s="3">
        <f>Data[[#This Row],[LoC]]-G50</f>
        <v>28</v>
      </c>
      <c r="I51" s="2">
        <v>6328</v>
      </c>
      <c r="J51" s="2">
        <v>1893</v>
      </c>
      <c r="K51" s="2">
        <v>262</v>
      </c>
      <c r="L51" s="2">
        <v>279</v>
      </c>
      <c r="M51" s="2">
        <v>98</v>
      </c>
      <c r="N51" s="2">
        <v>57</v>
      </c>
      <c r="O51" s="2">
        <f>SUM(Data[[#This Row],[Shell]:[Bash]])</f>
        <v>8917</v>
      </c>
      <c r="P51" s="3">
        <f>Data[[#This Row],[Total]]-O50</f>
        <v>15</v>
      </c>
      <c r="Q51" s="2">
        <v>1934</v>
      </c>
      <c r="R51" s="2">
        <v>4078</v>
      </c>
      <c r="S51" s="2">
        <v>65464</v>
      </c>
      <c r="T51" s="2">
        <v>45297</v>
      </c>
      <c r="U51" s="2">
        <v>0</v>
      </c>
      <c r="V51" s="2">
        <v>0</v>
      </c>
      <c r="W51" s="2">
        <v>241</v>
      </c>
      <c r="X51" s="2">
        <f>Data[[#This Row],[Open issues]]+Data[[#This Row],[Closed issues]]</f>
        <v>241</v>
      </c>
      <c r="Y51" s="2">
        <v>0</v>
      </c>
      <c r="Z51" s="2">
        <v>167</v>
      </c>
      <c r="AA51" s="2">
        <f>Data[[#This Row],[Open pull requests]]+Data[[#This Row],[Closed pull requests]]</f>
        <v>167</v>
      </c>
      <c r="AB51" s="2">
        <v>153</v>
      </c>
      <c r="AC51" s="2">
        <v>164</v>
      </c>
      <c r="AD51" s="2">
        <v>4</v>
      </c>
      <c r="AE51" s="2">
        <v>0</v>
      </c>
      <c r="AF51" s="2">
        <v>359</v>
      </c>
      <c r="AG51" s="2">
        <v>913</v>
      </c>
      <c r="AH51" s="2">
        <v>9</v>
      </c>
      <c r="AI51" s="2"/>
      <c r="AJ51" s="2">
        <f>SUM(Data[[#This Row],[Running]:[GH runs]])</f>
        <v>1281</v>
      </c>
    </row>
    <row r="52" spans="1:36" x14ac:dyDescent="0.2">
      <c r="A52" s="1">
        <v>44858</v>
      </c>
      <c r="B52">
        <v>319</v>
      </c>
      <c r="C52">
        <v>120</v>
      </c>
      <c r="D52" s="2">
        <v>108</v>
      </c>
      <c r="E52" s="2">
        <v>259</v>
      </c>
      <c r="F52" s="2">
        <v>212</v>
      </c>
      <c r="G52" s="2">
        <v>5439</v>
      </c>
      <c r="H52" s="3">
        <f>Data[[#This Row],[LoC]]-G51</f>
        <v>0</v>
      </c>
      <c r="I52" s="2">
        <v>6272</v>
      </c>
      <c r="J52" s="2">
        <v>1894</v>
      </c>
      <c r="K52" s="2">
        <v>263</v>
      </c>
      <c r="L52" s="2">
        <v>279</v>
      </c>
      <c r="M52" s="2">
        <v>99</v>
      </c>
      <c r="N52" s="2">
        <v>57</v>
      </c>
      <c r="O52" s="2">
        <f>SUM(Data[[#This Row],[Shell]:[Bash]])</f>
        <v>8864</v>
      </c>
      <c r="P52" s="3">
        <f>Data[[#This Row],[Total]]-O51</f>
        <v>-53</v>
      </c>
      <c r="Q52" s="2">
        <v>1945</v>
      </c>
      <c r="R52" s="2">
        <v>4009</v>
      </c>
      <c r="S52" s="2">
        <v>65475</v>
      </c>
      <c r="T52" s="2">
        <v>45415</v>
      </c>
      <c r="U52" s="2">
        <v>1</v>
      </c>
      <c r="V52" s="2">
        <v>1</v>
      </c>
      <c r="W52" s="2">
        <v>241</v>
      </c>
      <c r="X52" s="2">
        <f>Data[[#This Row],[Open issues]]+Data[[#This Row],[Closed issues]]</f>
        <v>242</v>
      </c>
      <c r="Y52" s="2">
        <v>0</v>
      </c>
      <c r="Z52" s="2">
        <v>168</v>
      </c>
      <c r="AA52" s="2">
        <f>Data[[#This Row],[Open pull requests]]+Data[[#This Row],[Closed pull requests]]</f>
        <v>168</v>
      </c>
      <c r="AB52" s="2">
        <v>153</v>
      </c>
      <c r="AC52" s="2">
        <v>164</v>
      </c>
      <c r="AD52" s="2">
        <v>4</v>
      </c>
      <c r="AE52" s="2">
        <v>0</v>
      </c>
      <c r="AF52" s="2">
        <v>362</v>
      </c>
      <c r="AG52" s="2">
        <v>931</v>
      </c>
      <c r="AH52" s="2">
        <v>9</v>
      </c>
      <c r="AI52" s="2"/>
      <c r="AJ52" s="2">
        <f>SUM(Data[[#This Row],[Running]:[GH runs]])</f>
        <v>1302</v>
      </c>
    </row>
    <row r="53" spans="1:36" x14ac:dyDescent="0.2">
      <c r="A53" s="1">
        <v>44874</v>
      </c>
      <c r="B53">
        <v>320</v>
      </c>
      <c r="C53">
        <v>120</v>
      </c>
      <c r="D53" s="2">
        <v>108</v>
      </c>
      <c r="E53" s="2">
        <v>259</v>
      </c>
      <c r="F53" s="2">
        <v>212</v>
      </c>
      <c r="G53" s="2">
        <v>5443</v>
      </c>
      <c r="H53" s="3">
        <f>Data[[#This Row],[LoC]]-G52</f>
        <v>4</v>
      </c>
      <c r="I53" s="2">
        <v>6275</v>
      </c>
      <c r="J53" s="2">
        <v>1895</v>
      </c>
      <c r="K53" s="2">
        <v>263</v>
      </c>
      <c r="L53" s="2">
        <v>279</v>
      </c>
      <c r="M53" s="2">
        <v>99</v>
      </c>
      <c r="N53" s="2">
        <v>57</v>
      </c>
      <c r="O53" s="2">
        <f>SUM(Data[[#This Row],[Shell]:[Bash]])</f>
        <v>8868</v>
      </c>
      <c r="P53" s="3">
        <f>Data[[#This Row],[Total]]-O52</f>
        <v>4</v>
      </c>
      <c r="Q53" s="2">
        <v>1947</v>
      </c>
      <c r="R53" s="2">
        <v>4093</v>
      </c>
      <c r="S53" s="2">
        <v>65488</v>
      </c>
      <c r="T53" s="2">
        <v>45416</v>
      </c>
      <c r="U53" s="2">
        <v>0</v>
      </c>
      <c r="V53" s="2">
        <v>0</v>
      </c>
      <c r="W53" s="2">
        <v>242</v>
      </c>
      <c r="X53" s="2">
        <f>Data[[#This Row],[Open issues]]+Data[[#This Row],[Closed issues]]</f>
        <v>242</v>
      </c>
      <c r="Y53" s="2">
        <v>0</v>
      </c>
      <c r="Z53" s="2">
        <v>168</v>
      </c>
      <c r="AA53" s="2">
        <f>Data[[#This Row],[Open pull requests]]+Data[[#This Row],[Closed pull requests]]</f>
        <v>168</v>
      </c>
      <c r="AB53" s="2">
        <v>153</v>
      </c>
      <c r="AC53" s="2">
        <v>164</v>
      </c>
      <c r="AD53" s="2">
        <v>4</v>
      </c>
      <c r="AE53" s="2">
        <v>0</v>
      </c>
      <c r="AF53" s="2">
        <v>362</v>
      </c>
      <c r="AG53" s="2">
        <v>935</v>
      </c>
      <c r="AH53" s="2">
        <v>9</v>
      </c>
      <c r="AI53" s="2"/>
      <c r="AJ53" s="2">
        <f>SUM(Data[[#This Row],[Running]:[GH runs]])</f>
        <v>1306</v>
      </c>
    </row>
    <row r="54" spans="1:36" x14ac:dyDescent="0.2">
      <c r="A54" s="1">
        <v>44890</v>
      </c>
      <c r="B54">
        <v>323</v>
      </c>
      <c r="C54">
        <v>120</v>
      </c>
      <c r="D54" s="2">
        <v>109</v>
      </c>
      <c r="E54" s="2">
        <v>260</v>
      </c>
      <c r="F54" s="2">
        <v>213</v>
      </c>
      <c r="G54" s="2">
        <v>5447</v>
      </c>
      <c r="H54" s="3">
        <f>Data[[#This Row],[LoC]]-G53</f>
        <v>4</v>
      </c>
      <c r="I54" s="2">
        <v>6285</v>
      </c>
      <c r="J54" s="2">
        <v>1898</v>
      </c>
      <c r="K54" s="2">
        <v>265</v>
      </c>
      <c r="L54" s="2">
        <v>279</v>
      </c>
      <c r="M54" s="2">
        <v>99</v>
      </c>
      <c r="N54" s="2">
        <v>57</v>
      </c>
      <c r="O54" s="2">
        <f>SUM(Data[[#This Row],[Shell]:[Bash]])</f>
        <v>8883</v>
      </c>
      <c r="P54" s="3">
        <f>Data[[#This Row],[Total]]-O53</f>
        <v>15</v>
      </c>
      <c r="Q54" s="2">
        <v>1956</v>
      </c>
      <c r="R54" s="2">
        <v>4109</v>
      </c>
      <c r="S54" s="2">
        <v>65535</v>
      </c>
      <c r="T54" s="2">
        <v>45441</v>
      </c>
      <c r="U54" s="2">
        <v>0</v>
      </c>
      <c r="V54" s="2">
        <v>0</v>
      </c>
      <c r="W54" s="2">
        <v>243</v>
      </c>
      <c r="X54" s="2">
        <f>Data[[#This Row],[Open issues]]+Data[[#This Row],[Closed issues]]</f>
        <v>243</v>
      </c>
      <c r="Y54" s="2">
        <v>0</v>
      </c>
      <c r="Z54" s="2">
        <v>168</v>
      </c>
      <c r="AA54" s="2">
        <f>Data[[#This Row],[Open pull requests]]+Data[[#This Row],[Closed pull requests]]</f>
        <v>168</v>
      </c>
      <c r="AB54" s="2">
        <v>153</v>
      </c>
      <c r="AC54" s="2">
        <v>164</v>
      </c>
      <c r="AD54" s="2">
        <v>4</v>
      </c>
      <c r="AE54" s="2">
        <v>0</v>
      </c>
      <c r="AF54" s="2">
        <v>367</v>
      </c>
      <c r="AG54" s="2">
        <v>951</v>
      </c>
      <c r="AH54" s="2">
        <v>9</v>
      </c>
      <c r="AI54" s="2"/>
      <c r="AJ54" s="2">
        <f>SUM(Data[[#This Row],[Running]:[GH runs]])</f>
        <v>1327</v>
      </c>
    </row>
    <row r="55" spans="1:36" x14ac:dyDescent="0.2">
      <c r="A55" s="1">
        <v>44893</v>
      </c>
      <c r="B55">
        <v>325</v>
      </c>
      <c r="C55">
        <v>120</v>
      </c>
      <c r="D55" s="2">
        <v>109</v>
      </c>
      <c r="E55" s="2">
        <v>260</v>
      </c>
      <c r="F55" s="2">
        <v>213</v>
      </c>
      <c r="G55" s="2">
        <v>5447</v>
      </c>
      <c r="H55" s="3">
        <f>Data[[#This Row],[LoC]]-G54</f>
        <v>0</v>
      </c>
      <c r="I55" s="2">
        <v>6285</v>
      </c>
      <c r="J55" s="2">
        <v>1899</v>
      </c>
      <c r="K55" s="2">
        <v>265</v>
      </c>
      <c r="L55" s="2">
        <v>279</v>
      </c>
      <c r="M55" s="2">
        <v>106</v>
      </c>
      <c r="N55" s="2">
        <v>57</v>
      </c>
      <c r="O55" s="2">
        <f>SUM(Data[[#This Row],[Shell]:[Bash]])</f>
        <v>8891</v>
      </c>
      <c r="P55" s="3">
        <f>Data[[#This Row],[Total]]-O54</f>
        <v>8</v>
      </c>
      <c r="Q55" s="2">
        <v>1965</v>
      </c>
      <c r="R55" s="2">
        <v>4122</v>
      </c>
      <c r="S55" s="2">
        <v>65623</v>
      </c>
      <c r="T55" s="2">
        <v>45511</v>
      </c>
      <c r="U55" s="2">
        <v>0</v>
      </c>
      <c r="V55" s="2">
        <v>0</v>
      </c>
      <c r="W55" s="2">
        <v>243</v>
      </c>
      <c r="X55" s="2">
        <f>Data[[#This Row],[Open issues]]+Data[[#This Row],[Closed issues]]</f>
        <v>243</v>
      </c>
      <c r="Y55" s="2">
        <v>0</v>
      </c>
      <c r="Z55" s="2">
        <v>168</v>
      </c>
      <c r="AA55" s="2">
        <f>Data[[#This Row],[Open pull requests]]+Data[[#This Row],[Closed pull requests]]</f>
        <v>168</v>
      </c>
      <c r="AB55" s="2">
        <v>153</v>
      </c>
      <c r="AC55" s="2">
        <v>164</v>
      </c>
      <c r="AD55" s="2">
        <v>4</v>
      </c>
      <c r="AE55" s="2">
        <v>0</v>
      </c>
      <c r="AF55" s="2">
        <v>368</v>
      </c>
      <c r="AG55" s="2">
        <v>961</v>
      </c>
      <c r="AH55" s="2">
        <v>11</v>
      </c>
      <c r="AI55" s="2"/>
      <c r="AJ55" s="2">
        <f>SUM(Data[[#This Row],[Running]:[GH runs]])</f>
        <v>1340</v>
      </c>
    </row>
    <row r="56" spans="1:36" x14ac:dyDescent="0.2">
      <c r="A56" s="1">
        <v>44895</v>
      </c>
      <c r="B56">
        <v>325</v>
      </c>
      <c r="C56">
        <v>120</v>
      </c>
      <c r="D56" s="2">
        <v>110</v>
      </c>
      <c r="E56" s="2">
        <v>261</v>
      </c>
      <c r="F56" s="2">
        <v>214</v>
      </c>
      <c r="G56" s="2">
        <v>5457</v>
      </c>
      <c r="H56" s="3">
        <f>Data[[#This Row],[LoC]]-G55</f>
        <v>10</v>
      </c>
      <c r="I56" s="2">
        <v>6295</v>
      </c>
      <c r="J56" s="2">
        <v>1904</v>
      </c>
      <c r="K56" s="2">
        <v>265</v>
      </c>
      <c r="L56" s="2">
        <v>280</v>
      </c>
      <c r="M56" s="2">
        <v>106</v>
      </c>
      <c r="N56" s="2">
        <v>57</v>
      </c>
      <c r="O56" s="2">
        <f>SUM(Data[[#This Row],[Shell]:[Bash]])</f>
        <v>8907</v>
      </c>
      <c r="P56" s="3">
        <f>Data[[#This Row],[Total]]-O55</f>
        <v>16</v>
      </c>
      <c r="Q56" s="2">
        <v>1981</v>
      </c>
      <c r="R56" s="2">
        <v>4152</v>
      </c>
      <c r="S56" s="2">
        <v>65878</v>
      </c>
      <c r="T56" s="2">
        <v>45728</v>
      </c>
      <c r="U56" s="2">
        <v>0</v>
      </c>
      <c r="V56" s="2">
        <v>0</v>
      </c>
      <c r="W56" s="2">
        <v>244</v>
      </c>
      <c r="X56" s="2">
        <f>Data[[#This Row],[Open issues]]+Data[[#This Row],[Closed issues]]</f>
        <v>244</v>
      </c>
      <c r="Y56" s="2">
        <v>0</v>
      </c>
      <c r="Z56" s="2">
        <v>169</v>
      </c>
      <c r="AA56" s="2">
        <f>Data[[#This Row],[Open pull requests]]+Data[[#This Row],[Closed pull requests]]</f>
        <v>169</v>
      </c>
      <c r="AB56" s="2">
        <v>154</v>
      </c>
      <c r="AC56" s="2">
        <v>164</v>
      </c>
      <c r="AD56" s="2">
        <v>4</v>
      </c>
      <c r="AE56" s="2">
        <v>0</v>
      </c>
      <c r="AF56" s="2">
        <v>370</v>
      </c>
      <c r="AG56" s="2">
        <v>984</v>
      </c>
      <c r="AH56" s="2">
        <v>11</v>
      </c>
      <c r="AI56" s="2"/>
      <c r="AJ56" s="2">
        <f>SUM(Data[[#This Row],[Running]:[GH runs]])</f>
        <v>1365</v>
      </c>
    </row>
    <row r="57" spans="1:36" x14ac:dyDescent="0.2">
      <c r="A57" s="1">
        <v>44899</v>
      </c>
      <c r="B57">
        <v>325</v>
      </c>
      <c r="C57">
        <v>120</v>
      </c>
      <c r="D57" s="2">
        <v>110</v>
      </c>
      <c r="E57" s="2">
        <v>262</v>
      </c>
      <c r="F57" s="2">
        <v>215</v>
      </c>
      <c r="G57" s="2">
        <v>5460</v>
      </c>
      <c r="H57" s="3">
        <f>Data[[#This Row],[LoC]]-G56</f>
        <v>3</v>
      </c>
      <c r="I57" s="2">
        <v>6303</v>
      </c>
      <c r="J57" s="2">
        <v>1906</v>
      </c>
      <c r="K57" s="2">
        <v>265</v>
      </c>
      <c r="L57" s="2">
        <v>280</v>
      </c>
      <c r="M57" s="2">
        <v>106</v>
      </c>
      <c r="N57" s="2">
        <v>57</v>
      </c>
      <c r="O57" s="2">
        <f>SUM(Data[[#This Row],[Shell]:[Bash]])</f>
        <v>8917</v>
      </c>
      <c r="P57" s="3">
        <f>Data[[#This Row],[Total]]-O56</f>
        <v>10</v>
      </c>
      <c r="Q57" s="2">
        <v>1987</v>
      </c>
      <c r="R57" s="2">
        <v>4166</v>
      </c>
      <c r="S57" s="2">
        <v>65908</v>
      </c>
      <c r="T57" s="2">
        <v>45743</v>
      </c>
      <c r="U57" s="2">
        <v>0</v>
      </c>
      <c r="V57" s="2">
        <v>0</v>
      </c>
      <c r="W57" s="2">
        <v>245</v>
      </c>
      <c r="X57" s="2">
        <f>Data[[#This Row],[Open issues]]+Data[[#This Row],[Closed issues]]</f>
        <v>245</v>
      </c>
      <c r="Y57" s="2">
        <v>0</v>
      </c>
      <c r="Z57" s="2">
        <v>170</v>
      </c>
      <c r="AA57" s="2">
        <f>Data[[#This Row],[Open pull requests]]+Data[[#This Row],[Closed pull requests]]</f>
        <v>170</v>
      </c>
      <c r="AB57" s="2">
        <v>154</v>
      </c>
      <c r="AC57" s="2">
        <v>165</v>
      </c>
      <c r="AD57" s="2">
        <v>4</v>
      </c>
      <c r="AE57" s="2">
        <v>0</v>
      </c>
      <c r="AF57" s="2">
        <v>370</v>
      </c>
      <c r="AG57" s="2">
        <v>997</v>
      </c>
      <c r="AH57" s="2">
        <v>11</v>
      </c>
      <c r="AI57" s="2"/>
      <c r="AJ57" s="2">
        <f>SUM(Data[[#This Row],[Running]:[GH runs]])</f>
        <v>1378</v>
      </c>
    </row>
    <row r="58" spans="1:36" x14ac:dyDescent="0.2">
      <c r="A58" s="1">
        <v>44912</v>
      </c>
      <c r="B58">
        <v>325</v>
      </c>
      <c r="C58">
        <v>121</v>
      </c>
      <c r="D58" s="2">
        <v>110</v>
      </c>
      <c r="E58" s="2">
        <v>262</v>
      </c>
      <c r="F58" s="2">
        <v>215</v>
      </c>
      <c r="G58" s="2">
        <v>5460</v>
      </c>
      <c r="H58" s="3">
        <f>Data[[#This Row],[LoC]]-G57</f>
        <v>0</v>
      </c>
      <c r="I58" s="2">
        <v>6324</v>
      </c>
      <c r="J58" s="2">
        <v>1907</v>
      </c>
      <c r="K58" s="2">
        <v>265</v>
      </c>
      <c r="L58" s="2">
        <v>280</v>
      </c>
      <c r="M58" s="2">
        <v>106</v>
      </c>
      <c r="N58" s="2">
        <v>57</v>
      </c>
      <c r="O58" s="2">
        <f>SUM(Data[[#This Row],[Shell]:[Bash]])</f>
        <v>8939</v>
      </c>
      <c r="P58" s="3">
        <f>Data[[#This Row],[Total]]-O57</f>
        <v>22</v>
      </c>
      <c r="Q58" s="2">
        <v>1992</v>
      </c>
      <c r="R58" s="2">
        <v>4174</v>
      </c>
      <c r="S58" s="2">
        <v>66157</v>
      </c>
      <c r="T58" s="2">
        <v>45966</v>
      </c>
      <c r="U58" s="2">
        <v>0</v>
      </c>
      <c r="V58" s="2">
        <v>0</v>
      </c>
      <c r="W58" s="2">
        <v>246</v>
      </c>
      <c r="X58" s="2">
        <f>Data[[#This Row],[Open issues]]+Data[[#This Row],[Closed issues]]</f>
        <v>246</v>
      </c>
      <c r="Y58" s="2">
        <v>0</v>
      </c>
      <c r="Z58" s="2">
        <v>170</v>
      </c>
      <c r="AA58" s="2">
        <f>Data[[#This Row],[Open pull requests]]+Data[[#This Row],[Closed pull requests]]</f>
        <v>170</v>
      </c>
      <c r="AB58" s="2">
        <v>154</v>
      </c>
      <c r="AC58" s="2">
        <v>165</v>
      </c>
      <c r="AD58" s="2">
        <v>4</v>
      </c>
      <c r="AE58" s="2">
        <v>0</v>
      </c>
      <c r="AF58" s="2">
        <v>370</v>
      </c>
      <c r="AG58" s="2">
        <v>1005</v>
      </c>
      <c r="AH58" s="2">
        <v>11</v>
      </c>
      <c r="AI58" s="2"/>
      <c r="AJ58" s="2">
        <f>SUM(Data[[#This Row],[Running]:[GH runs]])</f>
        <v>1386</v>
      </c>
    </row>
    <row r="59" spans="1:36" x14ac:dyDescent="0.2">
      <c r="A59" s="1">
        <v>44942</v>
      </c>
      <c r="B59">
        <v>326</v>
      </c>
      <c r="C59">
        <v>122</v>
      </c>
      <c r="D59" s="2">
        <v>110</v>
      </c>
      <c r="E59" s="2">
        <v>263</v>
      </c>
      <c r="F59" s="2">
        <v>216</v>
      </c>
      <c r="G59" s="2">
        <v>5491</v>
      </c>
      <c r="H59" s="3">
        <f>Data[[#This Row],[LoC]]-G58</f>
        <v>31</v>
      </c>
      <c r="I59" s="2">
        <v>6354</v>
      </c>
      <c r="J59" s="2">
        <v>1916</v>
      </c>
      <c r="K59" s="2">
        <v>265</v>
      </c>
      <c r="L59" s="2">
        <v>285</v>
      </c>
      <c r="M59" s="2">
        <v>106</v>
      </c>
      <c r="N59" s="2">
        <v>60</v>
      </c>
      <c r="O59" s="2">
        <f>SUM(Data[[#This Row],[Shell]:[Bash]])</f>
        <v>8986</v>
      </c>
      <c r="P59" s="3">
        <f>Data[[#This Row],[Total]]-O58</f>
        <v>47</v>
      </c>
      <c r="Q59" s="2">
        <v>2004</v>
      </c>
      <c r="R59" s="2">
        <v>4205</v>
      </c>
      <c r="S59" s="2">
        <v>66282</v>
      </c>
      <c r="T59" s="2">
        <v>46016</v>
      </c>
      <c r="U59" s="2">
        <v>0</v>
      </c>
      <c r="V59" s="2">
        <v>0</v>
      </c>
      <c r="W59" s="2">
        <v>247</v>
      </c>
      <c r="X59" s="2">
        <f>Data[[#This Row],[Open issues]]+Data[[#This Row],[Closed issues]]</f>
        <v>247</v>
      </c>
      <c r="Y59" s="2">
        <v>0</v>
      </c>
      <c r="Z59" s="2">
        <v>170</v>
      </c>
      <c r="AA59" s="2">
        <f>Data[[#This Row],[Open pull requests]]+Data[[#This Row],[Closed pull requests]]</f>
        <v>170</v>
      </c>
      <c r="AB59" s="2">
        <v>156</v>
      </c>
      <c r="AC59" s="2">
        <v>165</v>
      </c>
      <c r="AD59" s="2">
        <v>4</v>
      </c>
      <c r="AE59" s="2">
        <v>0</v>
      </c>
      <c r="AF59" s="2">
        <v>376</v>
      </c>
      <c r="AG59" s="2">
        <v>1023</v>
      </c>
      <c r="AH59" s="2">
        <v>11</v>
      </c>
      <c r="AI59" s="2"/>
      <c r="AJ59" s="2">
        <f>SUM(Data[[#This Row],[Running]:[GH runs]])</f>
        <v>1410</v>
      </c>
    </row>
    <row r="60" spans="1:36" x14ac:dyDescent="0.2">
      <c r="A60" s="1">
        <v>44953</v>
      </c>
      <c r="B60">
        <v>328</v>
      </c>
      <c r="C60">
        <v>124</v>
      </c>
      <c r="D60" s="2">
        <v>110</v>
      </c>
      <c r="E60" s="2">
        <v>263</v>
      </c>
      <c r="F60" s="2">
        <v>216</v>
      </c>
      <c r="G60" s="2">
        <v>5504</v>
      </c>
      <c r="H60" s="3">
        <f>Data[[#This Row],[LoC]]-G59</f>
        <v>13</v>
      </c>
      <c r="I60" s="2">
        <v>6367</v>
      </c>
      <c r="J60" s="2">
        <v>1916</v>
      </c>
      <c r="K60" s="2">
        <v>269</v>
      </c>
      <c r="L60" s="2">
        <v>285</v>
      </c>
      <c r="M60" s="2">
        <v>106</v>
      </c>
      <c r="N60" s="2">
        <v>60</v>
      </c>
      <c r="O60" s="2">
        <f>SUM(Data[[#This Row],[Shell]:[Bash]])</f>
        <v>9003</v>
      </c>
      <c r="P60" s="3">
        <f>Data[[#This Row],[Total]]-O59</f>
        <v>17</v>
      </c>
      <c r="Q60" s="2">
        <v>2008</v>
      </c>
      <c r="R60" s="2">
        <v>4210</v>
      </c>
      <c r="S60" s="2">
        <v>66318</v>
      </c>
      <c r="T60" s="2">
        <v>46021</v>
      </c>
      <c r="U60" s="2">
        <v>0</v>
      </c>
      <c r="V60" s="2">
        <v>0</v>
      </c>
      <c r="W60" s="2">
        <v>248</v>
      </c>
      <c r="X60" s="2">
        <f>Data[[#This Row],[Open issues]]+Data[[#This Row],[Closed issues]]</f>
        <v>248</v>
      </c>
      <c r="Y60" s="2">
        <v>0</v>
      </c>
      <c r="Z60" s="2">
        <v>171</v>
      </c>
      <c r="AA60" s="2">
        <f>Data[[#This Row],[Open pull requests]]+Data[[#This Row],[Closed pull requests]]</f>
        <v>171</v>
      </c>
      <c r="AB60" s="2">
        <v>156</v>
      </c>
      <c r="AC60" s="2">
        <v>165</v>
      </c>
      <c r="AD60" s="2">
        <v>4</v>
      </c>
      <c r="AE60" s="2">
        <v>0</v>
      </c>
      <c r="AF60" s="2">
        <v>377</v>
      </c>
      <c r="AG60" s="2">
        <v>1031</v>
      </c>
      <c r="AH60" s="2">
        <v>11</v>
      </c>
      <c r="AI60" s="2"/>
      <c r="AJ60" s="2">
        <f>SUM(Data[[#This Row],[Running]:[GH runs]])</f>
        <v>1419</v>
      </c>
    </row>
    <row r="61" spans="1:36" x14ac:dyDescent="0.2">
      <c r="A61" s="1">
        <v>44972</v>
      </c>
      <c r="B61">
        <v>329</v>
      </c>
      <c r="C61">
        <v>125</v>
      </c>
      <c r="D61" s="2">
        <v>110</v>
      </c>
      <c r="E61" s="2">
        <v>265</v>
      </c>
      <c r="F61" s="2">
        <v>218</v>
      </c>
      <c r="G61" s="2">
        <v>5507</v>
      </c>
      <c r="H61" s="3">
        <f>Data[[#This Row],[LoC]]-G60</f>
        <v>3</v>
      </c>
      <c r="I61" s="2">
        <v>6369</v>
      </c>
      <c r="J61" s="2">
        <v>1920</v>
      </c>
      <c r="K61" s="2">
        <v>269</v>
      </c>
      <c r="L61" s="2">
        <v>285</v>
      </c>
      <c r="M61" s="2">
        <v>106</v>
      </c>
      <c r="N61" s="2">
        <v>60</v>
      </c>
      <c r="O61" s="2">
        <f>SUM(Data[[#This Row],[Shell]:[Bash]])</f>
        <v>9009</v>
      </c>
      <c r="P61" s="3">
        <f>Data[[#This Row],[Total]]-O60</f>
        <v>6</v>
      </c>
      <c r="Q61" s="2">
        <v>2012</v>
      </c>
      <c r="R61" s="2">
        <v>4228</v>
      </c>
      <c r="S61" s="2">
        <v>66354</v>
      </c>
      <c r="T61" s="2">
        <v>46038</v>
      </c>
      <c r="U61" s="2">
        <v>0</v>
      </c>
      <c r="V61" s="2">
        <v>0</v>
      </c>
      <c r="W61" s="2">
        <v>249</v>
      </c>
      <c r="X61" s="2">
        <f>Data[[#This Row],[Open issues]]+Data[[#This Row],[Closed issues]]</f>
        <v>249</v>
      </c>
      <c r="Y61" s="2">
        <v>0</v>
      </c>
      <c r="Z61" s="2">
        <v>171</v>
      </c>
      <c r="AA61" s="2">
        <f>Data[[#This Row],[Open pull requests]]+Data[[#This Row],[Closed pull requests]]</f>
        <v>171</v>
      </c>
      <c r="AB61" s="2">
        <v>156</v>
      </c>
      <c r="AC61" s="2">
        <v>167</v>
      </c>
      <c r="AD61" s="2">
        <v>4</v>
      </c>
      <c r="AE61" s="2">
        <v>0</v>
      </c>
      <c r="AF61" s="2">
        <v>377</v>
      </c>
      <c r="AG61" s="2">
        <v>1040</v>
      </c>
      <c r="AH61" s="2">
        <v>11</v>
      </c>
      <c r="AI61" s="2"/>
      <c r="AJ61" s="2">
        <f>SUM(Data[[#This Row],[Running]:[GH runs]])</f>
        <v>1428</v>
      </c>
    </row>
    <row r="62" spans="1:36" x14ac:dyDescent="0.2">
      <c r="A62" s="1">
        <v>44984</v>
      </c>
      <c r="B62">
        <v>330</v>
      </c>
      <c r="C62">
        <v>125</v>
      </c>
      <c r="D62" s="2">
        <v>110</v>
      </c>
      <c r="E62" s="2">
        <v>265</v>
      </c>
      <c r="F62" s="2">
        <v>218</v>
      </c>
      <c r="G62" s="2">
        <v>5507</v>
      </c>
      <c r="H62" s="3">
        <f>Data[[#This Row],[LoC]]-G61</f>
        <v>0</v>
      </c>
      <c r="I62" s="2">
        <v>6537</v>
      </c>
      <c r="J62" s="2">
        <v>1920</v>
      </c>
      <c r="K62" s="2">
        <v>385</v>
      </c>
      <c r="L62" s="2">
        <v>285</v>
      </c>
      <c r="M62" s="2">
        <v>114</v>
      </c>
      <c r="N62" s="2">
        <v>60</v>
      </c>
      <c r="O62" s="2">
        <f>SUM(Data[[#This Row],[Shell]:[Bash]])</f>
        <v>9301</v>
      </c>
      <c r="P62" s="3">
        <f>Data[[#This Row],[Total]]-O61</f>
        <v>292</v>
      </c>
      <c r="Q62" s="2">
        <v>2023</v>
      </c>
      <c r="R62" s="2">
        <v>4244</v>
      </c>
      <c r="S62" s="2">
        <v>68323</v>
      </c>
      <c r="T62" s="2">
        <v>47625</v>
      </c>
      <c r="U62" s="2">
        <v>0</v>
      </c>
      <c r="V62" s="2">
        <v>0</v>
      </c>
      <c r="W62" s="2">
        <v>251</v>
      </c>
      <c r="X62" s="2">
        <f>Data[[#This Row],[Open issues]]+Data[[#This Row],[Closed issues]]</f>
        <v>251</v>
      </c>
      <c r="Y62" s="2">
        <v>0</v>
      </c>
      <c r="Z62" s="2">
        <v>173</v>
      </c>
      <c r="AA62" s="2">
        <f>Data[[#This Row],[Open pull requests]]+Data[[#This Row],[Closed pull requests]]</f>
        <v>173</v>
      </c>
      <c r="AB62" s="2">
        <v>156</v>
      </c>
      <c r="AC62" s="2">
        <v>167</v>
      </c>
      <c r="AD62" s="2">
        <v>5</v>
      </c>
      <c r="AE62" s="2">
        <v>0</v>
      </c>
      <c r="AF62" s="2">
        <v>377</v>
      </c>
      <c r="AG62" s="2">
        <v>1066</v>
      </c>
      <c r="AH62" s="2">
        <v>11</v>
      </c>
      <c r="AI62" s="2"/>
      <c r="AJ62" s="2">
        <f>SUM(Data[[#This Row],[Running]:[GH runs]])</f>
        <v>1454</v>
      </c>
    </row>
    <row r="63" spans="1:36" x14ac:dyDescent="0.2">
      <c r="A63" s="1">
        <v>44988</v>
      </c>
      <c r="B63">
        <v>330</v>
      </c>
      <c r="C63">
        <v>125</v>
      </c>
      <c r="D63" s="2">
        <v>110</v>
      </c>
      <c r="E63" s="2">
        <v>265</v>
      </c>
      <c r="F63" s="2">
        <v>218</v>
      </c>
      <c r="G63" s="2">
        <v>5507</v>
      </c>
      <c r="H63" s="3">
        <f>Data[[#This Row],[LoC]]-G62</f>
        <v>0</v>
      </c>
      <c r="I63" s="2">
        <v>6537</v>
      </c>
      <c r="J63" s="2">
        <v>1920</v>
      </c>
      <c r="K63" s="2">
        <v>385</v>
      </c>
      <c r="L63" s="2">
        <v>285</v>
      </c>
      <c r="M63" s="2">
        <v>114</v>
      </c>
      <c r="N63" s="2">
        <v>60</v>
      </c>
      <c r="O63" s="2">
        <f>SUM(Data[[#This Row],[Shell]:[Bash]])</f>
        <v>9301</v>
      </c>
      <c r="P63" s="3">
        <f>Data[[#This Row],[Total]]-O62</f>
        <v>0</v>
      </c>
      <c r="Q63" s="2">
        <v>2026</v>
      </c>
      <c r="R63" s="2">
        <v>4249</v>
      </c>
      <c r="S63" s="2">
        <v>68330</v>
      </c>
      <c r="T63" s="2">
        <v>47629</v>
      </c>
      <c r="U63" s="2">
        <v>0</v>
      </c>
      <c r="V63" s="2">
        <v>0</v>
      </c>
      <c r="W63" s="2">
        <v>251</v>
      </c>
      <c r="X63" s="2">
        <f>Data[[#This Row],[Open issues]]+Data[[#This Row],[Closed issues]]</f>
        <v>251</v>
      </c>
      <c r="Y63" s="2">
        <v>0</v>
      </c>
      <c r="Z63" s="2">
        <v>173</v>
      </c>
      <c r="AA63" s="2">
        <f>Data[[#This Row],[Open pull requests]]+Data[[#This Row],[Closed pull requests]]</f>
        <v>173</v>
      </c>
      <c r="AB63" s="2">
        <v>156</v>
      </c>
      <c r="AC63" s="2">
        <v>167</v>
      </c>
      <c r="AD63" s="2">
        <v>5</v>
      </c>
      <c r="AE63" s="2">
        <v>0</v>
      </c>
      <c r="AF63" s="2">
        <v>377</v>
      </c>
      <c r="AG63" s="2">
        <v>1079</v>
      </c>
      <c r="AH63" s="2">
        <v>11</v>
      </c>
      <c r="AI63" s="2"/>
      <c r="AJ63" s="2">
        <f>SUM(Data[[#This Row],[Running]:[GH runs]])</f>
        <v>1467</v>
      </c>
    </row>
    <row r="64" spans="1:36" x14ac:dyDescent="0.2">
      <c r="A64" s="1">
        <v>44993</v>
      </c>
      <c r="B64">
        <v>329</v>
      </c>
      <c r="C64">
        <v>125</v>
      </c>
      <c r="D64" s="2">
        <v>110</v>
      </c>
      <c r="E64" s="2">
        <v>265</v>
      </c>
      <c r="F64" s="2">
        <v>218</v>
      </c>
      <c r="G64" s="2">
        <v>5510</v>
      </c>
      <c r="H64" s="3">
        <f>Data[[#This Row],[LoC]]-G63</f>
        <v>3</v>
      </c>
      <c r="I64" s="2">
        <v>6540</v>
      </c>
      <c r="J64" s="2">
        <v>1920</v>
      </c>
      <c r="K64" s="2">
        <v>385</v>
      </c>
      <c r="L64" s="2">
        <v>285</v>
      </c>
      <c r="M64" s="2">
        <v>114</v>
      </c>
      <c r="N64" s="2">
        <v>60</v>
      </c>
      <c r="O64" s="2">
        <f>SUM(Data[[#This Row],[Shell]:[Bash]])</f>
        <v>9304</v>
      </c>
      <c r="P64" s="3">
        <f>Data[[#This Row],[Total]]-O63</f>
        <v>3</v>
      </c>
      <c r="Q64" s="2">
        <v>2029</v>
      </c>
      <c r="R64" s="2">
        <v>4253</v>
      </c>
      <c r="S64" s="2">
        <v>68346</v>
      </c>
      <c r="T64" s="2">
        <v>47637</v>
      </c>
      <c r="U64" s="2">
        <v>0</v>
      </c>
      <c r="V64" s="2">
        <v>0</v>
      </c>
      <c r="W64" s="2">
        <v>251</v>
      </c>
      <c r="X64" s="2">
        <f>Data[[#This Row],[Open issues]]+Data[[#This Row],[Closed issues]]</f>
        <v>251</v>
      </c>
      <c r="Y64" s="2">
        <v>0</v>
      </c>
      <c r="Z64" s="2">
        <v>173</v>
      </c>
      <c r="AA64" s="2">
        <f>Data[[#This Row],[Open pull requests]]+Data[[#This Row],[Closed pull requests]]</f>
        <v>173</v>
      </c>
      <c r="AB64" s="2">
        <v>156</v>
      </c>
      <c r="AC64" s="2">
        <v>167</v>
      </c>
      <c r="AD64" s="2">
        <v>5</v>
      </c>
      <c r="AE64" s="2">
        <v>0</v>
      </c>
      <c r="AF64" s="2">
        <v>377</v>
      </c>
      <c r="AG64" s="2">
        <v>1087</v>
      </c>
      <c r="AH64" s="2">
        <v>11</v>
      </c>
      <c r="AI64" s="2"/>
      <c r="AJ64" s="2">
        <f>SUM(Data[[#This Row],[Running]:[GH runs]])</f>
        <v>1475</v>
      </c>
    </row>
    <row r="65" spans="1:36" x14ac:dyDescent="0.2">
      <c r="A65" s="1">
        <v>44994</v>
      </c>
      <c r="B65">
        <v>329</v>
      </c>
      <c r="C65">
        <v>125</v>
      </c>
      <c r="D65" s="2">
        <v>111</v>
      </c>
      <c r="E65" s="2">
        <v>266</v>
      </c>
      <c r="F65" s="2">
        <v>219</v>
      </c>
      <c r="G65" s="2">
        <v>5511</v>
      </c>
      <c r="H65" s="3">
        <f>Data[[#This Row],[LoC]]-G64</f>
        <v>1</v>
      </c>
      <c r="I65" s="2">
        <v>6540</v>
      </c>
      <c r="J65" s="2">
        <v>1922</v>
      </c>
      <c r="K65" s="2">
        <v>385</v>
      </c>
      <c r="L65" s="2">
        <v>285</v>
      </c>
      <c r="M65" s="2">
        <v>114</v>
      </c>
      <c r="N65" s="2">
        <v>60</v>
      </c>
      <c r="O65" s="2">
        <f>SUM(Data[[#This Row],[Shell]:[Bash]])</f>
        <v>9306</v>
      </c>
      <c r="P65" s="3">
        <f>Data[[#This Row],[Total]]-O64</f>
        <v>2</v>
      </c>
      <c r="Q65" s="2">
        <v>2031</v>
      </c>
      <c r="R65" s="2">
        <v>4263</v>
      </c>
      <c r="S65" s="2">
        <v>68367</v>
      </c>
      <c r="T65" s="2">
        <v>47647</v>
      </c>
      <c r="U65" s="2">
        <v>1</v>
      </c>
      <c r="V65" s="2">
        <v>1</v>
      </c>
      <c r="W65" s="2">
        <v>253</v>
      </c>
      <c r="X65" s="2">
        <f>Data[[#This Row],[Open issues]]+Data[[#This Row],[Closed issues]]</f>
        <v>254</v>
      </c>
      <c r="Y65" s="2">
        <v>0</v>
      </c>
      <c r="Z65" s="2">
        <v>173</v>
      </c>
      <c r="AA65" s="2">
        <f>Data[[#This Row],[Open pull requests]]+Data[[#This Row],[Closed pull requests]]</f>
        <v>173</v>
      </c>
      <c r="AB65" s="2">
        <v>156</v>
      </c>
      <c r="AC65" s="2">
        <v>167</v>
      </c>
      <c r="AD65" s="2">
        <v>5</v>
      </c>
      <c r="AE65" s="2">
        <v>0</v>
      </c>
      <c r="AF65" s="2">
        <v>377</v>
      </c>
      <c r="AG65" s="2">
        <v>1093</v>
      </c>
      <c r="AH65" s="2">
        <v>11</v>
      </c>
      <c r="AI65" s="2"/>
      <c r="AJ65" s="2">
        <f>SUM(Data[[#This Row],[Running]:[GH runs]])</f>
        <v>1481</v>
      </c>
    </row>
    <row r="66" spans="1:36" x14ac:dyDescent="0.2">
      <c r="A66" s="1">
        <v>44997</v>
      </c>
      <c r="B66" s="4">
        <v>329</v>
      </c>
      <c r="C66" s="4">
        <v>125</v>
      </c>
      <c r="D66" s="2">
        <v>111</v>
      </c>
      <c r="E66" s="2">
        <v>266</v>
      </c>
      <c r="F66" s="2">
        <v>219</v>
      </c>
      <c r="G66" s="2">
        <v>5515</v>
      </c>
      <c r="H66" s="3">
        <f>Data[[#This Row],[LoC]]-G65</f>
        <v>4</v>
      </c>
      <c r="I66" s="2">
        <v>6543</v>
      </c>
      <c r="J66" s="2">
        <v>1922</v>
      </c>
      <c r="K66" s="2">
        <v>385</v>
      </c>
      <c r="L66" s="2">
        <v>285</v>
      </c>
      <c r="M66" s="2">
        <v>114</v>
      </c>
      <c r="N66" s="2">
        <v>60</v>
      </c>
      <c r="O66" s="2">
        <f>SUM(Data[[#This Row],[Shell]:[Bash]])</f>
        <v>9309</v>
      </c>
      <c r="P66" s="3">
        <f>Data[[#This Row],[Total]]-O65</f>
        <v>3</v>
      </c>
      <c r="Q66" s="2">
        <v>2033</v>
      </c>
      <c r="R66" s="2">
        <v>4265</v>
      </c>
      <c r="S66" s="2">
        <v>68372</v>
      </c>
      <c r="T66" s="2">
        <v>47648</v>
      </c>
      <c r="U66" s="2">
        <v>0</v>
      </c>
      <c r="V66" s="2">
        <v>0</v>
      </c>
      <c r="W66" s="2">
        <v>254</v>
      </c>
      <c r="X66" s="2">
        <f>Data[[#This Row],[Open issues]]+Data[[#This Row],[Closed issues]]</f>
        <v>254</v>
      </c>
      <c r="Y66" s="2">
        <v>0</v>
      </c>
      <c r="Z66" s="2">
        <v>173</v>
      </c>
      <c r="AA66" s="2">
        <f>Data[[#This Row],[Open pull requests]]+Data[[#This Row],[Closed pull requests]]</f>
        <v>173</v>
      </c>
      <c r="AB66" s="2">
        <v>156</v>
      </c>
      <c r="AC66" s="2">
        <v>167</v>
      </c>
      <c r="AD66" s="2">
        <v>5</v>
      </c>
      <c r="AE66" s="2">
        <v>0</v>
      </c>
      <c r="AF66" s="2">
        <v>377</v>
      </c>
      <c r="AG66" s="2">
        <v>1099</v>
      </c>
      <c r="AH66" s="2">
        <v>11</v>
      </c>
      <c r="AI66" s="2"/>
      <c r="AJ66" s="2">
        <f>SUM(Data[[#This Row],[Running]:[GH runs]])</f>
        <v>1487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Lines of code</vt:lpstr>
      <vt:lpstr>Open Issues &amp; PRs</vt:lpstr>
      <vt:lpstr>Issues &amp; PRs</vt:lpstr>
      <vt:lpstr>Tests</vt:lpstr>
      <vt:lpstr>Workflows</vt:lpstr>
      <vt:lpstr>Stars &amp; Forks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2023-03-12T13:33:00Z</dcterms:modified>
</cp:coreProperties>
</file>