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C79778B5-A84C-A441-9320-9113F8A81687}" xr6:coauthVersionLast="47" xr6:coauthVersionMax="47" xr10:uidLastSave="{00000000-0000-0000-0000-000000000000}"/>
  <bookViews>
    <workbookView xWindow="3760" yWindow="880" windowWidth="37360" windowHeight="1426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7" i="1" l="1"/>
  <c r="O77" i="1"/>
  <c r="X77" i="1"/>
  <c r="AA77" i="1"/>
  <c r="AJ77" i="1"/>
  <c r="H76" i="1"/>
  <c r="O76" i="1"/>
  <c r="X76" i="1"/>
  <c r="AA76" i="1"/>
  <c r="AJ76" i="1"/>
  <c r="AA75" i="1"/>
  <c r="H75" i="1"/>
  <c r="O75" i="1"/>
  <c r="X75" i="1"/>
  <c r="AJ75" i="1"/>
  <c r="H74" i="1"/>
  <c r="O74" i="1"/>
  <c r="X74" i="1"/>
  <c r="AA74" i="1"/>
  <c r="AJ74" i="1"/>
  <c r="H73" i="1"/>
  <c r="O73" i="1"/>
  <c r="X73" i="1"/>
  <c r="AA73" i="1"/>
  <c r="AJ73" i="1"/>
  <c r="H72" i="1"/>
  <c r="O72" i="1"/>
  <c r="X72" i="1"/>
  <c r="AA72" i="1"/>
  <c r="AJ72" i="1"/>
  <c r="H71" i="1"/>
  <c r="O71" i="1"/>
  <c r="X71" i="1"/>
  <c r="AA71" i="1"/>
  <c r="AJ71" i="1"/>
  <c r="H70" i="1"/>
  <c r="O70" i="1"/>
  <c r="X70" i="1"/>
  <c r="AA70" i="1"/>
  <c r="AJ70" i="1"/>
  <c r="H69" i="1"/>
  <c r="O69" i="1"/>
  <c r="X69" i="1"/>
  <c r="AA69" i="1"/>
  <c r="AJ69" i="1"/>
  <c r="H68" i="1"/>
  <c r="O68" i="1"/>
  <c r="X68" i="1"/>
  <c r="AA68" i="1"/>
  <c r="AJ68" i="1"/>
  <c r="AJ67" i="1"/>
  <c r="H67" i="1"/>
  <c r="O67" i="1"/>
  <c r="X67" i="1"/>
  <c r="AA67" i="1"/>
  <c r="H66" i="1"/>
  <c r="O66" i="1"/>
  <c r="X66" i="1"/>
  <c r="AA66" i="1"/>
  <c r="AJ66" i="1"/>
  <c r="H65" i="1"/>
  <c r="O65" i="1"/>
  <c r="X65" i="1"/>
  <c r="AA65" i="1"/>
  <c r="AJ65" i="1"/>
  <c r="H64" i="1"/>
  <c r="O64" i="1"/>
  <c r="X64" i="1"/>
  <c r="AA64" i="1"/>
  <c r="AJ64" i="1"/>
  <c r="H63" i="1"/>
  <c r="O63" i="1"/>
  <c r="X63" i="1"/>
  <c r="AA63" i="1"/>
  <c r="AJ63" i="1"/>
  <c r="H62" i="1"/>
  <c r="O62" i="1"/>
  <c r="X62" i="1"/>
  <c r="AA62" i="1"/>
  <c r="AJ62" i="1"/>
  <c r="H61" i="1"/>
  <c r="O61" i="1"/>
  <c r="X61" i="1"/>
  <c r="AA61" i="1"/>
  <c r="AJ61" i="1"/>
  <c r="H60" i="1"/>
  <c r="O60" i="1"/>
  <c r="X60" i="1"/>
  <c r="AA60" i="1"/>
  <c r="AJ60" i="1"/>
  <c r="H59" i="1"/>
  <c r="O59" i="1"/>
  <c r="X59" i="1"/>
  <c r="AA59" i="1"/>
  <c r="AJ59" i="1"/>
  <c r="H58" i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77" i="1" l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<sst xmlns="http://schemas.openxmlformats.org/spreadsheetml/2006/main" count="36" uniqueCount="36">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</sst>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Data!$A$2:$A$77</c:f>
              <c:numCache>
                <c:formatCode>m/d/yy</c:formatCode>
                <c:ptCount val="7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</c:numCache>
            </c:numRef>
          </c:cat>
          <c:val>
            <c:numRef>
              <c:f>Data!$G$2:$G$77</c:f>
              <c:numCache>
                <c:formatCode>#,##0</c:formatCode>
                <c:ptCount val="76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  <c:pt idx="66">
                  <c:v>5566</c:v>
                </c:pt>
                <c:pt idx="67">
                  <c:v>5566</c:v>
                </c:pt>
                <c:pt idx="68">
                  <c:v>5566</c:v>
                </c:pt>
                <c:pt idx="69">
                  <c:v>5576</c:v>
                </c:pt>
                <c:pt idx="70">
                  <c:v>5618</c:v>
                </c:pt>
                <c:pt idx="71">
                  <c:v>5682</c:v>
                </c:pt>
                <c:pt idx="72">
                  <c:v>5682</c:v>
                </c:pt>
                <c:pt idx="73">
                  <c:v>5693</c:v>
                </c:pt>
                <c:pt idx="74">
                  <c:v>5693</c:v>
                </c:pt>
                <c:pt idx="75">
                  <c:v>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Data!$A$2:$A$77</c:f>
              <c:numCache>
                <c:formatCode>m/d/yy</c:formatCode>
                <c:ptCount val="7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</c:numCache>
            </c:numRef>
          </c:cat>
          <c:val>
            <c:numRef>
              <c:f>Data!$Q$2:$Q$77</c:f>
              <c:numCache>
                <c:formatCode>#,##0</c:formatCode>
                <c:ptCount val="76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  <c:pt idx="66">
                  <c:v>2045</c:v>
                </c:pt>
                <c:pt idx="67">
                  <c:v>2047</c:v>
                </c:pt>
                <c:pt idx="68">
                  <c:v>2054</c:v>
                </c:pt>
                <c:pt idx="69">
                  <c:v>2058</c:v>
                </c:pt>
                <c:pt idx="70">
                  <c:v>2066</c:v>
                </c:pt>
                <c:pt idx="71">
                  <c:v>2073</c:v>
                </c:pt>
                <c:pt idx="72">
                  <c:v>2079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Data!$A$2:$A$77</c:f>
              <c:numCache>
                <c:formatCode>m/d/yy</c:formatCode>
                <c:ptCount val="7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</c:numCache>
            </c:numRef>
          </c:cat>
          <c:val>
            <c:numRef>
              <c:f>Data!$R$2:$R$77</c:f>
              <c:numCache>
                <c:formatCode>#,##0</c:formatCode>
                <c:ptCount val="76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  <c:pt idx="66">
                  <c:v>4296</c:v>
                </c:pt>
                <c:pt idx="67">
                  <c:v>4306</c:v>
                </c:pt>
                <c:pt idx="68">
                  <c:v>4321</c:v>
                </c:pt>
                <c:pt idx="69">
                  <c:v>4333</c:v>
                </c:pt>
                <c:pt idx="70">
                  <c:v>4357</c:v>
                </c:pt>
                <c:pt idx="71">
                  <c:v>4379</c:v>
                </c:pt>
                <c:pt idx="72">
                  <c:v>4391</c:v>
                </c:pt>
                <c:pt idx="73">
                  <c:v>4397</c:v>
                </c:pt>
                <c:pt idx="74">
                  <c:v>4406</c:v>
                </c:pt>
                <c:pt idx="75">
                  <c:v>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Data!$A$2:$A$77</c:f>
              <c:numCache>
                <c:formatCode>m/d/yy</c:formatCode>
                <c:ptCount val="7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</c:numCache>
            </c:numRef>
          </c:cat>
          <c:val>
            <c:numRef>
              <c:f>Data!$V$2:$V$77</c:f>
              <c:numCache>
                <c:formatCode>#,##0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Data!$A$2:$A$77</c:f>
              <c:numCache>
                <c:formatCode>m/d/yy</c:formatCode>
                <c:ptCount val="7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</c:numCache>
            </c:numRef>
          </c:cat>
          <c:val>
            <c:numRef>
              <c:f>Data!$Y$2:$Y$77</c:f>
              <c:numCache>
                <c:formatCode>#,##0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Data!$A$2:$A$77</c:f>
              <c:numCache>
                <c:formatCode>m/d/yy</c:formatCode>
                <c:ptCount val="7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</c:numCache>
            </c:numRef>
          </c:cat>
          <c:val>
            <c:numRef>
              <c:f>Data!$U$2:$U$77</c:f>
              <c:numCache>
                <c:formatCode>#,##0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Data!$A$2:$A$77</c:f>
              <c:numCache>
                <c:formatCode>m/d/yy</c:formatCode>
                <c:ptCount val="7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</c:numCache>
            </c:numRef>
          </c:cat>
          <c:val>
            <c:numRef>
              <c:f>Data!$X$2:$X$77</c:f>
              <c:numCache>
                <c:formatCode>#,##0</c:formatCode>
                <c:ptCount val="76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258</c:v>
                </c:pt>
                <c:pt idx="69">
                  <c:v>259</c:v>
                </c:pt>
                <c:pt idx="70">
                  <c:v>261</c:v>
                </c:pt>
                <c:pt idx="71">
                  <c:v>262</c:v>
                </c:pt>
                <c:pt idx="72">
                  <c:v>262</c:v>
                </c:pt>
                <c:pt idx="73">
                  <c:v>263</c:v>
                </c:pt>
                <c:pt idx="74">
                  <c:v>263</c:v>
                </c:pt>
                <c:pt idx="75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Data!$A$2:$A$77</c:f>
              <c:numCache>
                <c:formatCode>m/d/yy</c:formatCode>
                <c:ptCount val="7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</c:numCache>
            </c:numRef>
          </c:cat>
          <c:val>
            <c:numRef>
              <c:f>Data!$AA$2:$AA$77</c:f>
              <c:numCache>
                <c:formatCode>#,##0</c:formatCode>
                <c:ptCount val="76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Data!$A$2:$A$77</c:f>
              <c:numCache>
                <c:formatCode>m/d/yy</c:formatCode>
                <c:ptCount val="7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</c:numCache>
            </c:numRef>
          </c:cat>
          <c:val>
            <c:numRef>
              <c:f>Data!$AC$2:$AC$77</c:f>
              <c:numCache>
                <c:formatCode>#,##0</c:formatCode>
                <c:ptCount val="76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166</c:v>
                </c:pt>
                <c:pt idx="67">
                  <c:v>167</c:v>
                </c:pt>
                <c:pt idx="68">
                  <c:v>163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164</c:v>
                </c:pt>
                <c:pt idx="75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Data!$A$2:$A$77</c:f>
              <c:numCache>
                <c:formatCode>m/d/yy</c:formatCode>
                <c:ptCount val="7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</c:numCache>
            </c:numRef>
          </c:cat>
          <c:val>
            <c:numRef>
              <c:f>Data!$AE$2:$AE$77</c:f>
              <c:numCache>
                <c:formatCode>#,##0</c:formatCode>
                <c:ptCount val="76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Data!$A$2:$A$77</c:f>
              <c:numCache>
                <c:formatCode>m/d/yy</c:formatCode>
                <c:ptCount val="7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</c:numCache>
            </c:numRef>
          </c:cat>
          <c:val>
            <c:numRef>
              <c:f>Data!$AF$2:$AF$77</c:f>
              <c:numCache>
                <c:formatCode>#,##0</c:formatCode>
                <c:ptCount val="76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388</c:v>
                </c:pt>
                <c:pt idx="67">
                  <c:v>389</c:v>
                </c:pt>
                <c:pt idx="68">
                  <c:v>395</c:v>
                </c:pt>
                <c:pt idx="69">
                  <c:v>397</c:v>
                </c:pt>
                <c:pt idx="70">
                  <c:v>407</c:v>
                </c:pt>
                <c:pt idx="71">
                  <c:v>415</c:v>
                </c:pt>
                <c:pt idx="72">
                  <c:v>416</c:v>
                </c:pt>
                <c:pt idx="73">
                  <c:v>417</c:v>
                </c:pt>
                <c:pt idx="74">
                  <c:v>417</c:v>
                </c:pt>
                <c:pt idx="7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Data!$A$2:$A$77</c:f>
              <c:numCache>
                <c:formatCode>m/d/yy</c:formatCode>
                <c:ptCount val="7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</c:numCache>
            </c:numRef>
          </c:cat>
          <c:val>
            <c:numRef>
              <c:f>Data!$AG$2:$AG$77</c:f>
              <c:numCache>
                <c:formatCode>#,##0</c:formatCode>
                <c:ptCount val="76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  <c:pt idx="66">
                  <c:v>1143</c:v>
                </c:pt>
                <c:pt idx="67">
                  <c:v>1148</c:v>
                </c:pt>
                <c:pt idx="68">
                  <c:v>1175</c:v>
                </c:pt>
                <c:pt idx="69">
                  <c:v>1184</c:v>
                </c:pt>
                <c:pt idx="70">
                  <c:v>1207</c:v>
                </c:pt>
                <c:pt idx="71">
                  <c:v>1228</c:v>
                </c:pt>
                <c:pt idx="72">
                  <c:v>1245</c:v>
                </c:pt>
                <c:pt idx="73">
                  <c:v>1262</c:v>
                </c:pt>
                <c:pt idx="74">
                  <c:v>1269</c:v>
                </c:pt>
                <c:pt idx="75">
                  <c:v>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Data!$A$2:$A$77</c:f>
              <c:numCache>
                <c:formatCode>m/d/yy</c:formatCode>
                <c:ptCount val="7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</c:numCache>
            </c:numRef>
          </c:cat>
          <c:val>
            <c:numRef>
              <c:f>Data!$AH$2:$AH$77</c:f>
              <c:numCache>
                <c:formatCode>#,##0</c:formatCode>
                <c:ptCount val="76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Data!$A$2:$A$77</c:f>
              <c:numCache>
                <c:formatCode>m/d/yy</c:formatCode>
                <c:ptCount val="7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</c:numCache>
            </c:numRef>
          </c:cat>
          <c:val>
            <c:numRef>
              <c:f>Data!$AI$2:$AI$77</c:f>
              <c:numCache>
                <c:formatCode>#,##0</c:formatCode>
                <c:ptCount val="76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Data!$A$2:$A$77</c:f>
              <c:numCache>
                <c:formatCode>m/d/yy</c:formatCode>
                <c:ptCount val="7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</c:numCache>
            </c:numRef>
          </c:cat>
          <c:val>
            <c:numRef>
              <c:f>Data!$B$2:$B$77</c:f>
              <c:numCache>
                <c:formatCode>General</c:formatCode>
                <c:ptCount val="76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  <c:pt idx="66">
                  <c:v>331</c:v>
                </c:pt>
                <c:pt idx="67">
                  <c:v>332</c:v>
                </c:pt>
                <c:pt idx="68">
                  <c:v>334</c:v>
                </c:pt>
                <c:pt idx="69">
                  <c:v>334</c:v>
                </c:pt>
                <c:pt idx="70">
                  <c:v>333</c:v>
                </c:pt>
                <c:pt idx="71">
                  <c:v>335</c:v>
                </c:pt>
                <c:pt idx="72">
                  <c:v>336</c:v>
                </c:pt>
                <c:pt idx="73">
                  <c:v>336</c:v>
                </c:pt>
                <c:pt idx="74">
                  <c:v>336</c:v>
                </c:pt>
                <c:pt idx="75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Data!$A$2:$A$77</c:f>
              <c:numCache>
                <c:formatCode>m/d/yy</c:formatCode>
                <c:ptCount val="7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</c:numCache>
            </c:numRef>
          </c:cat>
          <c:val>
            <c:numRef>
              <c:f>Data!$C$2:$C$77</c:f>
              <c:numCache>
                <c:formatCode>General</c:formatCode>
                <c:ptCount val="76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  <c:pt idx="67">
                  <c:v>126</c:v>
                </c:pt>
                <c:pt idx="68">
                  <c:v>127</c:v>
                </c:pt>
                <c:pt idx="69">
                  <c:v>127</c:v>
                </c:pt>
                <c:pt idx="70">
                  <c:v>128</c:v>
                </c:pt>
                <c:pt idx="71">
                  <c:v>128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77" totalsRowShown="0">
  <autoFilter ref="A1:AJ77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77"/>
  <sheetViews>
    <sheetView tabSelected="1" topLeftCell="Z1" zoomScale="140" zoomScaleNormal="140" workbookViewId="0">
      <pane ySplit="1" topLeftCell="A64" activePane="bottomLeft" state="frozen"/>
      <selection pane="bottomLeft" activeCell="AK79" sqref="AK79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9" width="7.5" customWidth="1"/>
    <col min="10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  <row r="59" spans="1:36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>
        <f>SUM(Data[[#This Row],[Shell]:[Bash]])</f>
        <v>8986</v>
      </c>
      <c r="P59" s="3">
        <f>Data[[#This Row],[Total]]-O58</f>
        <v>47</v>
      </c>
      <c r="Q59" s="2">
        <v>2004</v>
      </c>
      <c r="R59" s="2">
        <v>4205</v>
      </c>
      <c r="S59" s="2">
        <v>66282</v>
      </c>
      <c r="T59" s="2">
        <v>46016</v>
      </c>
      <c r="U59" s="2">
        <v>0</v>
      </c>
      <c r="V59" s="2">
        <v>0</v>
      </c>
      <c r="W59" s="2">
        <v>247</v>
      </c>
      <c r="X59" s="2">
        <f>Data[[#This Row],[Open issues]]+Data[[#This Row],[Closed issues]]</f>
        <v>247</v>
      </c>
      <c r="Y59" s="2">
        <v>0</v>
      </c>
      <c r="Z59" s="2">
        <v>170</v>
      </c>
      <c r="AA59" s="2">
        <f>Data[[#This Row],[Open pull requests]]+Data[[#This Row],[Closed pull requests]]</f>
        <v>170</v>
      </c>
      <c r="AB59" s="2">
        <v>156</v>
      </c>
      <c r="AC59" s="2">
        <v>165</v>
      </c>
      <c r="AD59" s="2">
        <v>4</v>
      </c>
      <c r="AE59" s="2">
        <v>0</v>
      </c>
      <c r="AF59" s="2">
        <v>376</v>
      </c>
      <c r="AG59" s="2">
        <v>1023</v>
      </c>
      <c r="AH59" s="2">
        <v>11</v>
      </c>
      <c r="AI59" s="2"/>
      <c r="AJ59" s="2">
        <f>SUM(Data[[#This Row],[Running]:[GH runs]])</f>
        <v>1410</v>
      </c>
    </row>
    <row r="60" spans="1:36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>
        <f>SUM(Data[[#This Row],[Shell]:[Bash]])</f>
        <v>9003</v>
      </c>
      <c r="P60" s="3">
        <f>Data[[#This Row],[Total]]-O59</f>
        <v>17</v>
      </c>
      <c r="Q60" s="2">
        <v>2008</v>
      </c>
      <c r="R60" s="2">
        <v>4210</v>
      </c>
      <c r="S60" s="2">
        <v>66318</v>
      </c>
      <c r="T60" s="2">
        <v>46021</v>
      </c>
      <c r="U60" s="2">
        <v>0</v>
      </c>
      <c r="V60" s="2">
        <v>0</v>
      </c>
      <c r="W60" s="2">
        <v>248</v>
      </c>
      <c r="X60" s="2">
        <f>Data[[#This Row],[Open issues]]+Data[[#This Row],[Closed issues]]</f>
        <v>248</v>
      </c>
      <c r="Y60" s="2">
        <v>0</v>
      </c>
      <c r="Z60" s="2">
        <v>171</v>
      </c>
      <c r="AA60" s="2">
        <f>Data[[#This Row],[Open pull requests]]+Data[[#This Row],[Closed pull requests]]</f>
        <v>171</v>
      </c>
      <c r="AB60" s="2">
        <v>156</v>
      </c>
      <c r="AC60" s="2">
        <v>165</v>
      </c>
      <c r="AD60" s="2">
        <v>4</v>
      </c>
      <c r="AE60" s="2">
        <v>0</v>
      </c>
      <c r="AF60" s="2">
        <v>377</v>
      </c>
      <c r="AG60" s="2">
        <v>1031</v>
      </c>
      <c r="AH60" s="2">
        <v>11</v>
      </c>
      <c r="AI60" s="2"/>
      <c r="AJ60" s="2">
        <f>SUM(Data[[#This Row],[Running]:[GH runs]])</f>
        <v>1419</v>
      </c>
    </row>
    <row r="61" spans="1:36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>
        <f>SUM(Data[[#This Row],[Shell]:[Bash]])</f>
        <v>9009</v>
      </c>
      <c r="P61" s="3">
        <f>Data[[#This Row],[Total]]-O60</f>
        <v>6</v>
      </c>
      <c r="Q61" s="2">
        <v>2012</v>
      </c>
      <c r="R61" s="2">
        <v>4228</v>
      </c>
      <c r="S61" s="2">
        <v>66354</v>
      </c>
      <c r="T61" s="2">
        <v>46038</v>
      </c>
      <c r="U61" s="2">
        <v>0</v>
      </c>
      <c r="V61" s="2">
        <v>0</v>
      </c>
      <c r="W61" s="2">
        <v>249</v>
      </c>
      <c r="X61" s="2">
        <f>Data[[#This Row],[Open issues]]+Data[[#This Row],[Closed issues]]</f>
        <v>249</v>
      </c>
      <c r="Y61" s="2">
        <v>0</v>
      </c>
      <c r="Z61" s="2">
        <v>171</v>
      </c>
      <c r="AA61" s="2">
        <f>Data[[#This Row],[Open pull requests]]+Data[[#This Row],[Closed pull requests]]</f>
        <v>171</v>
      </c>
      <c r="AB61" s="2">
        <v>156</v>
      </c>
      <c r="AC61" s="2">
        <v>167</v>
      </c>
      <c r="AD61" s="2">
        <v>4</v>
      </c>
      <c r="AE61" s="2">
        <v>0</v>
      </c>
      <c r="AF61" s="2">
        <v>377</v>
      </c>
      <c r="AG61" s="2">
        <v>1040</v>
      </c>
      <c r="AH61" s="2">
        <v>11</v>
      </c>
      <c r="AI61" s="2"/>
      <c r="AJ61" s="2">
        <f>SUM(Data[[#This Row],[Running]:[GH runs]])</f>
        <v>1428</v>
      </c>
    </row>
    <row r="62" spans="1:36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>
        <f>SUM(Data[[#This Row],[Shell]:[Bash]])</f>
        <v>9301</v>
      </c>
      <c r="P62" s="3">
        <f>Data[[#This Row],[Total]]-O61</f>
        <v>292</v>
      </c>
      <c r="Q62" s="2">
        <v>2023</v>
      </c>
      <c r="R62" s="2">
        <v>4244</v>
      </c>
      <c r="S62" s="2">
        <v>68323</v>
      </c>
      <c r="T62" s="2">
        <v>47625</v>
      </c>
      <c r="U62" s="2">
        <v>0</v>
      </c>
      <c r="V62" s="2">
        <v>0</v>
      </c>
      <c r="W62" s="2">
        <v>251</v>
      </c>
      <c r="X62" s="2">
        <f>Data[[#This Row],[Open issues]]+Data[[#This Row],[Closed issues]]</f>
        <v>251</v>
      </c>
      <c r="Y62" s="2">
        <v>0</v>
      </c>
      <c r="Z62" s="2">
        <v>173</v>
      </c>
      <c r="AA62" s="2">
        <f>Data[[#This Row],[Open pull requests]]+Data[[#This Row],[Closed pull requests]]</f>
        <v>173</v>
      </c>
      <c r="AB62" s="2">
        <v>156</v>
      </c>
      <c r="AC62" s="2">
        <v>167</v>
      </c>
      <c r="AD62" s="2">
        <v>5</v>
      </c>
      <c r="AE62" s="2">
        <v>0</v>
      </c>
      <c r="AF62" s="2">
        <v>377</v>
      </c>
      <c r="AG62" s="2">
        <v>1066</v>
      </c>
      <c r="AH62" s="2">
        <v>11</v>
      </c>
      <c r="AI62" s="2"/>
      <c r="AJ62" s="2">
        <f>SUM(Data[[#This Row],[Running]:[GH runs]])</f>
        <v>1454</v>
      </c>
    </row>
    <row r="63" spans="1:36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>
        <f>SUM(Data[[#This Row],[Shell]:[Bash]])</f>
        <v>9301</v>
      </c>
      <c r="P63" s="3">
        <f>Data[[#This Row],[Total]]-O62</f>
        <v>0</v>
      </c>
      <c r="Q63" s="2">
        <v>2026</v>
      </c>
      <c r="R63" s="2">
        <v>4249</v>
      </c>
      <c r="S63" s="2">
        <v>68330</v>
      </c>
      <c r="T63" s="2">
        <v>47629</v>
      </c>
      <c r="U63" s="2">
        <v>0</v>
      </c>
      <c r="V63" s="2">
        <v>0</v>
      </c>
      <c r="W63" s="2">
        <v>251</v>
      </c>
      <c r="X63" s="2">
        <f>Data[[#This Row],[Open issues]]+Data[[#This Row],[Closed issues]]</f>
        <v>251</v>
      </c>
      <c r="Y63" s="2">
        <v>0</v>
      </c>
      <c r="Z63" s="2">
        <v>173</v>
      </c>
      <c r="AA63" s="2">
        <f>Data[[#This Row],[Open pull requests]]+Data[[#This Row],[Closed pull requests]]</f>
        <v>173</v>
      </c>
      <c r="AB63" s="2">
        <v>156</v>
      </c>
      <c r="AC63" s="2">
        <v>167</v>
      </c>
      <c r="AD63" s="2">
        <v>5</v>
      </c>
      <c r="AE63" s="2">
        <v>0</v>
      </c>
      <c r="AF63" s="2">
        <v>377</v>
      </c>
      <c r="AG63" s="2">
        <v>1079</v>
      </c>
      <c r="AH63" s="2">
        <v>11</v>
      </c>
      <c r="AI63" s="2"/>
      <c r="AJ63" s="2">
        <f>SUM(Data[[#This Row],[Running]:[GH runs]])</f>
        <v>1467</v>
      </c>
    </row>
    <row r="64" spans="1:36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>
        <f>SUM(Data[[#This Row],[Shell]:[Bash]])</f>
        <v>9304</v>
      </c>
      <c r="P64" s="3">
        <f>Data[[#This Row],[Total]]-O63</f>
        <v>3</v>
      </c>
      <c r="Q64" s="2">
        <v>2029</v>
      </c>
      <c r="R64" s="2">
        <v>4253</v>
      </c>
      <c r="S64" s="2">
        <v>68346</v>
      </c>
      <c r="T64" s="2">
        <v>47637</v>
      </c>
      <c r="U64" s="2">
        <v>0</v>
      </c>
      <c r="V64" s="2">
        <v>0</v>
      </c>
      <c r="W64" s="2">
        <v>251</v>
      </c>
      <c r="X64" s="2">
        <f>Data[[#This Row],[Open issues]]+Data[[#This Row],[Closed issues]]</f>
        <v>251</v>
      </c>
      <c r="Y64" s="2">
        <v>0</v>
      </c>
      <c r="Z64" s="2">
        <v>173</v>
      </c>
      <c r="AA64" s="2">
        <f>Data[[#This Row],[Open pull requests]]+Data[[#This Row],[Closed pull requests]]</f>
        <v>173</v>
      </c>
      <c r="AB64" s="2">
        <v>156</v>
      </c>
      <c r="AC64" s="2">
        <v>167</v>
      </c>
      <c r="AD64" s="2">
        <v>5</v>
      </c>
      <c r="AE64" s="2">
        <v>0</v>
      </c>
      <c r="AF64" s="2">
        <v>377</v>
      </c>
      <c r="AG64" s="2">
        <v>1087</v>
      </c>
      <c r="AH64" s="2">
        <v>11</v>
      </c>
      <c r="AI64" s="2"/>
      <c r="AJ64" s="2">
        <f>SUM(Data[[#This Row],[Running]:[GH runs]])</f>
        <v>1475</v>
      </c>
    </row>
    <row r="65" spans="1:36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>
        <f>SUM(Data[[#This Row],[Shell]:[Bash]])</f>
        <v>9306</v>
      </c>
      <c r="P65" s="3">
        <f>Data[[#This Row],[Total]]-O64</f>
        <v>2</v>
      </c>
      <c r="Q65" s="2">
        <v>2031</v>
      </c>
      <c r="R65" s="2">
        <v>4263</v>
      </c>
      <c r="S65" s="2">
        <v>68367</v>
      </c>
      <c r="T65" s="2">
        <v>47647</v>
      </c>
      <c r="U65" s="2">
        <v>1</v>
      </c>
      <c r="V65" s="2">
        <v>1</v>
      </c>
      <c r="W65" s="2">
        <v>253</v>
      </c>
      <c r="X65" s="2">
        <f>Data[[#This Row],[Open issues]]+Data[[#This Row],[Closed issues]]</f>
        <v>254</v>
      </c>
      <c r="Y65" s="2">
        <v>0</v>
      </c>
      <c r="Z65" s="2">
        <v>173</v>
      </c>
      <c r="AA65" s="2">
        <f>Data[[#This Row],[Open pull requests]]+Data[[#This Row],[Closed pull requests]]</f>
        <v>173</v>
      </c>
      <c r="AB65" s="2">
        <v>156</v>
      </c>
      <c r="AC65" s="2">
        <v>167</v>
      </c>
      <c r="AD65" s="2">
        <v>5</v>
      </c>
      <c r="AE65" s="2">
        <v>0</v>
      </c>
      <c r="AF65" s="2">
        <v>377</v>
      </c>
      <c r="AG65" s="2">
        <v>1093</v>
      </c>
      <c r="AH65" s="2">
        <v>11</v>
      </c>
      <c r="AI65" s="2"/>
      <c r="AJ65" s="2">
        <f>SUM(Data[[#This Row],[Running]:[GH runs]])</f>
        <v>1481</v>
      </c>
    </row>
    <row r="66" spans="1:36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>
        <f>SUM(Data[[#This Row],[Shell]:[Bash]])</f>
        <v>9309</v>
      </c>
      <c r="P66" s="3">
        <f>Data[[#This Row],[Total]]-O65</f>
        <v>3</v>
      </c>
      <c r="Q66" s="2">
        <v>2033</v>
      </c>
      <c r="R66" s="2">
        <v>4265</v>
      </c>
      <c r="S66" s="2">
        <v>68372</v>
      </c>
      <c r="T66" s="2">
        <v>47648</v>
      </c>
      <c r="U66" s="2">
        <v>0</v>
      </c>
      <c r="V66" s="2">
        <v>0</v>
      </c>
      <c r="W66" s="2">
        <v>254</v>
      </c>
      <c r="X66" s="2">
        <f>Data[[#This Row],[Open issues]]+Data[[#This Row],[Closed issues]]</f>
        <v>254</v>
      </c>
      <c r="Y66" s="2">
        <v>0</v>
      </c>
      <c r="Z66" s="2">
        <v>173</v>
      </c>
      <c r="AA66" s="2">
        <f>Data[[#This Row],[Open pull requests]]+Data[[#This Row],[Closed pull requests]]</f>
        <v>173</v>
      </c>
      <c r="AB66" s="2">
        <v>156</v>
      </c>
      <c r="AC66" s="2">
        <v>167</v>
      </c>
      <c r="AD66" s="2">
        <v>5</v>
      </c>
      <c r="AE66" s="2">
        <v>0</v>
      </c>
      <c r="AF66" s="2">
        <v>377</v>
      </c>
      <c r="AG66" s="2">
        <v>1099</v>
      </c>
      <c r="AH66" s="2">
        <v>11</v>
      </c>
      <c r="AI66" s="2"/>
      <c r="AJ66" s="2">
        <f>SUM(Data[[#This Row],[Running]:[GH runs]])</f>
        <v>1487</v>
      </c>
    </row>
    <row r="67" spans="1:36" x14ac:dyDescent="0.2">
      <c r="A67" s="1">
        <v>45001</v>
      </c>
      <c r="B67">
        <v>329</v>
      </c>
      <c r="C67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>
        <f>SUM(Data[[#This Row],[Shell]:[Bash]])</f>
        <v>9323</v>
      </c>
      <c r="P67" s="3">
        <f>Data[[#This Row],[Total]]-O66</f>
        <v>14</v>
      </c>
      <c r="Q67" s="2">
        <v>2035</v>
      </c>
      <c r="R67" s="2">
        <v>4274</v>
      </c>
      <c r="S67" s="2">
        <v>68406</v>
      </c>
      <c r="T67" s="2">
        <v>47655</v>
      </c>
      <c r="U67" s="2">
        <v>0</v>
      </c>
      <c r="V67" s="2">
        <v>0</v>
      </c>
      <c r="W67" s="2">
        <v>255</v>
      </c>
      <c r="X67" s="2">
        <f>Data[[#This Row],[Open issues]]+Data[[#This Row],[Closed issues]]</f>
        <v>255</v>
      </c>
      <c r="Y67" s="2">
        <v>0</v>
      </c>
      <c r="Z67" s="2">
        <v>173</v>
      </c>
      <c r="AA67" s="2">
        <f>Data[[#This Row],[Open pull requests]]+Data[[#This Row],[Closed pull requests]]</f>
        <v>173</v>
      </c>
      <c r="AB67" s="2">
        <v>156</v>
      </c>
      <c r="AC67" s="2">
        <v>167</v>
      </c>
      <c r="AD67" s="2">
        <v>5</v>
      </c>
      <c r="AE67" s="2">
        <v>0</v>
      </c>
      <c r="AF67" s="2">
        <v>377</v>
      </c>
      <c r="AG67" s="2">
        <v>1108</v>
      </c>
      <c r="AH67" s="2">
        <v>11</v>
      </c>
      <c r="AI67" s="2"/>
      <c r="AJ67" s="2">
        <f>SUM(Data[[#This Row],[Running]:[GH runs]])</f>
        <v>1496</v>
      </c>
    </row>
    <row r="68" spans="1:36" x14ac:dyDescent="0.2">
      <c r="A68" s="1">
        <v>45021</v>
      </c>
      <c r="B68">
        <v>331</v>
      </c>
      <c r="C68">
        <v>126</v>
      </c>
      <c r="D68" s="2">
        <v>111</v>
      </c>
      <c r="E68" s="2">
        <v>268</v>
      </c>
      <c r="F68" s="2">
        <v>221</v>
      </c>
      <c r="G68" s="2">
        <v>5566</v>
      </c>
      <c r="H68" s="3">
        <f>Data[[#This Row],[LoC]]-G67</f>
        <v>41</v>
      </c>
      <c r="I68" s="2">
        <v>6587</v>
      </c>
      <c r="J68" s="2">
        <v>1931</v>
      </c>
      <c r="K68" s="2">
        <v>385</v>
      </c>
      <c r="L68" s="2">
        <v>287</v>
      </c>
      <c r="M68" s="2">
        <v>114</v>
      </c>
      <c r="N68" s="2">
        <v>60</v>
      </c>
      <c r="O68" s="2">
        <f>SUM(Data[[#This Row],[Shell]:[Bash]])</f>
        <v>9364</v>
      </c>
      <c r="P68" s="3">
        <f>Data[[#This Row],[Total]]-O67</f>
        <v>41</v>
      </c>
      <c r="Q68" s="2">
        <v>2045</v>
      </c>
      <c r="R68" s="2">
        <v>4296</v>
      </c>
      <c r="S68" s="2">
        <v>68527</v>
      </c>
      <c r="T68" s="2">
        <v>47701</v>
      </c>
      <c r="U68" s="2">
        <v>0</v>
      </c>
      <c r="V68" s="2">
        <v>0</v>
      </c>
      <c r="W68" s="2">
        <v>257</v>
      </c>
      <c r="X68" s="2">
        <f>Data[[#This Row],[Open issues]]+Data[[#This Row],[Closed issues]]</f>
        <v>257</v>
      </c>
      <c r="Y68" s="2">
        <v>0</v>
      </c>
      <c r="Z68" s="2">
        <v>173</v>
      </c>
      <c r="AA68" s="2">
        <f>Data[[#This Row],[Open pull requests]]+Data[[#This Row],[Closed pull requests]]</f>
        <v>173</v>
      </c>
      <c r="AB68" s="2">
        <v>157</v>
      </c>
      <c r="AC68" s="2">
        <v>166</v>
      </c>
      <c r="AD68" s="2">
        <v>5</v>
      </c>
      <c r="AE68" s="2">
        <v>0</v>
      </c>
      <c r="AF68" s="2">
        <v>388</v>
      </c>
      <c r="AG68" s="2">
        <v>1143</v>
      </c>
      <c r="AH68" s="2">
        <v>11</v>
      </c>
      <c r="AI68" s="2"/>
      <c r="AJ68" s="2">
        <f>SUM(Data[[#This Row],[Running]:[GH runs]])</f>
        <v>1542</v>
      </c>
    </row>
    <row r="69" spans="1:36" x14ac:dyDescent="0.2">
      <c r="A69" s="1">
        <v>45023</v>
      </c>
      <c r="B69">
        <v>332</v>
      </c>
      <c r="C69">
        <v>126</v>
      </c>
      <c r="D69" s="2">
        <v>111</v>
      </c>
      <c r="E69" s="2">
        <v>269</v>
      </c>
      <c r="F69" s="2">
        <v>222</v>
      </c>
      <c r="G69" s="2">
        <v>5566</v>
      </c>
      <c r="H69" s="3">
        <f>Data[[#This Row],[LoC]]-G68</f>
        <v>0</v>
      </c>
      <c r="I69" s="2">
        <v>6612</v>
      </c>
      <c r="J69" s="2">
        <v>1932</v>
      </c>
      <c r="K69" s="2">
        <v>385</v>
      </c>
      <c r="L69" s="2">
        <v>287</v>
      </c>
      <c r="M69" s="2">
        <v>114</v>
      </c>
      <c r="N69" s="2">
        <v>60</v>
      </c>
      <c r="O69" s="2">
        <f>SUM(Data[[#This Row],[Shell]:[Bash]])</f>
        <v>9390</v>
      </c>
      <c r="P69" s="3">
        <f>Data[[#This Row],[Total]]-O68</f>
        <v>26</v>
      </c>
      <c r="Q69" s="2">
        <v>2047</v>
      </c>
      <c r="R69" s="2">
        <v>4306</v>
      </c>
      <c r="S69" s="2">
        <v>68580</v>
      </c>
      <c r="T69" s="2">
        <v>47710</v>
      </c>
      <c r="U69" s="2">
        <v>0</v>
      </c>
      <c r="V69" s="2">
        <v>0</v>
      </c>
      <c r="W69" s="2">
        <v>258</v>
      </c>
      <c r="X69" s="2">
        <f>Data[[#This Row],[Open issues]]+Data[[#This Row],[Closed issues]]</f>
        <v>258</v>
      </c>
      <c r="Y69" s="2">
        <v>0</v>
      </c>
      <c r="Z69" s="2">
        <v>173</v>
      </c>
      <c r="AA69" s="2">
        <f>Data[[#This Row],[Open pull requests]]+Data[[#This Row],[Closed pull requests]]</f>
        <v>173</v>
      </c>
      <c r="AB69" s="2">
        <v>157</v>
      </c>
      <c r="AC69" s="2">
        <v>167</v>
      </c>
      <c r="AD69" s="2">
        <v>5</v>
      </c>
      <c r="AE69" s="2">
        <v>0</v>
      </c>
      <c r="AF69" s="2">
        <v>389</v>
      </c>
      <c r="AG69" s="2">
        <v>1148</v>
      </c>
      <c r="AH69" s="2">
        <v>11</v>
      </c>
      <c r="AI69" s="2"/>
      <c r="AJ69" s="2">
        <f>SUM(Data[[#This Row],[Running]:[GH runs]])</f>
        <v>1548</v>
      </c>
    </row>
    <row r="70" spans="1:36" x14ac:dyDescent="0.2">
      <c r="A70" s="1">
        <v>45037</v>
      </c>
      <c r="B70">
        <v>334</v>
      </c>
      <c r="C70">
        <v>127</v>
      </c>
      <c r="D70" s="2">
        <v>112</v>
      </c>
      <c r="E70" s="2">
        <v>270</v>
      </c>
      <c r="F70" s="2">
        <v>223</v>
      </c>
      <c r="G70" s="2">
        <v>5566</v>
      </c>
      <c r="H70" s="3">
        <f>Data[[#This Row],[LoC]]-G69</f>
        <v>0</v>
      </c>
      <c r="I70" s="2">
        <v>6594</v>
      </c>
      <c r="J70" s="2">
        <v>1935</v>
      </c>
      <c r="K70" s="2">
        <v>385</v>
      </c>
      <c r="L70" s="2">
        <v>287</v>
      </c>
      <c r="M70" s="2">
        <v>114</v>
      </c>
      <c r="N70" s="2">
        <v>60</v>
      </c>
      <c r="O70" s="2">
        <f>SUM(Data[[#This Row],[Shell]:[Bash]])</f>
        <v>9375</v>
      </c>
      <c r="P70" s="3">
        <f>Data[[#This Row],[Total]]-O69</f>
        <v>-15</v>
      </c>
      <c r="Q70" s="2">
        <v>2054</v>
      </c>
      <c r="R70" s="2">
        <v>4321</v>
      </c>
      <c r="S70" s="2">
        <v>68611</v>
      </c>
      <c r="T70" s="2">
        <v>47765</v>
      </c>
      <c r="U70" s="2">
        <v>0</v>
      </c>
      <c r="V70" s="2">
        <v>0</v>
      </c>
      <c r="W70" s="2">
        <v>258</v>
      </c>
      <c r="X70" s="2">
        <f>Data[[#This Row],[Open issues]]+Data[[#This Row],[Closed issues]]</f>
        <v>258</v>
      </c>
      <c r="Y70" s="2">
        <v>0</v>
      </c>
      <c r="Z70" s="2">
        <v>174</v>
      </c>
      <c r="AA70" s="2">
        <f>Data[[#This Row],[Open pull requests]]+Data[[#This Row],[Closed pull requests]]</f>
        <v>174</v>
      </c>
      <c r="AB70" s="2">
        <v>157</v>
      </c>
      <c r="AC70" s="2">
        <v>163</v>
      </c>
      <c r="AD70" s="2">
        <v>5</v>
      </c>
      <c r="AE70" s="2">
        <v>0</v>
      </c>
      <c r="AF70" s="2">
        <v>395</v>
      </c>
      <c r="AG70" s="2">
        <v>1175</v>
      </c>
      <c r="AH70" s="2">
        <v>11</v>
      </c>
      <c r="AI70" s="2"/>
      <c r="AJ70" s="2">
        <f>SUM(Data[[#This Row],[Running]:[GH runs]])</f>
        <v>1581</v>
      </c>
    </row>
    <row r="71" spans="1:36" x14ac:dyDescent="0.2">
      <c r="A71" s="1">
        <v>45037</v>
      </c>
      <c r="B71">
        <v>334</v>
      </c>
      <c r="C71">
        <v>127</v>
      </c>
      <c r="D71" s="2">
        <v>112</v>
      </c>
      <c r="E71" s="2">
        <v>271</v>
      </c>
      <c r="F71" s="2">
        <v>224</v>
      </c>
      <c r="G71" s="2">
        <v>5576</v>
      </c>
      <c r="H71" s="3">
        <f>Data[[#This Row],[LoC]]-G70</f>
        <v>10</v>
      </c>
      <c r="I71" s="2">
        <v>6606</v>
      </c>
      <c r="J71" s="2">
        <v>1937</v>
      </c>
      <c r="K71" s="2">
        <v>385</v>
      </c>
      <c r="L71" s="2">
        <v>287</v>
      </c>
      <c r="M71" s="2">
        <v>114</v>
      </c>
      <c r="N71" s="2">
        <v>60</v>
      </c>
      <c r="O71" s="2">
        <f>SUM(Data[[#This Row],[Shell]:[Bash]])</f>
        <v>9389</v>
      </c>
      <c r="P71" s="3">
        <f>Data[[#This Row],[Total]]-O70</f>
        <v>14</v>
      </c>
      <c r="Q71" s="2">
        <v>2058</v>
      </c>
      <c r="R71" s="2">
        <v>4333</v>
      </c>
      <c r="S71" s="2">
        <v>68656</v>
      </c>
      <c r="T71" s="2">
        <v>47780</v>
      </c>
      <c r="U71" s="2">
        <v>0</v>
      </c>
      <c r="V71" s="2">
        <v>0</v>
      </c>
      <c r="W71" s="2">
        <v>259</v>
      </c>
      <c r="X71" s="2">
        <f>Data[[#This Row],[Open issues]]+Data[[#This Row],[Closed issues]]</f>
        <v>259</v>
      </c>
      <c r="Y71" s="2">
        <v>0</v>
      </c>
      <c r="Z71" s="2">
        <v>174</v>
      </c>
      <c r="AA71" s="2">
        <f>Data[[#This Row],[Open pull requests]]+Data[[#This Row],[Closed pull requests]]</f>
        <v>174</v>
      </c>
      <c r="AB71" s="2">
        <v>157</v>
      </c>
      <c r="AC71" s="2">
        <v>164</v>
      </c>
      <c r="AD71" s="2">
        <v>5</v>
      </c>
      <c r="AE71" s="2">
        <v>0</v>
      </c>
      <c r="AF71" s="2">
        <v>397</v>
      </c>
      <c r="AG71" s="2">
        <v>1184</v>
      </c>
      <c r="AH71" s="2">
        <v>11</v>
      </c>
      <c r="AI71" s="2"/>
      <c r="AJ71" s="2">
        <f>SUM(Data[[#This Row],[Running]:[GH runs]])</f>
        <v>1592</v>
      </c>
    </row>
    <row r="72" spans="1:36" x14ac:dyDescent="0.2">
      <c r="A72" s="1">
        <v>45044</v>
      </c>
      <c r="B72">
        <v>333</v>
      </c>
      <c r="C72">
        <v>128</v>
      </c>
      <c r="D72" s="2">
        <v>112</v>
      </c>
      <c r="E72" s="2">
        <v>273</v>
      </c>
      <c r="F72" s="2">
        <v>224</v>
      </c>
      <c r="G72" s="2">
        <v>5618</v>
      </c>
      <c r="H72" s="3">
        <f>Data[[#This Row],[LoC]]-G71</f>
        <v>42</v>
      </c>
      <c r="I72" s="2">
        <v>6646</v>
      </c>
      <c r="J72" s="2">
        <v>1945</v>
      </c>
      <c r="K72" s="2">
        <v>385</v>
      </c>
      <c r="L72" s="2">
        <v>287</v>
      </c>
      <c r="M72" s="2">
        <v>114</v>
      </c>
      <c r="N72" s="2">
        <v>60</v>
      </c>
      <c r="O72" s="2">
        <f>SUM(Data[[#This Row],[Shell]:[Bash]])</f>
        <v>9437</v>
      </c>
      <c r="P72" s="3">
        <f>Data[[#This Row],[Total]]-O71</f>
        <v>48</v>
      </c>
      <c r="Q72" s="2">
        <v>2066</v>
      </c>
      <c r="R72" s="2">
        <v>4357</v>
      </c>
      <c r="S72" s="2">
        <v>68813</v>
      </c>
      <c r="T72" s="2">
        <v>47851</v>
      </c>
      <c r="U72" s="2">
        <v>0</v>
      </c>
      <c r="V72" s="2">
        <v>0</v>
      </c>
      <c r="W72" s="2">
        <v>261</v>
      </c>
      <c r="X72" s="2">
        <f>Data[[#This Row],[Open issues]]+Data[[#This Row],[Closed issues]]</f>
        <v>261</v>
      </c>
      <c r="Y72" s="2">
        <v>0</v>
      </c>
      <c r="Z72" s="2">
        <v>174</v>
      </c>
      <c r="AA72" s="2">
        <f>Data[[#This Row],[Open pull requests]]+Data[[#This Row],[Closed pull requests]]</f>
        <v>174</v>
      </c>
      <c r="AB72" s="2">
        <v>157</v>
      </c>
      <c r="AC72" s="2">
        <v>164</v>
      </c>
      <c r="AD72" s="2">
        <v>5</v>
      </c>
      <c r="AE72" s="2">
        <v>0</v>
      </c>
      <c r="AF72" s="2">
        <v>407</v>
      </c>
      <c r="AG72" s="2">
        <v>1207</v>
      </c>
      <c r="AH72" s="2">
        <v>11</v>
      </c>
      <c r="AI72" s="2"/>
      <c r="AJ72" s="2">
        <f>SUM(Data[[#This Row],[Running]:[GH runs]])</f>
        <v>1625</v>
      </c>
    </row>
    <row r="73" spans="1:36" x14ac:dyDescent="0.2">
      <c r="A73" s="1">
        <v>45058</v>
      </c>
      <c r="B73">
        <v>335</v>
      </c>
      <c r="C73">
        <v>128</v>
      </c>
      <c r="D73" s="2">
        <v>112</v>
      </c>
      <c r="E73" s="2">
        <v>274</v>
      </c>
      <c r="F73" s="2">
        <v>224</v>
      </c>
      <c r="G73" s="2">
        <v>5682</v>
      </c>
      <c r="H73" s="3">
        <f>Data[[#This Row],[LoC]]-G72</f>
        <v>64</v>
      </c>
      <c r="I73" s="2">
        <v>6714</v>
      </c>
      <c r="J73" s="2">
        <v>1950</v>
      </c>
      <c r="K73" s="2">
        <v>385</v>
      </c>
      <c r="L73" s="2">
        <v>290</v>
      </c>
      <c r="M73" s="2">
        <v>114</v>
      </c>
      <c r="N73" s="2">
        <v>60</v>
      </c>
      <c r="O73" s="2">
        <f>SUM(Data[[#This Row],[Shell]:[Bash]])</f>
        <v>9513</v>
      </c>
      <c r="P73" s="3">
        <f>Data[[#This Row],[Total]]-O72</f>
        <v>76</v>
      </c>
      <c r="Q73" s="2">
        <v>2073</v>
      </c>
      <c r="R73" s="2">
        <v>4379</v>
      </c>
      <c r="S73" s="2">
        <v>69220</v>
      </c>
      <c r="T73" s="2">
        <v>48106</v>
      </c>
      <c r="U73" s="2">
        <v>0</v>
      </c>
      <c r="V73" s="2">
        <v>0</v>
      </c>
      <c r="W73" s="2">
        <v>262</v>
      </c>
      <c r="X73" s="2">
        <f>Data[[#This Row],[Open issues]]+Data[[#This Row],[Closed issues]]</f>
        <v>262</v>
      </c>
      <c r="Y73" s="2">
        <v>0</v>
      </c>
      <c r="Z73" s="2">
        <v>174</v>
      </c>
      <c r="AA73" s="2">
        <f>Data[[#This Row],[Open pull requests]]+Data[[#This Row],[Closed pull requests]]</f>
        <v>174</v>
      </c>
      <c r="AB73" s="2">
        <v>159</v>
      </c>
      <c r="AC73" s="2">
        <v>164</v>
      </c>
      <c r="AD73" s="2">
        <v>5</v>
      </c>
      <c r="AE73" s="2">
        <v>0</v>
      </c>
      <c r="AF73" s="2">
        <v>415</v>
      </c>
      <c r="AG73" s="2">
        <v>1228</v>
      </c>
      <c r="AH73" s="2">
        <v>11</v>
      </c>
      <c r="AI73" s="2"/>
      <c r="AJ73" s="2">
        <f>SUM(Data[[#This Row],[Running]:[GH runs]])</f>
        <v>1654</v>
      </c>
    </row>
    <row r="74" spans="1:36" x14ac:dyDescent="0.2">
      <c r="A74" s="1">
        <v>45061</v>
      </c>
      <c r="B74">
        <v>336</v>
      </c>
      <c r="C74">
        <v>129</v>
      </c>
      <c r="D74" s="2">
        <v>113</v>
      </c>
      <c r="E74" s="2">
        <v>274</v>
      </c>
      <c r="F74" s="2">
        <v>225</v>
      </c>
      <c r="G74" s="2">
        <v>5682</v>
      </c>
      <c r="H74" s="3">
        <f>Data[[#This Row],[LoC]]-G73</f>
        <v>0</v>
      </c>
      <c r="I74" s="2">
        <v>6728</v>
      </c>
      <c r="J74" s="2">
        <v>1952</v>
      </c>
      <c r="K74" s="2">
        <v>385</v>
      </c>
      <c r="L74" s="2">
        <v>290</v>
      </c>
      <c r="M74" s="2">
        <v>114</v>
      </c>
      <c r="N74" s="2">
        <v>60</v>
      </c>
      <c r="O74" s="2">
        <f>SUM(Data[[#This Row],[Shell]:[Bash]])</f>
        <v>9529</v>
      </c>
      <c r="P74" s="3">
        <f>Data[[#This Row],[Total]]-O73</f>
        <v>16</v>
      </c>
      <c r="Q74" s="2">
        <v>2079</v>
      </c>
      <c r="R74" s="2">
        <v>4391</v>
      </c>
      <c r="S74" s="2">
        <v>70047</v>
      </c>
      <c r="T74" s="2">
        <v>48194</v>
      </c>
      <c r="U74" s="2">
        <v>0</v>
      </c>
      <c r="V74" s="2">
        <v>0</v>
      </c>
      <c r="W74" s="2">
        <v>262</v>
      </c>
      <c r="X74" s="2">
        <f>Data[[#This Row],[Open issues]]+Data[[#This Row],[Closed issues]]</f>
        <v>262</v>
      </c>
      <c r="Y74" s="2">
        <v>0</v>
      </c>
      <c r="Z74" s="2">
        <v>175</v>
      </c>
      <c r="AA74" s="2">
        <f>Data[[#This Row],[Open pull requests]]+Data[[#This Row],[Closed pull requests]]</f>
        <v>175</v>
      </c>
      <c r="AB74" s="2">
        <v>159</v>
      </c>
      <c r="AC74" s="2">
        <v>164</v>
      </c>
      <c r="AD74" s="2">
        <v>5</v>
      </c>
      <c r="AE74" s="2">
        <v>0</v>
      </c>
      <c r="AF74" s="2">
        <v>416</v>
      </c>
      <c r="AG74" s="2">
        <v>1245</v>
      </c>
      <c r="AH74" s="2">
        <v>11</v>
      </c>
      <c r="AI74" s="2"/>
      <c r="AJ74" s="2">
        <f>SUM(Data[[#This Row],[Running]:[GH runs]])</f>
        <v>1672</v>
      </c>
    </row>
    <row r="75" spans="1:36" x14ac:dyDescent="0.2">
      <c r="A75" s="1">
        <v>45070</v>
      </c>
      <c r="B75">
        <v>336</v>
      </c>
      <c r="C75">
        <v>129</v>
      </c>
      <c r="D75" s="2">
        <v>113</v>
      </c>
      <c r="E75" s="2">
        <v>274</v>
      </c>
      <c r="F75" s="2">
        <v>225</v>
      </c>
      <c r="G75" s="2">
        <v>5693</v>
      </c>
      <c r="H75" s="3">
        <f>Data[[#This Row],[LoC]]-G74</f>
        <v>11</v>
      </c>
      <c r="I75" s="2">
        <v>6735</v>
      </c>
      <c r="J75" s="2">
        <v>1952</v>
      </c>
      <c r="K75" s="2">
        <v>385</v>
      </c>
      <c r="L75" s="2">
        <v>434</v>
      </c>
      <c r="M75" s="2">
        <v>114</v>
      </c>
      <c r="N75" s="2">
        <v>60</v>
      </c>
      <c r="O75" s="2">
        <f>SUM(Data[[#This Row],[Shell]:[Bash]])</f>
        <v>9680</v>
      </c>
      <c r="P75" s="3">
        <f>Data[[#This Row],[Total]]-O74</f>
        <v>151</v>
      </c>
      <c r="Q75" s="2">
        <v>2083</v>
      </c>
      <c r="R75" s="2">
        <v>4397</v>
      </c>
      <c r="S75" s="2">
        <v>70105</v>
      </c>
      <c r="T75" s="2">
        <v>48231</v>
      </c>
      <c r="U75" s="2">
        <v>0</v>
      </c>
      <c r="V75" s="2">
        <v>0</v>
      </c>
      <c r="W75" s="2">
        <v>263</v>
      </c>
      <c r="X75" s="2">
        <f>Data[[#This Row],[Open issues]]+Data[[#This Row],[Closed issues]]</f>
        <v>263</v>
      </c>
      <c r="Y75" s="2">
        <v>0</v>
      </c>
      <c r="Z75" s="2">
        <v>175</v>
      </c>
      <c r="AA75" s="2">
        <f>Data[[#This Row],[Open pull requests]]+Data[[#This Row],[Closed pull requests]]</f>
        <v>175</v>
      </c>
      <c r="AB75" s="2">
        <v>159</v>
      </c>
      <c r="AC75" s="2">
        <v>164</v>
      </c>
      <c r="AD75" s="2">
        <v>5</v>
      </c>
      <c r="AE75" s="2">
        <v>0</v>
      </c>
      <c r="AF75" s="2">
        <v>417</v>
      </c>
      <c r="AG75" s="2">
        <v>1262</v>
      </c>
      <c r="AH75" s="2">
        <v>11</v>
      </c>
      <c r="AI75" s="2"/>
      <c r="AJ75" s="2">
        <f>SUM(Data[[#This Row],[Running]:[GH runs]])</f>
        <v>1690</v>
      </c>
    </row>
    <row r="76" spans="1:36" x14ac:dyDescent="0.2">
      <c r="A76" s="1">
        <v>45076</v>
      </c>
      <c r="B76">
        <v>336</v>
      </c>
      <c r="C76">
        <v>129</v>
      </c>
      <c r="D76" s="2">
        <v>113</v>
      </c>
      <c r="E76" s="2">
        <v>275</v>
      </c>
      <c r="F76" s="2">
        <v>226</v>
      </c>
      <c r="G76" s="2">
        <v>5693</v>
      </c>
      <c r="H76" s="3">
        <f>Data[[#This Row],[LoC]]-G75</f>
        <v>0</v>
      </c>
      <c r="I76" s="2">
        <v>6735</v>
      </c>
      <c r="J76" s="2">
        <v>1956</v>
      </c>
      <c r="K76" s="2">
        <v>385</v>
      </c>
      <c r="L76" s="2">
        <v>434</v>
      </c>
      <c r="M76" s="2">
        <v>114</v>
      </c>
      <c r="N76" s="2">
        <v>60</v>
      </c>
      <c r="O76" s="2">
        <f>SUM(Data[[#This Row],[Shell]:[Bash]])</f>
        <v>9684</v>
      </c>
      <c r="P76" s="3">
        <f>Data[[#This Row],[Total]]-O75</f>
        <v>4</v>
      </c>
      <c r="Q76" s="2">
        <v>2084</v>
      </c>
      <c r="R76" s="2">
        <v>4406</v>
      </c>
      <c r="S76" s="2">
        <v>70120</v>
      </c>
      <c r="T76" s="2">
        <v>48241</v>
      </c>
      <c r="U76" s="2">
        <v>0</v>
      </c>
      <c r="V76" s="2">
        <v>0</v>
      </c>
      <c r="W76" s="2">
        <v>263</v>
      </c>
      <c r="X76" s="2">
        <f>Data[[#This Row],[Open issues]]+Data[[#This Row],[Closed issues]]</f>
        <v>263</v>
      </c>
      <c r="Y76" s="2">
        <v>0</v>
      </c>
      <c r="Z76" s="2">
        <v>175</v>
      </c>
      <c r="AA76" s="2">
        <f>Data[[#This Row],[Open pull requests]]+Data[[#This Row],[Closed pull requests]]</f>
        <v>175</v>
      </c>
      <c r="AB76" s="2">
        <v>159</v>
      </c>
      <c r="AC76" s="2">
        <v>164</v>
      </c>
      <c r="AD76" s="2">
        <v>5</v>
      </c>
      <c r="AE76" s="2">
        <v>0</v>
      </c>
      <c r="AF76" s="2">
        <v>417</v>
      </c>
      <c r="AG76" s="2">
        <v>1269</v>
      </c>
      <c r="AH76" s="2">
        <v>11</v>
      </c>
      <c r="AI76" s="2"/>
      <c r="AJ76" s="2">
        <f>SUM(Data[[#This Row],[Running]:[GH runs]])</f>
        <v>1697</v>
      </c>
    </row>
    <row r="77" spans="1:36" x14ac:dyDescent="0.2">
      <c r="A77" s="1">
        <v>45089</v>
      </c>
      <c r="B77" s="4">
        <v>336</v>
      </c>
      <c r="C77" s="4">
        <v>129</v>
      </c>
      <c r="D77" s="2">
        <v>113</v>
      </c>
      <c r="E77" s="2">
        <v>275</v>
      </c>
      <c r="F77" s="2">
        <v>226</v>
      </c>
      <c r="G77" s="2">
        <v>5693</v>
      </c>
      <c r="H77" s="3">
        <f>Data[[#This Row],[LoC]]-G76</f>
        <v>0</v>
      </c>
      <c r="I77" s="2">
        <v>6735</v>
      </c>
      <c r="J77" s="2">
        <v>1956</v>
      </c>
      <c r="K77" s="2">
        <v>385</v>
      </c>
      <c r="L77" s="2">
        <v>434</v>
      </c>
      <c r="M77" s="2">
        <v>114</v>
      </c>
      <c r="N77" s="2">
        <v>60</v>
      </c>
      <c r="O77" s="2">
        <f>SUM(Data[[#This Row],[Shell]:[Bash]])</f>
        <v>9684</v>
      </c>
      <c r="P77" s="3">
        <f>Data[[#This Row],[Total]]-O76</f>
        <v>0</v>
      </c>
      <c r="Q77" s="2">
        <v>2085</v>
      </c>
      <c r="R77" s="2">
        <v>4407</v>
      </c>
      <c r="S77" s="2">
        <v>70120</v>
      </c>
      <c r="T77" s="2">
        <v>48241</v>
      </c>
      <c r="U77" s="2">
        <v>0</v>
      </c>
      <c r="V77" s="2">
        <v>0</v>
      </c>
      <c r="W77" s="2">
        <v>263</v>
      </c>
      <c r="X77" s="2">
        <f>Data[[#This Row],[Open issues]]+Data[[#This Row],[Closed issues]]</f>
        <v>263</v>
      </c>
      <c r="Y77" s="2">
        <v>0</v>
      </c>
      <c r="Z77" s="2">
        <v>175</v>
      </c>
      <c r="AA77" s="2">
        <f>Data[[#This Row],[Open pull requests]]+Data[[#This Row],[Closed pull requests]]</f>
        <v>175</v>
      </c>
      <c r="AB77" s="2">
        <v>159</v>
      </c>
      <c r="AC77" s="2">
        <v>164</v>
      </c>
      <c r="AD77" s="2">
        <v>5</v>
      </c>
      <c r="AE77" s="2">
        <v>0</v>
      </c>
      <c r="AF77" s="2">
        <v>405</v>
      </c>
      <c r="AG77" s="2">
        <v>1285</v>
      </c>
      <c r="AH77" s="2">
        <v>9</v>
      </c>
      <c r="AI77" s="2"/>
      <c r="AJ77" s="2">
        <f>SUM(Data[[#This Row],[Running]:[GH runs]])</f>
        <v>1699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2023-06-12T08:23:23Z</dcterms:modified>
</cp:coreProperties>
</file>