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1CD7E25B-5720-664F-B10D-A0CDD870452F}" xr6:coauthVersionLast="47" xr6:coauthVersionMax="47" xr10:uidLastSave="{00000000-0000-0000-0000-000000000000}"/>
  <bookViews>
    <workbookView xWindow="0" yWindow="880" windowWidth="41120" windowHeight="121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" i="1" l="1"/>
  <c r="O78" i="1"/>
  <c r="X78" i="1"/>
  <c r="AA78" i="1"/>
  <c r="AJ78" i="1"/>
  <c r="H77" i="1"/>
  <c r="O77" i="1"/>
  <c r="X77" i="1"/>
  <c r="AA77" i="1"/>
  <c r="AJ77" i="1"/>
  <c r="H76" i="1"/>
  <c r="O76" i="1"/>
  <c r="X76" i="1"/>
  <c r="AA76" i="1"/>
  <c r="AJ76" i="1"/>
  <c r="AA75" i="1"/>
  <c r="H75" i="1"/>
  <c r="O75" i="1"/>
  <c r="X75" i="1"/>
  <c r="AJ75" i="1"/>
  <c r="H74" i="1"/>
  <c r="O74" i="1"/>
  <c r="X74" i="1"/>
  <c r="AA74" i="1"/>
  <c r="AJ74" i="1"/>
  <c r="H73" i="1"/>
  <c r="O73" i="1"/>
  <c r="X73" i="1"/>
  <c r="AA73" i="1"/>
  <c r="AJ73" i="1"/>
  <c r="H72" i="1"/>
  <c r="O72" i="1"/>
  <c r="X72" i="1"/>
  <c r="AA72" i="1"/>
  <c r="AJ72" i="1"/>
  <c r="H71" i="1"/>
  <c r="O71" i="1"/>
  <c r="X71" i="1"/>
  <c r="AA71" i="1"/>
  <c r="AJ71" i="1"/>
  <c r="H70" i="1"/>
  <c r="O70" i="1"/>
  <c r="X70" i="1"/>
  <c r="AA70" i="1"/>
  <c r="AJ70" i="1"/>
  <c r="H69" i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78" i="1" l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<sst xmlns="http://schemas.openxmlformats.org/spreadsheetml/2006/main" count="36" uniqueCount="36">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</sst>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Data!$G$2:$G$78</c:f>
              <c:numCache>
                <c:formatCode>#,##0</c:formatCode>
                <c:ptCount val="77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Data!$Q$2:$Q$78</c:f>
              <c:numCache>
                <c:formatCode>#,##0</c:formatCode>
                <c:ptCount val="77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Data!$R$2:$R$78</c:f>
              <c:numCache>
                <c:formatCode>#,##0</c:formatCode>
                <c:ptCount val="77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Data!$V$2:$V$78</c:f>
              <c:numCache>
                <c:formatCode>#,##0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Data!$Y$2:$Y$78</c:f>
              <c:numCache>
                <c:formatCode>#,##0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Data!$U$2:$U$78</c:f>
              <c:numCache>
                <c:formatCode>#,##0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Data!$X$2:$X$78</c:f>
              <c:numCache>
                <c:formatCode>#,##0</c:formatCode>
                <c:ptCount val="77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Data!$AA$2:$AA$78</c:f>
              <c:numCache>
                <c:formatCode>#,##0</c:formatCode>
                <c:ptCount val="77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Data!$AC$2:$AC$78</c:f>
              <c:numCache>
                <c:formatCode>#,##0</c:formatCode>
                <c:ptCount val="77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Data!$AE$2:$AE$78</c:f>
              <c:numCache>
                <c:formatCode>#,##0</c:formatCode>
                <c:ptCount val="77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Data!$AF$2:$AF$78</c:f>
              <c:numCache>
                <c:formatCode>#,##0</c:formatCode>
                <c:ptCount val="77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Data!$AG$2:$AG$78</c:f>
              <c:numCache>
                <c:formatCode>#,##0</c:formatCode>
                <c:ptCount val="77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Data!$AH$2:$AH$78</c:f>
              <c:numCache>
                <c:formatCode>#,##0</c:formatCode>
                <c:ptCount val="77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Data!$AI$2:$AI$78</c:f>
              <c:numCache>
                <c:formatCode>#,##0</c:formatCode>
                <c:ptCount val="77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Data!$B$2:$B$78</c:f>
              <c:numCache>
                <c:formatCode>General</c:formatCode>
                <c:ptCount val="77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Data!$A$2:$A$78</c:f>
              <c:numCache>
                <c:formatCode>m/d/yy</c:formatCode>
                <c:ptCount val="7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</c:numCache>
            </c:numRef>
          </c:cat>
          <c:val>
            <c:numRef>
              <c:f>Data!$C$2:$C$78</c:f>
              <c:numCache>
                <c:formatCode>General</c:formatCode>
                <c:ptCount val="77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78" totalsRowShown="0">
  <autoFilter ref="A1:AJ78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78"/>
  <sheetViews>
    <sheetView tabSelected="1" topLeftCell="S1" zoomScale="140" zoomScaleNormal="140" workbookViewId="0">
      <pane ySplit="1" topLeftCell="A70" activePane="bottomLeft" state="frozen"/>
      <selection pane="bottomLeft" activeCell="AI78" sqref="AI78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  <row r="70" spans="1:36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>
        <f>SUM(Data[[#This Row],[Shell]:[Bash]])</f>
        <v>9375</v>
      </c>
      <c r="P70" s="3">
        <f>Data[[#This Row],[Total]]-O69</f>
        <v>-15</v>
      </c>
      <c r="Q70" s="2">
        <v>2054</v>
      </c>
      <c r="R70" s="2">
        <v>4321</v>
      </c>
      <c r="S70" s="2">
        <v>68611</v>
      </c>
      <c r="T70" s="2">
        <v>47765</v>
      </c>
      <c r="U70" s="2">
        <v>0</v>
      </c>
      <c r="V70" s="2">
        <v>0</v>
      </c>
      <c r="W70" s="2">
        <v>258</v>
      </c>
      <c r="X70" s="2">
        <f>Data[[#This Row],[Open issues]]+Data[[#This Row],[Closed issues]]</f>
        <v>258</v>
      </c>
      <c r="Y70" s="2">
        <v>0</v>
      </c>
      <c r="Z70" s="2">
        <v>174</v>
      </c>
      <c r="AA70" s="2">
        <f>Data[[#This Row],[Open pull requests]]+Data[[#This Row],[Closed pull requests]]</f>
        <v>174</v>
      </c>
      <c r="AB70" s="2">
        <v>157</v>
      </c>
      <c r="AC70" s="2">
        <v>163</v>
      </c>
      <c r="AD70" s="2">
        <v>5</v>
      </c>
      <c r="AE70" s="2">
        <v>0</v>
      </c>
      <c r="AF70" s="2">
        <v>395</v>
      </c>
      <c r="AG70" s="2">
        <v>1175</v>
      </c>
      <c r="AH70" s="2">
        <v>11</v>
      </c>
      <c r="AI70" s="2"/>
      <c r="AJ70" s="2">
        <f>SUM(Data[[#This Row],[Running]:[GH runs]])</f>
        <v>1581</v>
      </c>
    </row>
    <row r="71" spans="1:36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>
        <f>SUM(Data[[#This Row],[Shell]:[Bash]])</f>
        <v>9389</v>
      </c>
      <c r="P71" s="3">
        <f>Data[[#This Row],[Total]]-O70</f>
        <v>14</v>
      </c>
      <c r="Q71" s="2">
        <v>2058</v>
      </c>
      <c r="R71" s="2">
        <v>4333</v>
      </c>
      <c r="S71" s="2">
        <v>68656</v>
      </c>
      <c r="T71" s="2">
        <v>47780</v>
      </c>
      <c r="U71" s="2">
        <v>0</v>
      </c>
      <c r="V71" s="2">
        <v>0</v>
      </c>
      <c r="W71" s="2">
        <v>259</v>
      </c>
      <c r="X71" s="2">
        <f>Data[[#This Row],[Open issues]]+Data[[#This Row],[Closed issues]]</f>
        <v>259</v>
      </c>
      <c r="Y71" s="2">
        <v>0</v>
      </c>
      <c r="Z71" s="2">
        <v>174</v>
      </c>
      <c r="AA71" s="2">
        <f>Data[[#This Row],[Open pull requests]]+Data[[#This Row],[Closed pull requests]]</f>
        <v>174</v>
      </c>
      <c r="AB71" s="2">
        <v>157</v>
      </c>
      <c r="AC71" s="2">
        <v>164</v>
      </c>
      <c r="AD71" s="2">
        <v>5</v>
      </c>
      <c r="AE71" s="2">
        <v>0</v>
      </c>
      <c r="AF71" s="2">
        <v>397</v>
      </c>
      <c r="AG71" s="2">
        <v>1184</v>
      </c>
      <c r="AH71" s="2">
        <v>11</v>
      </c>
      <c r="AI71" s="2"/>
      <c r="AJ71" s="2">
        <f>SUM(Data[[#This Row],[Running]:[GH runs]])</f>
        <v>1592</v>
      </c>
    </row>
    <row r="72" spans="1:36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>
        <f>SUM(Data[[#This Row],[Shell]:[Bash]])</f>
        <v>9437</v>
      </c>
      <c r="P72" s="3">
        <f>Data[[#This Row],[Total]]-O71</f>
        <v>48</v>
      </c>
      <c r="Q72" s="2">
        <v>2066</v>
      </c>
      <c r="R72" s="2">
        <v>4357</v>
      </c>
      <c r="S72" s="2">
        <v>68813</v>
      </c>
      <c r="T72" s="2">
        <v>47851</v>
      </c>
      <c r="U72" s="2">
        <v>0</v>
      </c>
      <c r="V72" s="2">
        <v>0</v>
      </c>
      <c r="W72" s="2">
        <v>261</v>
      </c>
      <c r="X72" s="2">
        <f>Data[[#This Row],[Open issues]]+Data[[#This Row],[Closed issues]]</f>
        <v>261</v>
      </c>
      <c r="Y72" s="2">
        <v>0</v>
      </c>
      <c r="Z72" s="2">
        <v>174</v>
      </c>
      <c r="AA72" s="2">
        <f>Data[[#This Row],[Open pull requests]]+Data[[#This Row],[Closed pull requests]]</f>
        <v>174</v>
      </c>
      <c r="AB72" s="2">
        <v>157</v>
      </c>
      <c r="AC72" s="2">
        <v>164</v>
      </c>
      <c r="AD72" s="2">
        <v>5</v>
      </c>
      <c r="AE72" s="2">
        <v>0</v>
      </c>
      <c r="AF72" s="2">
        <v>407</v>
      </c>
      <c r="AG72" s="2">
        <v>1207</v>
      </c>
      <c r="AH72" s="2">
        <v>11</v>
      </c>
      <c r="AI72" s="2"/>
      <c r="AJ72" s="2">
        <f>SUM(Data[[#This Row],[Running]:[GH runs]])</f>
        <v>1625</v>
      </c>
    </row>
    <row r="73" spans="1:36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>
        <f>SUM(Data[[#This Row],[Shell]:[Bash]])</f>
        <v>9513</v>
      </c>
      <c r="P73" s="3">
        <f>Data[[#This Row],[Total]]-O72</f>
        <v>76</v>
      </c>
      <c r="Q73" s="2">
        <v>2073</v>
      </c>
      <c r="R73" s="2">
        <v>4379</v>
      </c>
      <c r="S73" s="2">
        <v>69220</v>
      </c>
      <c r="T73" s="2">
        <v>48106</v>
      </c>
      <c r="U73" s="2">
        <v>0</v>
      </c>
      <c r="V73" s="2">
        <v>0</v>
      </c>
      <c r="W73" s="2">
        <v>262</v>
      </c>
      <c r="X73" s="2">
        <f>Data[[#This Row],[Open issues]]+Data[[#This Row],[Closed issues]]</f>
        <v>262</v>
      </c>
      <c r="Y73" s="2">
        <v>0</v>
      </c>
      <c r="Z73" s="2">
        <v>174</v>
      </c>
      <c r="AA73" s="2">
        <f>Data[[#This Row],[Open pull requests]]+Data[[#This Row],[Closed pull requests]]</f>
        <v>174</v>
      </c>
      <c r="AB73" s="2">
        <v>159</v>
      </c>
      <c r="AC73" s="2">
        <v>164</v>
      </c>
      <c r="AD73" s="2">
        <v>5</v>
      </c>
      <c r="AE73" s="2">
        <v>0</v>
      </c>
      <c r="AF73" s="2">
        <v>415</v>
      </c>
      <c r="AG73" s="2">
        <v>1228</v>
      </c>
      <c r="AH73" s="2">
        <v>11</v>
      </c>
      <c r="AI73" s="2"/>
      <c r="AJ73" s="2">
        <f>SUM(Data[[#This Row],[Running]:[GH runs]])</f>
        <v>1654</v>
      </c>
    </row>
    <row r="74" spans="1:36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>
        <f>SUM(Data[[#This Row],[Shell]:[Bash]])</f>
        <v>9529</v>
      </c>
      <c r="P74" s="3">
        <f>Data[[#This Row],[Total]]-O73</f>
        <v>16</v>
      </c>
      <c r="Q74" s="2">
        <v>2079</v>
      </c>
      <c r="R74" s="2">
        <v>4391</v>
      </c>
      <c r="S74" s="2">
        <v>70047</v>
      </c>
      <c r="T74" s="2">
        <v>48194</v>
      </c>
      <c r="U74" s="2">
        <v>0</v>
      </c>
      <c r="V74" s="2">
        <v>0</v>
      </c>
      <c r="W74" s="2">
        <v>262</v>
      </c>
      <c r="X74" s="2">
        <f>Data[[#This Row],[Open issues]]+Data[[#This Row],[Closed issues]]</f>
        <v>262</v>
      </c>
      <c r="Y74" s="2">
        <v>0</v>
      </c>
      <c r="Z74" s="2">
        <v>175</v>
      </c>
      <c r="AA74" s="2">
        <f>Data[[#This Row],[Open pull requests]]+Data[[#This Row],[Closed pull requests]]</f>
        <v>175</v>
      </c>
      <c r="AB74" s="2">
        <v>159</v>
      </c>
      <c r="AC74" s="2">
        <v>164</v>
      </c>
      <c r="AD74" s="2">
        <v>5</v>
      </c>
      <c r="AE74" s="2">
        <v>0</v>
      </c>
      <c r="AF74" s="2">
        <v>416</v>
      </c>
      <c r="AG74" s="2">
        <v>1245</v>
      </c>
      <c r="AH74" s="2">
        <v>11</v>
      </c>
      <c r="AI74" s="2"/>
      <c r="AJ74" s="2">
        <f>SUM(Data[[#This Row],[Running]:[GH runs]])</f>
        <v>1672</v>
      </c>
    </row>
    <row r="75" spans="1:36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>
        <f>SUM(Data[[#This Row],[Shell]:[Bash]])</f>
        <v>9680</v>
      </c>
      <c r="P75" s="3">
        <f>Data[[#This Row],[Total]]-O74</f>
        <v>151</v>
      </c>
      <c r="Q75" s="2">
        <v>2083</v>
      </c>
      <c r="R75" s="2">
        <v>4397</v>
      </c>
      <c r="S75" s="2">
        <v>70105</v>
      </c>
      <c r="T75" s="2">
        <v>48231</v>
      </c>
      <c r="U75" s="2">
        <v>0</v>
      </c>
      <c r="V75" s="2">
        <v>0</v>
      </c>
      <c r="W75" s="2">
        <v>263</v>
      </c>
      <c r="X75" s="2">
        <f>Data[[#This Row],[Open issues]]+Data[[#This Row],[Closed issues]]</f>
        <v>263</v>
      </c>
      <c r="Y75" s="2">
        <v>0</v>
      </c>
      <c r="Z75" s="2">
        <v>175</v>
      </c>
      <c r="AA75" s="2">
        <f>Data[[#This Row],[Open pull requests]]+Data[[#This Row],[Closed pull requests]]</f>
        <v>175</v>
      </c>
      <c r="AB75" s="2">
        <v>159</v>
      </c>
      <c r="AC75" s="2">
        <v>164</v>
      </c>
      <c r="AD75" s="2">
        <v>5</v>
      </c>
      <c r="AE75" s="2">
        <v>0</v>
      </c>
      <c r="AF75" s="2">
        <v>417</v>
      </c>
      <c r="AG75" s="2">
        <v>1262</v>
      </c>
      <c r="AH75" s="2">
        <v>11</v>
      </c>
      <c r="AI75" s="2"/>
      <c r="AJ75" s="2">
        <f>SUM(Data[[#This Row],[Running]:[GH runs]])</f>
        <v>1690</v>
      </c>
    </row>
    <row r="76" spans="1:36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>
        <f>SUM(Data[[#This Row],[Shell]:[Bash]])</f>
        <v>9684</v>
      </c>
      <c r="P76" s="3">
        <f>Data[[#This Row],[Total]]-O75</f>
        <v>4</v>
      </c>
      <c r="Q76" s="2">
        <v>2084</v>
      </c>
      <c r="R76" s="2">
        <v>4406</v>
      </c>
      <c r="S76" s="2">
        <v>70120</v>
      </c>
      <c r="T76" s="2">
        <v>48241</v>
      </c>
      <c r="U76" s="2">
        <v>0</v>
      </c>
      <c r="V76" s="2">
        <v>0</v>
      </c>
      <c r="W76" s="2">
        <v>263</v>
      </c>
      <c r="X76" s="2">
        <f>Data[[#This Row],[Open issues]]+Data[[#This Row],[Closed issues]]</f>
        <v>263</v>
      </c>
      <c r="Y76" s="2">
        <v>0</v>
      </c>
      <c r="Z76" s="2">
        <v>175</v>
      </c>
      <c r="AA76" s="2">
        <f>Data[[#This Row],[Open pull requests]]+Data[[#This Row],[Closed pull requests]]</f>
        <v>175</v>
      </c>
      <c r="AB76" s="2">
        <v>159</v>
      </c>
      <c r="AC76" s="2">
        <v>164</v>
      </c>
      <c r="AD76" s="2">
        <v>5</v>
      </c>
      <c r="AE76" s="2">
        <v>0</v>
      </c>
      <c r="AF76" s="2">
        <v>417</v>
      </c>
      <c r="AG76" s="2">
        <v>1269</v>
      </c>
      <c r="AH76" s="2">
        <v>11</v>
      </c>
      <c r="AI76" s="2"/>
      <c r="AJ76" s="2">
        <f>SUM(Data[[#This Row],[Running]:[GH runs]])</f>
        <v>1697</v>
      </c>
    </row>
    <row r="77" spans="1:36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>
        <f>SUM(Data[[#This Row],[Shell]:[Bash]])</f>
        <v>9684</v>
      </c>
      <c r="P77" s="3">
        <f>Data[[#This Row],[Total]]-O76</f>
        <v>0</v>
      </c>
      <c r="Q77" s="2">
        <v>2085</v>
      </c>
      <c r="R77" s="2">
        <v>4407</v>
      </c>
      <c r="S77" s="2">
        <v>70120</v>
      </c>
      <c r="T77" s="2">
        <v>48241</v>
      </c>
      <c r="U77" s="2">
        <v>0</v>
      </c>
      <c r="V77" s="2">
        <v>0</v>
      </c>
      <c r="W77" s="2">
        <v>263</v>
      </c>
      <c r="X77" s="2">
        <f>Data[[#This Row],[Open issues]]+Data[[#This Row],[Closed issues]]</f>
        <v>263</v>
      </c>
      <c r="Y77" s="2">
        <v>0</v>
      </c>
      <c r="Z77" s="2">
        <v>175</v>
      </c>
      <c r="AA77" s="2">
        <f>Data[[#This Row],[Open pull requests]]+Data[[#This Row],[Closed pull requests]]</f>
        <v>175</v>
      </c>
      <c r="AB77" s="2">
        <v>159</v>
      </c>
      <c r="AC77" s="2">
        <v>164</v>
      </c>
      <c r="AD77" s="2">
        <v>5</v>
      </c>
      <c r="AE77" s="2">
        <v>0</v>
      </c>
      <c r="AF77" s="2">
        <v>405</v>
      </c>
      <c r="AG77" s="2">
        <v>1285</v>
      </c>
      <c r="AH77" s="2">
        <v>9</v>
      </c>
      <c r="AI77" s="2"/>
      <c r="AJ77" s="2">
        <f>SUM(Data[[#This Row],[Running]:[GH runs]])</f>
        <v>1699</v>
      </c>
    </row>
    <row r="78" spans="1:36" x14ac:dyDescent="0.2">
      <c r="A78" s="1">
        <v>45117</v>
      </c>
      <c r="B78" s="4">
        <v>338</v>
      </c>
      <c r="C78" s="4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>
        <f>SUM(Data[[#This Row],[Shell]:[Bash]])</f>
        <v>9558</v>
      </c>
      <c r="P78" s="3">
        <f>Data[[#This Row],[Total]]-O77</f>
        <v>-126</v>
      </c>
      <c r="Q78" s="2">
        <v>2090</v>
      </c>
      <c r="R78" s="2">
        <v>4414</v>
      </c>
      <c r="S78" s="2">
        <v>70140</v>
      </c>
      <c r="T78" s="2">
        <v>48247</v>
      </c>
      <c r="U78" s="2">
        <v>1</v>
      </c>
      <c r="V78" s="2">
        <v>1</v>
      </c>
      <c r="W78" s="2">
        <v>264</v>
      </c>
      <c r="X78" s="2">
        <f>Data[[#This Row],[Open issues]]+Data[[#This Row],[Closed issues]]</f>
        <v>265</v>
      </c>
      <c r="Y78" s="2">
        <v>0</v>
      </c>
      <c r="Z78" s="2">
        <v>175</v>
      </c>
      <c r="AA78" s="2">
        <f>Data[[#This Row],[Open pull requests]]+Data[[#This Row],[Closed pull requests]]</f>
        <v>175</v>
      </c>
      <c r="AB78" s="2">
        <v>159</v>
      </c>
      <c r="AC78" s="2">
        <v>164</v>
      </c>
      <c r="AD78" s="2">
        <v>5</v>
      </c>
      <c r="AE78" s="2">
        <v>0</v>
      </c>
      <c r="AF78" s="2">
        <v>319</v>
      </c>
      <c r="AG78" s="2">
        <v>1519</v>
      </c>
      <c r="AH78" s="2">
        <v>6</v>
      </c>
      <c r="AI78" s="2"/>
      <c r="AJ78" s="2">
        <f>SUM(Data[[#This Row],[Running]:[GH runs]])</f>
        <v>1844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2023-07-10T07:29:41Z</dcterms:modified>
</cp:coreProperties>
</file>