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GitRepository\GitLab\yh-project\Assets\Tables\"/>
    </mc:Choice>
  </mc:AlternateContent>
  <xr:revisionPtr revIDLastSave="0" documentId="13_ncr:1_{CBDB29DB-74F1-46BE-9E62-5B96DFB7937A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plot" sheetId="6" r:id="rId1"/>
    <sheet name="event_site" sheetId="4" r:id="rId2"/>
  </sheets>
  <definedNames>
    <definedName name="locate">_xlfn.LAMBDA(_xlpm.col_relative,_xlpm.rows,"RC["&amp;_xlpm.col_relative&amp;"]:R["&amp;_xlpm.rows-1&amp;"]C["&amp;_xlpm.col_relative&amp;"]")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4" l="1" a="1"/>
  <c r="L4" i="4" s="1"/>
  <c r="H28" i="4"/>
  <c r="F28" i="4"/>
  <c r="H27" i="4"/>
  <c r="H10" i="6"/>
  <c r="F10" i="6" s="1"/>
  <c r="H5" i="6"/>
  <c r="F5" i="6" s="1"/>
  <c r="H6" i="6"/>
  <c r="F6" i="6" s="1"/>
  <c r="H7" i="6"/>
  <c r="F7" i="6" s="1"/>
  <c r="H8" i="6"/>
  <c r="F8" i="6" s="1"/>
  <c r="H9" i="6"/>
  <c r="F9" i="6" s="1"/>
  <c r="H4" i="6"/>
  <c r="F4" i="6" s="1"/>
  <c r="F15" i="6"/>
  <c r="F14" i="6"/>
  <c r="F13" i="6"/>
  <c r="H25" i="4"/>
  <c r="F25" i="4"/>
  <c r="H24" i="4"/>
  <c r="F24" i="4"/>
  <c r="H23" i="4"/>
  <c r="F23" i="4"/>
  <c r="H22" i="4"/>
  <c r="F22" i="4"/>
  <c r="H21" i="4"/>
  <c r="F21" i="4"/>
  <c r="H20" i="4"/>
  <c r="F20" i="4"/>
  <c r="H19" i="4"/>
  <c r="F19" i="4"/>
  <c r="H18" i="4"/>
  <c r="F18" i="4"/>
  <c r="H17" i="4"/>
  <c r="F17" i="4"/>
  <c r="H16" i="4"/>
  <c r="F16" i="4"/>
  <c r="H15" i="4"/>
  <c r="F15" i="4"/>
  <c r="H14" i="4"/>
  <c r="F14" i="4"/>
  <c r="H13" i="4"/>
  <c r="F13" i="4"/>
  <c r="H12" i="4"/>
  <c r="F12" i="4"/>
  <c r="H11" i="4"/>
  <c r="F11" i="4"/>
  <c r="H10" i="4"/>
  <c r="F10" i="4"/>
  <c r="H9" i="4"/>
  <c r="F9" i="4"/>
  <c r="H8" i="4"/>
  <c r="F8" i="4"/>
  <c r="H7" i="4"/>
  <c r="F7" i="4"/>
  <c r="H6" i="4"/>
  <c r="F6" i="4"/>
  <c r="H5" i="4"/>
  <c r="F5" i="4"/>
  <c r="H4" i="4"/>
  <c r="F4" i="4"/>
  <c r="I13" i="6" a="1"/>
  <c r="I4" i="6" a="1"/>
  <c r="I4" i="6" l="1"/>
  <c r="I13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<sst xmlns="http://schemas.openxmlformats.org/spreadsheetml/2006/main" count="162" uniqueCount="92">
  <si>
    <t>group_id</t>
  </si>
  <si>
    <t>site_order</t>
  </si>
  <si>
    <t>event_count</t>
  </si>
  <si>
    <t>event_list</t>
  </si>
  <si>
    <t>event_interval</t>
  </si>
  <si>
    <t>uint key</t>
  </si>
  <si>
    <t>int</t>
  </si>
  <si>
    <t>uint[]</t>
  </si>
  <si>
    <t>(float,float)</t>
  </si>
  <si>
    <t>组id</t>
  </si>
  <si>
    <r>
      <rPr>
        <b/>
        <sz val="11"/>
        <color theme="1"/>
        <rFont val="等线"/>
        <family val="3"/>
        <charset val="134"/>
        <scheme val="minor"/>
      </rPr>
      <t xml:space="preserve">子id
</t>
    </r>
    <r>
      <rPr>
        <i/>
        <sz val="10"/>
        <color theme="1"/>
        <rFont val="等线"/>
        <family val="3"/>
        <charset val="134"/>
        <scheme val="minor"/>
      </rPr>
      <t>也是顺序</t>
    </r>
  </si>
  <si>
    <t>组内事件数量</t>
  </si>
  <si>
    <r>
      <rPr>
        <b/>
        <sz val="11"/>
        <color theme="1"/>
        <rFont val="等线"/>
        <family val="3"/>
        <charset val="134"/>
        <scheme val="minor"/>
      </rPr>
      <t xml:space="preserve">事件列表
</t>
    </r>
    <r>
      <rPr>
        <i/>
        <sz val="10"/>
        <color theme="1"/>
        <rFont val="等线"/>
        <family val="3"/>
        <charset val="134"/>
        <scheme val="minor"/>
      </rPr>
      <t>event_site表id</t>
    </r>
  </si>
  <si>
    <t>组内事件间距</t>
  </si>
  <si>
    <t>id</t>
  </si>
  <si>
    <t>dialogue_graph</t>
  </si>
  <si>
    <t>prefeb</t>
  </si>
  <si>
    <t>string</t>
  </si>
  <si>
    <t>事件地点id</t>
  </si>
  <si>
    <t>备注1</t>
  </si>
  <si>
    <t>备注2</t>
  </si>
  <si>
    <t>命名辅助</t>
  </si>
  <si>
    <r>
      <rPr>
        <b/>
        <i/>
        <sz val="11"/>
        <color theme="6"/>
        <rFont val="等线"/>
        <family val="3"/>
        <charset val="134"/>
        <scheme val="minor"/>
      </rPr>
      <t>对话Graph</t>
    </r>
    <r>
      <rPr>
        <i/>
        <sz val="11"/>
        <color theme="6"/>
        <rFont val="等线"/>
        <family val="3"/>
        <charset val="134"/>
        <scheme val="minor"/>
      </rPr>
      <t xml:space="preserve">
bundle</t>
    </r>
  </si>
  <si>
    <r>
      <rPr>
        <b/>
        <sz val="11"/>
        <color theme="1"/>
        <rFont val="等线"/>
        <family val="3"/>
        <charset val="134"/>
        <scheme val="minor"/>
      </rPr>
      <t>对话Graph</t>
    </r>
    <r>
      <rPr>
        <sz val="11"/>
        <color theme="1"/>
        <rFont val="等线"/>
        <family val="3"/>
        <charset val="134"/>
        <scheme val="minor"/>
      </rPr>
      <t xml:space="preserve">
path</t>
    </r>
  </si>
  <si>
    <r>
      <rPr>
        <b/>
        <i/>
        <sz val="11"/>
        <color theme="6"/>
        <rFont val="等线"/>
        <family val="3"/>
        <charset val="134"/>
        <scheme val="minor"/>
      </rPr>
      <t>场景资源</t>
    </r>
    <r>
      <rPr>
        <i/>
        <sz val="11"/>
        <color theme="6"/>
        <rFont val="等线"/>
        <family val="3"/>
        <charset val="134"/>
        <scheme val="minor"/>
      </rPr>
      <t xml:space="preserve">
bundle</t>
    </r>
  </si>
  <si>
    <r>
      <rPr>
        <b/>
        <sz val="11"/>
        <color theme="1"/>
        <rFont val="等线"/>
        <family val="3"/>
        <charset val="134"/>
        <scheme val="minor"/>
      </rPr>
      <t>场景资源</t>
    </r>
    <r>
      <rPr>
        <sz val="11"/>
        <color theme="1"/>
        <rFont val="等线"/>
        <family val="3"/>
        <charset val="134"/>
        <scheme val="minor"/>
      </rPr>
      <t xml:space="preserve">
path</t>
    </r>
  </si>
  <si>
    <t>简单赠送</t>
  </si>
  <si>
    <t>金币</t>
  </si>
  <si>
    <t>wooden_box_coin</t>
  </si>
  <si>
    <t>dialogs</t>
  </si>
  <si>
    <t>encounter</t>
  </si>
  <si>
    <t>食物</t>
  </si>
  <si>
    <t>wooden_box_food</t>
  </si>
  <si>
    <t>木材</t>
  </si>
  <si>
    <t>wooden_box_wood</t>
  </si>
  <si>
    <t>武器部件</t>
  </si>
  <si>
    <t>wooden_box_weapon_parts</t>
  </si>
  <si>
    <t>落难旅人</t>
  </si>
  <si>
    <t>讨要/购买食物</t>
  </si>
  <si>
    <t>stranded_traveler_item</t>
  </si>
  <si>
    <t>落难老翁</t>
  </si>
  <si>
    <t>讨要/购买维修工具</t>
  </si>
  <si>
    <t>stranded_traveler</t>
  </si>
  <si>
    <t>篝火</t>
  </si>
  <si>
    <t>——</t>
  </si>
  <si>
    <t>campfire</t>
  </si>
  <si>
    <t>祭坛</t>
  </si>
  <si>
    <t>祝福祭坛</t>
  </si>
  <si>
    <t>altar_blessing</t>
  </si>
  <si>
    <t>神秘祭坛</t>
  </si>
  <si>
    <t>altar_mysteries</t>
  </si>
  <si>
    <t>邪教祭坛</t>
  </si>
  <si>
    <t>altar_cult</t>
  </si>
  <si>
    <t>自由职业者</t>
  </si>
  <si>
    <t>厨子</t>
  </si>
  <si>
    <t>traveller_cook</t>
  </si>
  <si>
    <t>工匠</t>
  </si>
  <si>
    <t>traveller_craftsman</t>
  </si>
  <si>
    <t>猎户</t>
  </si>
  <si>
    <t>traveller_hunter</t>
  </si>
  <si>
    <t>纺织工</t>
  </si>
  <si>
    <t>traveller_weaver</t>
  </si>
  <si>
    <t>菜农</t>
  </si>
  <si>
    <t>traveller_peasant</t>
  </si>
  <si>
    <t>资源采集</t>
  </si>
  <si>
    <t>果丛</t>
  </si>
  <si>
    <t>collet_fruit</t>
  </si>
  <si>
    <t>枯木林</t>
  </si>
  <si>
    <t>collet_timber</t>
  </si>
  <si>
    <t>乱石堆</t>
  </si>
  <si>
    <t>collet_stone</t>
  </si>
  <si>
    <t>废矿坑</t>
  </si>
  <si>
    <t>collet_ore</t>
  </si>
  <si>
    <t>藤蔓丛</t>
  </si>
  <si>
    <t>collet_fiber</t>
  </si>
  <si>
    <t>生胶木</t>
  </si>
  <si>
    <t>collet_glue</t>
  </si>
  <si>
    <t>受伤的猎物</t>
  </si>
  <si>
    <t>collet_meat</t>
  </si>
  <si>
    <t>辅助列1
间距min</t>
    <phoneticPr fontId="9" type="noConversion"/>
  </si>
  <si>
    <t>辅助列2
间距 max</t>
    <phoneticPr fontId="9" type="noConversion"/>
  </si>
  <si>
    <t>剩余长度统计</t>
    <phoneticPr fontId="9" type="noConversion"/>
  </si>
  <si>
    <t>ui_visible</t>
    <phoneticPr fontId="9" type="noConversion"/>
  </si>
  <si>
    <t>bool</t>
    <phoneticPr fontId="9" type="noConversion"/>
  </si>
  <si>
    <r>
      <t xml:space="preserve">进度条上强化显示
</t>
    </r>
    <r>
      <rPr>
        <i/>
        <sz val="9"/>
        <color theme="1"/>
        <rFont val="等线"/>
        <family val="3"/>
        <charset val="134"/>
        <scheme val="minor"/>
      </rPr>
      <t>true: 强化显示为重要地点
false:半透明显示</t>
    </r>
    <phoneticPr fontId="9" type="noConversion"/>
  </si>
  <si>
    <t>信标</t>
    <phoneticPr fontId="11" type="noConversion"/>
  </si>
  <si>
    <t>信标石碑</t>
    <phoneticPr fontId="11" type="noConversion"/>
  </si>
  <si>
    <t>信标营地</t>
    <phoneticPr fontId="11" type="noConversion"/>
  </si>
  <si>
    <t>beacon_stele</t>
    <phoneticPr fontId="11" type="noConversion"/>
  </si>
  <si>
    <t>beacon_camp</t>
    <phoneticPr fontId="11" type="noConversion"/>
  </si>
  <si>
    <t>esdg_45001_wooden_box_coin</t>
  </si>
  <si>
    <t>45001;45002;45003;45004;45011;45031;45041;45043;45045;45061;45062;45063;45064;45065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</si>
</sst>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6"/>
      <name val="等线"/>
      <family val="3"/>
      <charset val="134"/>
      <scheme val="minor"/>
    </font>
    <font>
      <b/>
      <i/>
      <sz val="11"/>
      <color theme="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 tint="0.499984740745262"/>
      <name val="等线"/>
      <family val="3"/>
      <charset val="134"/>
      <scheme val="minor"/>
    </font>
    <font>
      <i/>
      <sz val="11"/>
      <color theme="1" tint="0.499984740745262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i/>
      <sz val="11"/>
      <color theme="9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12" fillId="0" borderId="0" xfId="0" applyFont="1" applyAlignment="1">
      <alignment horizontal="center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5" fillId="3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0" fillId="0" borderId="0" xfId="0" applyFont="1"/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2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pane ySplit="3" topLeftCell="A4" activePane="bottomLeft" state="frozen"/>
      <selection pane="bottomLeft" activeCell="K19" sqref="K19"/>
    </sheetView>
  </sheetViews>
  <sheetFormatPr defaultColWidth="9.125" defaultRowHeight="14.25" x14ac:dyDescent="0.2"/>
  <cols>
    <col min="1" max="1" width="10.5" style="4" customWidth="1"/>
    <col min="2" max="2" width="11" style="4" customWidth="1"/>
    <col min="3" max="3" width="13" style="4" customWidth="1"/>
    <col min="4" max="4" width="19.25" bestFit="1" customWidth="1"/>
    <col min="5" max="5" width="83.625" bestFit="1" customWidth="1"/>
    <col min="6" max="6" width="13" style="4" customWidth="1"/>
    <col min="7" max="7" width="8.75" style="26" bestFit="1" customWidth="1"/>
    <col min="8" max="8" width="9.75" style="26" bestFit="1" customWidth="1"/>
    <col min="9" max="9" width="13.625" style="22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  <c r="G1" s="23"/>
      <c r="H1" s="23"/>
      <c r="I1" s="19"/>
    </row>
    <row r="2" spans="1:11" s="2" customFormat="1" x14ac:dyDescent="0.2">
      <c r="A2" s="2" t="s">
        <v>5</v>
      </c>
      <c r="B2" s="2" t="s">
        <v>5</v>
      </c>
      <c r="C2" s="2" t="s">
        <v>6</v>
      </c>
      <c r="D2" s="2" t="s">
        <v>83</v>
      </c>
      <c r="E2" s="2" t="s">
        <v>7</v>
      </c>
      <c r="F2" s="2" t="s">
        <v>8</v>
      </c>
      <c r="G2" s="24"/>
      <c r="H2" s="24"/>
      <c r="I2" s="20"/>
    </row>
    <row r="3" spans="1:11" s="3" customFormat="1" ht="38.25" x14ac:dyDescent="0.2">
      <c r="A3" s="6" t="s">
        <v>9</v>
      </c>
      <c r="B3" s="7" t="s">
        <v>10</v>
      </c>
      <c r="C3" s="6" t="s">
        <v>11</v>
      </c>
      <c r="D3" s="7" t="s">
        <v>84</v>
      </c>
      <c r="E3" s="7" t="s">
        <v>12</v>
      </c>
      <c r="F3" s="6" t="s">
        <v>13</v>
      </c>
      <c r="G3" s="25" t="s">
        <v>79</v>
      </c>
      <c r="H3" s="25" t="s">
        <v>80</v>
      </c>
      <c r="I3" s="21" t="s">
        <v>81</v>
      </c>
    </row>
    <row r="4" spans="1:11" x14ac:dyDescent="0.2">
      <c r="A4" s="4">
        <v>44001</v>
      </c>
      <c r="B4" s="4">
        <v>0</v>
      </c>
      <c r="C4" s="4">
        <v>1</v>
      </c>
      <c r="D4" s="10" t="b">
        <v>0</v>
      </c>
      <c r="E4" s="10">
        <v>45991</v>
      </c>
      <c r="F4" s="18" t="str">
        <f>G4&amp;"~"&amp;H4</f>
        <v>40~60</v>
      </c>
      <c r="G4" s="26">
        <v>40</v>
      </c>
      <c r="H4" s="26">
        <f>MROUND(G4*1.1+10,20)</f>
        <v>60</v>
      </c>
      <c r="I4" s="22" t="str" cm="1">
        <f t="array" aca="1" ref="I4" ca="1">_xlfn.LET(_xlpm.sub_id_num,COUNTIF(A:A,A4),
_xlpm.event_count,INDIRECT(locate(COLUMN(C4)-COLUMN(),_xlpm.sub_id_num),0),
_xlpm.distance_min,INDIRECT(locate(COLUMN(G4)-COLUMN(),_xlpm.sub_id_num),0),
_xlpm.distance_max,INDIRECT(locate(COLUMN(H4)-COLUMN(),_xlpm.sub_id_num),0),
SUMPRODUCT(_xlpm.event_count,(_xlpm.distance_min+_xlpm.distance_max)))&amp;" m"</f>
        <v>5640 m</v>
      </c>
      <c r="K4" s="27"/>
    </row>
    <row r="5" spans="1:11" x14ac:dyDescent="0.2">
      <c r="A5" s="4">
        <v>44001</v>
      </c>
      <c r="B5" s="4">
        <v>1</v>
      </c>
      <c r="C5" s="4">
        <v>1</v>
      </c>
      <c r="D5" s="10" t="b">
        <v>0</v>
      </c>
      <c r="E5" s="10" t="s">
        <v>91</v>
      </c>
      <c r="F5" s="18" t="str">
        <f>G5&amp;"~"&amp;H5</f>
        <v>200~240</v>
      </c>
      <c r="G5" s="26">
        <v>200</v>
      </c>
      <c r="H5" s="26">
        <f t="shared" ref="H5:H10" si="0">MROUND(G5*1.1+10,20)</f>
        <v>240</v>
      </c>
    </row>
    <row r="6" spans="1:11" x14ac:dyDescent="0.2">
      <c r="A6" s="4">
        <v>44001</v>
      </c>
      <c r="B6" s="4">
        <v>10</v>
      </c>
      <c r="C6" s="4">
        <v>1</v>
      </c>
      <c r="D6" s="10" t="b">
        <v>1</v>
      </c>
      <c r="E6" s="10">
        <v>45991</v>
      </c>
      <c r="F6" s="18" t="str">
        <f>G6&amp;"~"&amp;H6</f>
        <v>300~340</v>
      </c>
      <c r="G6" s="26">
        <v>300</v>
      </c>
      <c r="H6" s="26">
        <f t="shared" si="0"/>
        <v>340</v>
      </c>
    </row>
    <row r="7" spans="1:11" x14ac:dyDescent="0.2">
      <c r="A7" s="4">
        <v>44001</v>
      </c>
      <c r="B7" s="4">
        <v>11</v>
      </c>
      <c r="C7" s="4">
        <v>2</v>
      </c>
      <c r="D7" s="10" t="b">
        <v>0</v>
      </c>
      <c r="E7" s="10" t="s">
        <v>91</v>
      </c>
      <c r="F7" s="18" t="str">
        <f t="shared" ref="F7" si="1">G7&amp;"~"&amp;H7</f>
        <v>240~280</v>
      </c>
      <c r="G7" s="26">
        <v>240</v>
      </c>
      <c r="H7" s="26">
        <f t="shared" si="0"/>
        <v>280</v>
      </c>
    </row>
    <row r="8" spans="1:11" x14ac:dyDescent="0.2">
      <c r="A8" s="4">
        <v>44001</v>
      </c>
      <c r="B8" s="4">
        <v>100</v>
      </c>
      <c r="C8" s="4">
        <v>1</v>
      </c>
      <c r="D8" s="10" t="b">
        <v>1</v>
      </c>
      <c r="E8" s="10">
        <v>45991</v>
      </c>
      <c r="F8" s="18" t="str">
        <f t="shared" ref="F8" si="2">G8&amp;"~"&amp;H8</f>
        <v>360~400</v>
      </c>
      <c r="G8" s="26">
        <v>360</v>
      </c>
      <c r="H8" s="26">
        <f t="shared" si="0"/>
        <v>400</v>
      </c>
    </row>
    <row r="9" spans="1:11" x14ac:dyDescent="0.2">
      <c r="A9" s="4">
        <v>44001</v>
      </c>
      <c r="B9" s="4">
        <v>101</v>
      </c>
      <c r="C9" s="4">
        <v>3</v>
      </c>
      <c r="D9" s="10" t="b">
        <v>0</v>
      </c>
      <c r="E9" s="10" t="s">
        <v>91</v>
      </c>
      <c r="F9" s="18" t="str">
        <f t="shared" ref="F9" si="3">G9&amp;"~"&amp;H9</f>
        <v>280~320</v>
      </c>
      <c r="G9" s="26">
        <v>280</v>
      </c>
      <c r="H9" s="26">
        <f t="shared" si="0"/>
        <v>320</v>
      </c>
    </row>
    <row r="10" spans="1:11" x14ac:dyDescent="0.2">
      <c r="A10" s="4">
        <v>44001</v>
      </c>
      <c r="B10" s="4">
        <v>1000</v>
      </c>
      <c r="C10" s="4">
        <v>1</v>
      </c>
      <c r="D10" s="10" t="b">
        <v>1</v>
      </c>
      <c r="E10" s="10">
        <v>45991</v>
      </c>
      <c r="F10" s="18" t="str">
        <f t="shared" ref="F10" si="4">G10&amp;"~"&amp;H10</f>
        <v>400~460</v>
      </c>
      <c r="G10" s="26">
        <v>400</v>
      </c>
      <c r="H10" s="26">
        <f t="shared" si="0"/>
        <v>460</v>
      </c>
    </row>
    <row r="13" spans="1:11" x14ac:dyDescent="0.2">
      <c r="A13" s="4">
        <v>44002</v>
      </c>
      <c r="B13" s="4">
        <v>0</v>
      </c>
      <c r="C13" s="4">
        <v>2</v>
      </c>
      <c r="D13" s="10" t="b">
        <v>1</v>
      </c>
      <c r="E13" s="10" t="s">
        <v>91</v>
      </c>
      <c r="F13" s="18" t="str">
        <f>G13&amp;"~"&amp;H13</f>
        <v>250~350</v>
      </c>
      <c r="G13" s="26">
        <v>250</v>
      </c>
      <c r="H13" s="26">
        <v>350</v>
      </c>
      <c r="I13" s="22" t="str" cm="1">
        <f t="array" aca="1" ref="I13" ca="1">_xlfn.LET(_xlpm.sub_id_num,COUNTIF(A:A,A13),
_xlpm.event_count,INDIRECT(locate(COLUMN(C13)-COLUMN(),_xlpm.sub_id_num),0),
_xlpm.distance_min,INDIRECT(locate(COLUMN(G13)-COLUMN(),_xlpm.sub_id_num),0),
_xlpm.distance_max,INDIRECT(locate(COLUMN(H13)-COLUMN(),_xlpm.sub_id_num),0),
SUMPRODUCT(_xlpm.event_count,(_xlpm.distance_min+_xlpm.distance_max)))&amp;" m"</f>
        <v>4600 m</v>
      </c>
    </row>
    <row r="14" spans="1:11" x14ac:dyDescent="0.2">
      <c r="A14" s="4">
        <v>44002</v>
      </c>
      <c r="B14" s="4">
        <v>1</v>
      </c>
      <c r="C14" s="4">
        <v>2</v>
      </c>
      <c r="D14" s="10" t="b">
        <v>1</v>
      </c>
      <c r="E14" s="10" t="s">
        <v>91</v>
      </c>
      <c r="F14" s="18" t="str">
        <f t="shared" ref="F14:F15" si="5">G14&amp;"~"&amp;H14</f>
        <v>300~400</v>
      </c>
      <c r="G14" s="26">
        <v>300</v>
      </c>
      <c r="H14" s="26">
        <v>400</v>
      </c>
    </row>
    <row r="15" spans="1:11" x14ac:dyDescent="0.2">
      <c r="A15" s="4">
        <v>44002</v>
      </c>
      <c r="B15" s="4">
        <v>2</v>
      </c>
      <c r="C15" s="4">
        <v>2</v>
      </c>
      <c r="D15" s="10" t="b">
        <v>1</v>
      </c>
      <c r="E15" s="10" t="s">
        <v>91</v>
      </c>
      <c r="F15" s="18" t="str">
        <f t="shared" si="5"/>
        <v>450~550</v>
      </c>
      <c r="G15" s="26">
        <v>450</v>
      </c>
      <c r="H15" s="26">
        <v>550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workbookViewId="0">
      <pane ySplit="3" topLeftCell="A4" activePane="bottomLeft" state="frozen"/>
      <selection pane="bottomLeft" activeCell="L4" sqref="L4"/>
    </sheetView>
  </sheetViews>
  <sheetFormatPr defaultColWidth="9.125" defaultRowHeight="14.25" x14ac:dyDescent="0.2"/>
  <cols>
    <col min="1" max="1" width="10.5" style="10" customWidth="1"/>
    <col min="2" max="2" width="10.5" style="11" customWidth="1"/>
    <col min="3" max="3" width="18.625" style="11" customWidth="1"/>
    <col min="4" max="4" width="26" style="12" customWidth="1"/>
    <col min="5" max="5" width="11.375" style="11" customWidth="1"/>
    <col min="6" max="6" width="37.625" style="10" customWidth="1"/>
    <col min="7" max="7" width="10.25" style="11" customWidth="1"/>
    <col min="8" max="8" width="36.875" style="10" bestFit="1" customWidth="1"/>
    <col min="9" max="16384" width="9.125" style="10"/>
  </cols>
  <sheetData>
    <row r="1" spans="1:12" s="1" customFormat="1" x14ac:dyDescent="0.2">
      <c r="A1" s="1" t="s">
        <v>14</v>
      </c>
      <c r="B1" s="13"/>
      <c r="C1" s="13"/>
      <c r="D1" s="5"/>
      <c r="E1" s="13"/>
      <c r="F1" s="1" t="s">
        <v>15</v>
      </c>
      <c r="G1" s="13"/>
      <c r="H1" s="1" t="s">
        <v>16</v>
      </c>
    </row>
    <row r="2" spans="1:12" s="9" customFormat="1" x14ac:dyDescent="0.2">
      <c r="A2" s="9" t="s">
        <v>5</v>
      </c>
      <c r="B2" s="13"/>
      <c r="C2" s="13"/>
      <c r="D2" s="5"/>
      <c r="E2" s="13"/>
      <c r="F2" s="9" t="s">
        <v>17</v>
      </c>
      <c r="G2" s="13"/>
      <c r="H2" s="9" t="s">
        <v>17</v>
      </c>
    </row>
    <row r="3" spans="1:12" s="3" customFormat="1" ht="28.5" x14ac:dyDescent="0.2">
      <c r="A3" s="6" t="s">
        <v>18</v>
      </c>
      <c r="B3" s="14" t="s">
        <v>19</v>
      </c>
      <c r="C3" s="14" t="s">
        <v>20</v>
      </c>
      <c r="D3" s="8" t="s">
        <v>21</v>
      </c>
      <c r="E3" s="15" t="s">
        <v>22</v>
      </c>
      <c r="F3" s="16" t="s">
        <v>23</v>
      </c>
      <c r="G3" s="15" t="s">
        <v>24</v>
      </c>
      <c r="H3" s="16" t="s">
        <v>25</v>
      </c>
    </row>
    <row r="4" spans="1:12" x14ac:dyDescent="0.2">
      <c r="A4" s="10">
        <v>45001</v>
      </c>
      <c r="B4" s="11" t="s">
        <v>26</v>
      </c>
      <c r="C4" s="11" t="s">
        <v>27</v>
      </c>
      <c r="D4" s="12" t="s">
        <v>28</v>
      </c>
      <c r="E4" s="11" t="s">
        <v>29</v>
      </c>
      <c r="F4" s="30" t="str">
        <f>_xlfn.TEXTJOIN("_",1,"esdg",$A4,$D4)</f>
        <v>esdg_45001_wooden_box_coin</v>
      </c>
      <c r="G4" s="11" t="s">
        <v>30</v>
      </c>
      <c r="H4" s="30" t="str">
        <f t="shared" ref="H4" si="0">_xlfn.TEXTJOIN("_",1,"esar",$A4,$D4)</f>
        <v>esar_45001_wooden_box_coin</v>
      </c>
      <c r="I4" s="10">
        <v>1</v>
      </c>
      <c r="L4" s="10" t="str" cm="1">
        <f t="array" ref="L4">_xlfn.TEXTJOIN(";",1,IF(I4:I28,A4:A28,""))</f>
        <v>45001;45002;45003;45004;45011;45031;45041;45043;45045;45061;45062;45063;45064;45065</v>
      </c>
    </row>
    <row r="5" spans="1:12" x14ac:dyDescent="0.2">
      <c r="A5" s="10">
        <v>45002</v>
      </c>
      <c r="B5" s="11" t="s">
        <v>26</v>
      </c>
      <c r="C5" s="11" t="s">
        <v>31</v>
      </c>
      <c r="D5" s="12" t="s">
        <v>32</v>
      </c>
      <c r="E5" s="11" t="s">
        <v>29</v>
      </c>
      <c r="F5" s="30" t="str">
        <f t="shared" ref="F5:F25" si="1">_xlfn.TEXTJOIN("_",1,"esdg",$A5,$D5)</f>
        <v>esdg_45002_wooden_box_food</v>
      </c>
      <c r="G5" s="11" t="s">
        <v>30</v>
      </c>
      <c r="H5" s="30" t="str">
        <f t="shared" ref="H5:H21" si="2">_xlfn.TEXTJOIN("_",1,"esar",$A5,$D5)</f>
        <v>esar_45002_wooden_box_food</v>
      </c>
      <c r="I5" s="10">
        <v>1</v>
      </c>
    </row>
    <row r="6" spans="1:12" x14ac:dyDescent="0.2">
      <c r="A6" s="10">
        <v>45003</v>
      </c>
      <c r="B6" s="11" t="s">
        <v>26</v>
      </c>
      <c r="C6" s="11" t="s">
        <v>33</v>
      </c>
      <c r="D6" s="12" t="s">
        <v>34</v>
      </c>
      <c r="E6" s="11" t="s">
        <v>29</v>
      </c>
      <c r="F6" s="30" t="str">
        <f t="shared" si="1"/>
        <v>esdg_45003_wooden_box_wood</v>
      </c>
      <c r="G6" s="11" t="s">
        <v>30</v>
      </c>
      <c r="H6" s="30" t="str">
        <f t="shared" si="2"/>
        <v>esar_45003_wooden_box_wood</v>
      </c>
      <c r="I6" s="10">
        <v>1</v>
      </c>
    </row>
    <row r="7" spans="1:12" x14ac:dyDescent="0.2">
      <c r="A7" s="10">
        <v>45004</v>
      </c>
      <c r="B7" s="11" t="s">
        <v>26</v>
      </c>
      <c r="C7" s="11" t="s">
        <v>35</v>
      </c>
      <c r="D7" s="12" t="s">
        <v>36</v>
      </c>
      <c r="E7" s="11" t="s">
        <v>29</v>
      </c>
      <c r="F7" s="30" t="str">
        <f t="shared" si="1"/>
        <v>esdg_45004_wooden_box_weapon_parts</v>
      </c>
      <c r="G7" s="11" t="s">
        <v>30</v>
      </c>
      <c r="H7" s="30" t="str">
        <f t="shared" si="2"/>
        <v>esar_45004_wooden_box_weapon_parts</v>
      </c>
      <c r="I7" s="10">
        <v>1</v>
      </c>
    </row>
    <row r="8" spans="1:12" x14ac:dyDescent="0.2">
      <c r="A8" s="10">
        <v>45011</v>
      </c>
      <c r="B8" s="11" t="s">
        <v>37</v>
      </c>
      <c r="C8" s="11" t="s">
        <v>38</v>
      </c>
      <c r="D8" s="12" t="s">
        <v>39</v>
      </c>
      <c r="E8" s="11" t="s">
        <v>29</v>
      </c>
      <c r="F8" s="30" t="str">
        <f t="shared" si="1"/>
        <v>esdg_45011_stranded_traveler_item</v>
      </c>
      <c r="G8" s="11" t="s">
        <v>30</v>
      </c>
      <c r="H8" s="30" t="str">
        <f t="shared" si="2"/>
        <v>esar_45011_stranded_traveler_item</v>
      </c>
      <c r="I8" s="10">
        <v>1</v>
      </c>
    </row>
    <row r="9" spans="1:12" x14ac:dyDescent="0.2">
      <c r="A9" s="10">
        <v>45012</v>
      </c>
      <c r="B9" s="11" t="s">
        <v>40</v>
      </c>
      <c r="C9" s="11" t="s">
        <v>41</v>
      </c>
      <c r="D9" s="12" t="s">
        <v>42</v>
      </c>
      <c r="E9" s="11" t="s">
        <v>29</v>
      </c>
      <c r="F9" s="10" t="str">
        <f t="shared" si="1"/>
        <v>esdg_45012_stranded_traveler</v>
      </c>
      <c r="G9" s="11" t="s">
        <v>30</v>
      </c>
      <c r="H9" s="17" t="str">
        <f t="shared" si="2"/>
        <v>esar_45012_stranded_traveler</v>
      </c>
    </row>
    <row r="10" spans="1:12" x14ac:dyDescent="0.2">
      <c r="A10" s="10">
        <v>45020</v>
      </c>
      <c r="B10" s="11" t="s">
        <v>43</v>
      </c>
      <c r="C10" s="11" t="s">
        <v>44</v>
      </c>
      <c r="D10" s="12" t="s">
        <v>45</v>
      </c>
      <c r="E10" s="11" t="s">
        <v>29</v>
      </c>
      <c r="F10" s="10" t="str">
        <f t="shared" si="1"/>
        <v>esdg_45020_campfire</v>
      </c>
      <c r="G10" s="11" t="s">
        <v>30</v>
      </c>
      <c r="H10" s="17" t="str">
        <f t="shared" si="2"/>
        <v>esar_45020_campfire</v>
      </c>
    </row>
    <row r="11" spans="1:12" x14ac:dyDescent="0.2">
      <c r="A11" s="10">
        <v>45031</v>
      </c>
      <c r="B11" s="11" t="s">
        <v>46</v>
      </c>
      <c r="C11" s="11" t="s">
        <v>47</v>
      </c>
      <c r="D11" s="12" t="s">
        <v>48</v>
      </c>
      <c r="E11" s="11" t="s">
        <v>29</v>
      </c>
      <c r="F11" s="30" t="str">
        <f t="shared" si="1"/>
        <v>esdg_45031_altar_blessing</v>
      </c>
      <c r="G11" s="11" t="s">
        <v>30</v>
      </c>
      <c r="H11" s="30" t="str">
        <f t="shared" si="2"/>
        <v>esar_45031_altar_blessing</v>
      </c>
      <c r="I11" s="10">
        <v>1</v>
      </c>
    </row>
    <row r="12" spans="1:12" x14ac:dyDescent="0.2">
      <c r="A12" s="10">
        <v>45032</v>
      </c>
      <c r="B12" s="11" t="s">
        <v>46</v>
      </c>
      <c r="C12" s="11" t="s">
        <v>49</v>
      </c>
      <c r="D12" s="12" t="s">
        <v>50</v>
      </c>
      <c r="E12" s="11" t="s">
        <v>29</v>
      </c>
      <c r="F12" s="10" t="str">
        <f t="shared" si="1"/>
        <v>esdg_45032_altar_mysteries</v>
      </c>
      <c r="G12" s="11" t="s">
        <v>30</v>
      </c>
      <c r="H12" s="17" t="str">
        <f t="shared" si="2"/>
        <v>esar_45032_altar_mysteries</v>
      </c>
    </row>
    <row r="13" spans="1:12" x14ac:dyDescent="0.2">
      <c r="A13" s="10">
        <v>45033</v>
      </c>
      <c r="B13" s="11" t="s">
        <v>46</v>
      </c>
      <c r="C13" s="11" t="s">
        <v>51</v>
      </c>
      <c r="D13" s="12" t="s">
        <v>52</v>
      </c>
      <c r="E13" s="11" t="s">
        <v>29</v>
      </c>
      <c r="F13" s="10" t="str">
        <f t="shared" si="1"/>
        <v>esdg_45033_altar_cult</v>
      </c>
      <c r="G13" s="11" t="s">
        <v>30</v>
      </c>
      <c r="H13" s="17" t="str">
        <f t="shared" si="2"/>
        <v>esar_45033_altar_cult</v>
      </c>
    </row>
    <row r="14" spans="1:12" x14ac:dyDescent="0.2">
      <c r="A14" s="10">
        <v>45041</v>
      </c>
      <c r="B14" s="11" t="s">
        <v>53</v>
      </c>
      <c r="C14" s="11" t="s">
        <v>54</v>
      </c>
      <c r="D14" s="12" t="s">
        <v>55</v>
      </c>
      <c r="E14" s="11" t="s">
        <v>29</v>
      </c>
      <c r="F14" s="30" t="str">
        <f t="shared" si="1"/>
        <v>esdg_45041_traveller_cook</v>
      </c>
      <c r="G14" s="11" t="s">
        <v>30</v>
      </c>
      <c r="H14" s="30" t="str">
        <f t="shared" si="2"/>
        <v>esar_45041_traveller_cook</v>
      </c>
      <c r="I14" s="10">
        <v>1</v>
      </c>
    </row>
    <row r="15" spans="1:12" x14ac:dyDescent="0.2">
      <c r="A15" s="10">
        <v>45042</v>
      </c>
      <c r="B15" s="11" t="s">
        <v>53</v>
      </c>
      <c r="C15" s="11" t="s">
        <v>56</v>
      </c>
      <c r="D15" s="12" t="s">
        <v>57</v>
      </c>
      <c r="E15" s="11" t="s">
        <v>29</v>
      </c>
      <c r="F15" s="10" t="str">
        <f t="shared" si="1"/>
        <v>esdg_45042_traveller_craftsman</v>
      </c>
      <c r="G15" s="11" t="s">
        <v>30</v>
      </c>
      <c r="H15" s="17" t="str">
        <f t="shared" si="2"/>
        <v>esar_45042_traveller_craftsman</v>
      </c>
    </row>
    <row r="16" spans="1:12" x14ac:dyDescent="0.2">
      <c r="A16" s="10">
        <v>45043</v>
      </c>
      <c r="B16" s="11" t="s">
        <v>53</v>
      </c>
      <c r="C16" s="11" t="s">
        <v>58</v>
      </c>
      <c r="D16" s="12" t="s">
        <v>59</v>
      </c>
      <c r="E16" s="11" t="s">
        <v>29</v>
      </c>
      <c r="F16" s="30" t="str">
        <f t="shared" si="1"/>
        <v>esdg_45043_traveller_hunter</v>
      </c>
      <c r="G16" s="11" t="s">
        <v>30</v>
      </c>
      <c r="H16" s="30" t="str">
        <f t="shared" si="2"/>
        <v>esar_45043_traveller_hunter</v>
      </c>
      <c r="I16" s="10">
        <v>1</v>
      </c>
    </row>
    <row r="17" spans="1:9" x14ac:dyDescent="0.2">
      <c r="A17" s="10">
        <v>45044</v>
      </c>
      <c r="B17" s="11" t="s">
        <v>53</v>
      </c>
      <c r="C17" s="11" t="s">
        <v>60</v>
      </c>
      <c r="D17" s="12" t="s">
        <v>61</v>
      </c>
      <c r="E17" s="11" t="s">
        <v>29</v>
      </c>
      <c r="F17" s="10" t="str">
        <f t="shared" si="1"/>
        <v>esdg_45044_traveller_weaver</v>
      </c>
      <c r="G17" s="11" t="s">
        <v>30</v>
      </c>
      <c r="H17" s="17" t="str">
        <f t="shared" si="2"/>
        <v>esar_45044_traveller_weaver</v>
      </c>
    </row>
    <row r="18" spans="1:9" x14ac:dyDescent="0.2">
      <c r="A18" s="10">
        <v>45045</v>
      </c>
      <c r="B18" s="11" t="s">
        <v>53</v>
      </c>
      <c r="C18" s="11" t="s">
        <v>62</v>
      </c>
      <c r="D18" s="12" t="s">
        <v>63</v>
      </c>
      <c r="E18" s="11" t="s">
        <v>29</v>
      </c>
      <c r="F18" s="30" t="str">
        <f t="shared" si="1"/>
        <v>esdg_45045_traveller_peasant</v>
      </c>
      <c r="G18" s="11" t="s">
        <v>30</v>
      </c>
      <c r="H18" s="30" t="str">
        <f t="shared" si="2"/>
        <v>esar_45045_traveller_peasant</v>
      </c>
      <c r="I18" s="10">
        <v>1</v>
      </c>
    </row>
    <row r="19" spans="1:9" x14ac:dyDescent="0.2">
      <c r="A19" s="10">
        <v>45061</v>
      </c>
      <c r="B19" s="11" t="s">
        <v>64</v>
      </c>
      <c r="C19" s="11" t="s">
        <v>65</v>
      </c>
      <c r="D19" s="12" t="s">
        <v>66</v>
      </c>
      <c r="E19" s="11" t="s">
        <v>29</v>
      </c>
      <c r="F19" s="30" t="str">
        <f t="shared" si="1"/>
        <v>esdg_45061_collet_fruit</v>
      </c>
      <c r="G19" s="11" t="s">
        <v>30</v>
      </c>
      <c r="H19" s="30" t="str">
        <f t="shared" si="2"/>
        <v>esar_45061_collet_fruit</v>
      </c>
      <c r="I19" s="10">
        <v>1</v>
      </c>
    </row>
    <row r="20" spans="1:9" x14ac:dyDescent="0.2">
      <c r="A20" s="10">
        <v>45062</v>
      </c>
      <c r="B20" s="11" t="s">
        <v>64</v>
      </c>
      <c r="C20" s="11" t="s">
        <v>67</v>
      </c>
      <c r="D20" s="12" t="s">
        <v>68</v>
      </c>
      <c r="E20" s="11" t="s">
        <v>29</v>
      </c>
      <c r="F20" s="30" t="str">
        <f t="shared" si="1"/>
        <v>esdg_45062_collet_timber</v>
      </c>
      <c r="G20" s="11" t="s">
        <v>30</v>
      </c>
      <c r="H20" s="30" t="str">
        <f t="shared" si="2"/>
        <v>esar_45062_collet_timber</v>
      </c>
      <c r="I20" s="10">
        <v>1</v>
      </c>
    </row>
    <row r="21" spans="1:9" x14ac:dyDescent="0.2">
      <c r="A21" s="10">
        <v>45063</v>
      </c>
      <c r="B21" s="11" t="s">
        <v>64</v>
      </c>
      <c r="C21" s="11" t="s">
        <v>69</v>
      </c>
      <c r="D21" s="12" t="s">
        <v>70</v>
      </c>
      <c r="E21" s="11" t="s">
        <v>29</v>
      </c>
      <c r="F21" s="30" t="str">
        <f t="shared" si="1"/>
        <v>esdg_45063_collet_stone</v>
      </c>
      <c r="G21" s="11" t="s">
        <v>30</v>
      </c>
      <c r="H21" s="30" t="str">
        <f t="shared" si="2"/>
        <v>esar_45063_collet_stone</v>
      </c>
      <c r="I21" s="10">
        <v>1</v>
      </c>
    </row>
    <row r="22" spans="1:9" x14ac:dyDescent="0.2">
      <c r="A22" s="10">
        <v>45064</v>
      </c>
      <c r="B22" s="11" t="s">
        <v>64</v>
      </c>
      <c r="C22" s="11" t="s">
        <v>71</v>
      </c>
      <c r="D22" s="12" t="s">
        <v>72</v>
      </c>
      <c r="E22" s="11" t="s">
        <v>29</v>
      </c>
      <c r="F22" s="30" t="str">
        <f t="shared" si="1"/>
        <v>esdg_45064_collet_ore</v>
      </c>
      <c r="G22" s="11" t="s">
        <v>30</v>
      </c>
      <c r="H22" s="30" t="str">
        <f t="shared" ref="H22:H25" si="3">_xlfn.TEXTJOIN("_",1,"esar",$A22,$D22)</f>
        <v>esar_45064_collet_ore</v>
      </c>
      <c r="I22" s="10">
        <v>1</v>
      </c>
    </row>
    <row r="23" spans="1:9" x14ac:dyDescent="0.2">
      <c r="A23" s="10">
        <v>45065</v>
      </c>
      <c r="B23" s="11" t="s">
        <v>64</v>
      </c>
      <c r="C23" s="11" t="s">
        <v>73</v>
      </c>
      <c r="D23" s="12" t="s">
        <v>74</v>
      </c>
      <c r="E23" s="11" t="s">
        <v>29</v>
      </c>
      <c r="F23" s="30" t="str">
        <f t="shared" si="1"/>
        <v>esdg_45065_collet_fiber</v>
      </c>
      <c r="G23" s="11" t="s">
        <v>30</v>
      </c>
      <c r="H23" s="30" t="str">
        <f t="shared" si="3"/>
        <v>esar_45065_collet_fiber</v>
      </c>
      <c r="I23" s="10">
        <v>1</v>
      </c>
    </row>
    <row r="24" spans="1:9" x14ac:dyDescent="0.2">
      <c r="A24" s="10">
        <v>45066</v>
      </c>
      <c r="B24" s="11" t="s">
        <v>64</v>
      </c>
      <c r="C24" s="11" t="s">
        <v>75</v>
      </c>
      <c r="D24" s="12" t="s">
        <v>76</v>
      </c>
      <c r="E24" s="11" t="s">
        <v>29</v>
      </c>
      <c r="F24" s="29" t="str">
        <f t="shared" si="1"/>
        <v>esdg_45066_collet_glue</v>
      </c>
      <c r="G24" s="11" t="s">
        <v>30</v>
      </c>
      <c r="H24" s="17" t="str">
        <f t="shared" si="3"/>
        <v>esar_45066_collet_glue</v>
      </c>
    </row>
    <row r="25" spans="1:9" x14ac:dyDescent="0.2">
      <c r="A25" s="10">
        <v>45067</v>
      </c>
      <c r="B25" s="11" t="s">
        <v>64</v>
      </c>
      <c r="C25" s="11" t="s">
        <v>77</v>
      </c>
      <c r="D25" s="12" t="s">
        <v>78</v>
      </c>
      <c r="E25" s="11" t="s">
        <v>29</v>
      </c>
      <c r="F25" s="29" t="str">
        <f t="shared" si="1"/>
        <v>esdg_45067_collet_meat</v>
      </c>
      <c r="G25" s="11" t="s">
        <v>30</v>
      </c>
      <c r="H25" s="17" t="str">
        <f t="shared" si="3"/>
        <v>esar_45067_collet_meat</v>
      </c>
    </row>
    <row r="27" spans="1:9" x14ac:dyDescent="0.2">
      <c r="A27" s="10">
        <v>45991</v>
      </c>
      <c r="B27" s="11" t="s">
        <v>85</v>
      </c>
      <c r="C27" s="11" t="s">
        <v>86</v>
      </c>
      <c r="D27" s="12" t="s">
        <v>88</v>
      </c>
      <c r="E27" s="11" t="s">
        <v>29</v>
      </c>
      <c r="F27" s="28" t="s">
        <v>90</v>
      </c>
      <c r="G27" s="11" t="s">
        <v>30</v>
      </c>
      <c r="H27" s="10" t="str">
        <f t="shared" ref="H27:H28" si="4">_xlfn.TEXTJOIN("_",1,"esar",$A27,$D27)</f>
        <v>esar_45991_beacon_stele</v>
      </c>
    </row>
    <row r="28" spans="1:9" x14ac:dyDescent="0.2">
      <c r="A28" s="10">
        <v>45992</v>
      </c>
      <c r="B28" s="11" t="s">
        <v>85</v>
      </c>
      <c r="C28" s="11" t="s">
        <v>87</v>
      </c>
      <c r="D28" s="12" t="s">
        <v>89</v>
      </c>
      <c r="E28" s="11" t="s">
        <v>29</v>
      </c>
      <c r="F28" s="29" t="str">
        <f t="shared" ref="F28" si="5">_xlfn.TEXTJOIN("_",1,"esdg",$A28,$D28)</f>
        <v>esdg_45992_beacon_camp</v>
      </c>
      <c r="G28" s="11" t="s">
        <v>30</v>
      </c>
      <c r="H28" s="29" t="str">
        <f t="shared" si="4"/>
        <v>esar_45992_beacon_camp</v>
      </c>
    </row>
  </sheetData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plot</vt:lpstr>
      <vt:lpstr>event_site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2025-05-07T06:32:45Z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2052-12.1.0.20784</vt:lpwstr>
  </property>
</Properties>
</file>