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GitRepository\GitLab\yh-project\Assets\Tables\"/>
    </mc:Choice>
  </mc:AlternateContent>
  <xr:revisionPtr revIDLastSave="0" documentId="13_ncr:1_{ED3986F8-6E0D-4514-AD8D-1A5A37918626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relic" sheetId="3" r:id="rId1"/>
    <sheet name="-id 配置说明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3" l="1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4" i="3"/>
  <c r="E15" i="3" l="1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32" i="3" a="1"/>
  <c r="E32" i="3" s="1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8" i="3" a="1"/>
  <c r="E38" i="3"/>
  <c r="E39" i="3" a="1"/>
  <c r="E39" i="3" s="1"/>
  <c r="E40" i="3" a="1"/>
  <c r="E4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6" i="3" a="1"/>
  <c r="E46" i="3" s="1"/>
  <c r="E47" i="3" a="1"/>
  <c r="E47" i="3" s="1"/>
  <c r="E48" i="3" a="1"/>
  <c r="E48" i="3" s="1"/>
  <c r="E49" i="3" a="1"/>
  <c r="E49" i="3" s="1"/>
  <c r="E50" i="3" a="1"/>
  <c r="E50" i="3" s="1"/>
  <c r="E51" i="3" a="1"/>
  <c r="E51" i="3" s="1"/>
  <c r="E52" i="3" a="1"/>
  <c r="E52" i="3" s="1"/>
  <c r="E53" i="3" a="1"/>
  <c r="E53" i="3" s="1"/>
  <c r="E54" i="3" a="1"/>
  <c r="E54" i="3"/>
  <c r="E55" i="3" a="1"/>
  <c r="E55" i="3" s="1"/>
  <c r="E56" i="3" a="1"/>
  <c r="E56" i="3" s="1"/>
  <c r="E57" i="3" a="1"/>
  <c r="E57" i="3" s="1"/>
  <c r="E58" i="3" a="1"/>
  <c r="E58" i="3"/>
  <c r="E59" i="3" a="1"/>
  <c r="E59" i="3" s="1"/>
  <c r="E60" i="3" a="1"/>
  <c r="E60" i="3" s="1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66" i="3" a="1"/>
  <c r="E66" i="3" s="1"/>
  <c r="E67" i="3" a="1"/>
  <c r="E67" i="3" s="1"/>
  <c r="E68" i="3" a="1"/>
  <c r="E68" i="3" s="1"/>
  <c r="E69" i="3" a="1"/>
  <c r="E69" i="3" s="1"/>
  <c r="E70" i="3" a="1"/>
  <c r="E70" i="3"/>
  <c r="E71" i="3" a="1"/>
  <c r="E71" i="3" s="1"/>
  <c r="E72" i="3" a="1"/>
  <c r="E72" i="3" s="1"/>
  <c r="E73" i="3" a="1"/>
  <c r="E73" i="3" s="1"/>
  <c r="E74" i="3" a="1"/>
  <c r="E74" i="3" s="1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/>
  <c r="E87" i="3" a="1"/>
  <c r="E87" i="3" s="1"/>
  <c r="E88" i="3" a="1"/>
  <c r="E88" i="3" s="1"/>
  <c r="E89" i="3" a="1"/>
  <c r="E89" i="3" s="1"/>
  <c r="E90" i="3" a="1"/>
  <c r="E90" i="3"/>
  <c r="E91" i="3" a="1"/>
  <c r="E91" i="3" s="1"/>
  <c r="E92" i="3" a="1"/>
  <c r="E92" i="3" s="1"/>
  <c r="E93" i="3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 s="1"/>
  <c r="E99" i="3" a="1"/>
  <c r="E99" i="3" s="1"/>
  <c r="E100" i="3" a="1"/>
  <c r="E100" i="3" s="1"/>
  <c r="E101" i="3" a="1"/>
  <c r="E101" i="3" s="1"/>
  <c r="E102" i="3" a="1"/>
  <c r="E102" i="3"/>
  <c r="E103" i="3" a="1"/>
  <c r="E103" i="3" s="1"/>
  <c r="E104" i="3" a="1"/>
  <c r="E104" i="3" s="1"/>
  <c r="E105" i="3" a="1"/>
  <c r="E105" i="3" s="1"/>
  <c r="E106" i="3" a="1"/>
  <c r="E106" i="3" s="1"/>
  <c r="E107" i="3" a="1"/>
  <c r="E107" i="3" s="1"/>
  <c r="E108" i="3" a="1"/>
  <c r="E108" i="3" s="1"/>
  <c r="E109" i="3" a="1"/>
  <c r="E109" i="3" s="1"/>
  <c r="E110" i="3" a="1"/>
  <c r="E110" i="3" s="1"/>
  <c r="E111" i="3" a="1"/>
  <c r="E111" i="3" s="1"/>
  <c r="E112" i="3" a="1"/>
  <c r="E112" i="3" s="1"/>
  <c r="E113" i="3" a="1"/>
  <c r="E113" i="3" s="1"/>
  <c r="E114" i="3" a="1"/>
  <c r="E114" i="3" s="1"/>
  <c r="E115" i="3" a="1"/>
  <c r="E115" i="3" s="1"/>
  <c r="E116" i="3" a="1"/>
  <c r="E116" i="3" s="1"/>
  <c r="E117" i="3" a="1"/>
  <c r="E117" i="3" s="1"/>
  <c r="E118" i="3" a="1"/>
  <c r="E118" i="3"/>
  <c r="E119" i="3" a="1"/>
  <c r="E119" i="3" s="1"/>
  <c r="E120" i="3" a="1"/>
  <c r="E120" i="3" s="1"/>
  <c r="E121" i="3" a="1"/>
  <c r="E121" i="3" s="1"/>
  <c r="E122" i="3" a="1"/>
  <c r="E122" i="3"/>
  <c r="E123" i="3" a="1"/>
  <c r="E123" i="3" s="1"/>
  <c r="E124" i="3" a="1"/>
  <c r="E124" i="3" s="1"/>
  <c r="E125" i="3" a="1"/>
  <c r="E125" i="3" s="1"/>
  <c r="E126" i="3" a="1"/>
  <c r="E126" i="3" s="1"/>
  <c r="E127" i="3" a="1"/>
  <c r="E127" i="3" s="1"/>
  <c r="E128" i="3" a="1"/>
  <c r="E128" i="3" s="1"/>
  <c r="E129" i="3" a="1"/>
  <c r="E129" i="3" s="1"/>
  <c r="E130" i="3" a="1"/>
  <c r="E130" i="3" s="1"/>
  <c r="E131" i="3" a="1"/>
  <c r="E131" i="3" s="1"/>
  <c r="E132" i="3" a="1"/>
  <c r="E132" i="3" s="1"/>
  <c r="E133" i="3" a="1"/>
  <c r="E133" i="3" s="1"/>
  <c r="E134" i="3" a="1"/>
  <c r="E134" i="3"/>
  <c r="E135" i="3" a="1"/>
  <c r="E135" i="3" s="1"/>
  <c r="E136" i="3" a="1"/>
  <c r="E136" i="3" s="1"/>
  <c r="E137" i="3" a="1"/>
  <c r="E137" i="3" s="1"/>
  <c r="E138" i="3" a="1"/>
  <c r="E138" i="3" s="1"/>
  <c r="E139" i="3" a="1"/>
  <c r="E139" i="3" s="1"/>
  <c r="E140" i="3" a="1"/>
  <c r="E140" i="3" s="1"/>
  <c r="E141" i="3" a="1"/>
  <c r="E141" i="3" s="1"/>
  <c r="E142" i="3" a="1"/>
  <c r="E142" i="3" s="1"/>
  <c r="E143" i="3" a="1"/>
  <c r="E143" i="3" s="1"/>
  <c r="E144" i="3" a="1"/>
  <c r="E144" i="3" s="1"/>
  <c r="E145" i="3" a="1"/>
  <c r="E145" i="3" s="1"/>
  <c r="E146" i="3" a="1"/>
  <c r="E146" i="3" s="1"/>
  <c r="E147" i="3" a="1"/>
  <c r="E147" i="3" s="1"/>
  <c r="E148" i="3" a="1"/>
  <c r="E148" i="3" s="1"/>
  <c r="E149" i="3" a="1"/>
  <c r="E149" i="3" s="1"/>
  <c r="E150" i="3" a="1"/>
  <c r="E150" i="3"/>
  <c r="E151" i="3" a="1"/>
  <c r="E151" i="3" s="1"/>
  <c r="E152" i="3" a="1"/>
  <c r="E152" i="3" s="1"/>
  <c r="E153" i="3" a="1"/>
  <c r="E153" i="3" s="1"/>
  <c r="E154" i="3" a="1"/>
  <c r="E154" i="3"/>
  <c r="E155" i="3" a="1"/>
  <c r="E155" i="3" s="1"/>
  <c r="E156" i="3" a="1"/>
  <c r="E156" i="3" s="1"/>
  <c r="E14" i="3" a="1"/>
  <c r="E14" i="3" s="1"/>
  <c r="G14" i="3" a="1"/>
  <c r="G14" i="3" s="1"/>
  <c r="G15" i="3" a="1"/>
  <c r="G15" i="3" s="1"/>
  <c r="G16" i="3" a="1"/>
  <c r="G16" i="3" s="1"/>
  <c r="G17" i="3" a="1"/>
  <c r="G17" i="3" s="1"/>
  <c r="G18" i="3" a="1"/>
  <c r="G18" i="3" s="1"/>
  <c r="G19" i="3" a="1"/>
  <c r="G19" i="3" s="1"/>
  <c r="G20" i="3" a="1"/>
  <c r="G20" i="3" s="1"/>
  <c r="G21" i="3" a="1"/>
  <c r="G21" i="3" s="1"/>
  <c r="G22" i="3" a="1"/>
  <c r="G22" i="3" s="1"/>
  <c r="G23" i="3" a="1"/>
  <c r="G23" i="3" s="1"/>
  <c r="G24" i="3" a="1"/>
  <c r="G24" i="3" s="1"/>
  <c r="G25" i="3" a="1"/>
  <c r="G25" i="3" s="1"/>
  <c r="G26" i="3" a="1"/>
  <c r="G26" i="3" s="1"/>
  <c r="G27" i="3" a="1"/>
  <c r="G27" i="3" s="1"/>
  <c r="G28" i="3" a="1"/>
  <c r="G28" i="3" s="1"/>
  <c r="G29" i="3" a="1"/>
  <c r="G29" i="3" s="1"/>
  <c r="G30" i="3" a="1"/>
  <c r="G30" i="3" s="1"/>
  <c r="G31" i="3" a="1"/>
  <c r="G31" i="3" s="1"/>
  <c r="G32" i="3" a="1"/>
  <c r="G32" i="3" s="1"/>
  <c r="G33" i="3" a="1"/>
  <c r="G33" i="3" s="1"/>
  <c r="G34" i="3" a="1"/>
  <c r="G34" i="3" s="1"/>
  <c r="G35" i="3" a="1"/>
  <c r="G35" i="3" s="1"/>
  <c r="G36" i="3" a="1"/>
  <c r="G36" i="3" s="1"/>
  <c r="G37" i="3" a="1"/>
  <c r="G37" i="3" s="1"/>
  <c r="G38" i="3" a="1"/>
  <c r="G38" i="3" s="1"/>
  <c r="G39" i="3" a="1"/>
  <c r="G39" i="3" s="1"/>
  <c r="G40" i="3" a="1"/>
  <c r="G40" i="3" s="1"/>
  <c r="G41" i="3" a="1"/>
  <c r="G41" i="3" s="1"/>
  <c r="G42" i="3" a="1"/>
  <c r="G42" i="3" s="1"/>
  <c r="G43" i="3" a="1"/>
  <c r="G43" i="3" s="1"/>
  <c r="G44" i="3" a="1"/>
  <c r="G44" i="3" s="1"/>
  <c r="G45" i="3" a="1"/>
  <c r="G45" i="3" s="1"/>
  <c r="G46" i="3" a="1"/>
  <c r="G46" i="3" s="1"/>
  <c r="G47" i="3" a="1"/>
  <c r="G47" i="3" s="1"/>
  <c r="G48" i="3" a="1"/>
  <c r="G48" i="3" s="1"/>
  <c r="G49" i="3" a="1"/>
  <c r="G49" i="3" s="1"/>
  <c r="G50" i="3" a="1"/>
  <c r="G50" i="3" s="1"/>
  <c r="G51" i="3" a="1"/>
  <c r="G51" i="3" s="1"/>
  <c r="G52" i="3" a="1"/>
  <c r="G52" i="3" s="1"/>
  <c r="G53" i="3" a="1"/>
  <c r="G53" i="3" s="1"/>
  <c r="G54" i="3" a="1"/>
  <c r="G54" i="3" s="1"/>
  <c r="G55" i="3" a="1"/>
  <c r="G55" i="3" s="1"/>
  <c r="G56" i="3" a="1"/>
  <c r="G56" i="3" s="1"/>
  <c r="G57" i="3" a="1"/>
  <c r="G57" i="3" s="1"/>
  <c r="G58" i="3" a="1"/>
  <c r="G58" i="3" s="1"/>
  <c r="G59" i="3" a="1"/>
  <c r="G59" i="3" s="1"/>
  <c r="G60" i="3" a="1"/>
  <c r="G60" i="3" s="1"/>
  <c r="G61" i="3" a="1"/>
  <c r="G61" i="3" s="1"/>
  <c r="G62" i="3" a="1"/>
  <c r="G62" i="3" s="1"/>
  <c r="G63" i="3" a="1"/>
  <c r="G63" i="3" s="1"/>
  <c r="G64" i="3" a="1"/>
  <c r="G64" i="3" s="1"/>
  <c r="G65" i="3" a="1"/>
  <c r="G65" i="3" s="1"/>
  <c r="G66" i="3" a="1"/>
  <c r="G66" i="3" s="1"/>
  <c r="G67" i="3" a="1"/>
  <c r="G67" i="3" s="1"/>
  <c r="G68" i="3" a="1"/>
  <c r="G68" i="3" s="1"/>
  <c r="G69" i="3" a="1"/>
  <c r="G69" i="3" s="1"/>
  <c r="G70" i="3" a="1"/>
  <c r="G70" i="3" s="1"/>
  <c r="G71" i="3" a="1"/>
  <c r="G71" i="3" s="1"/>
  <c r="G72" i="3" a="1"/>
  <c r="G72" i="3" s="1"/>
  <c r="G73" i="3" a="1"/>
  <c r="G73" i="3" s="1"/>
  <c r="G74" i="3" a="1"/>
  <c r="G74" i="3" s="1"/>
  <c r="G75" i="3" a="1"/>
  <c r="G75" i="3" s="1"/>
  <c r="G76" i="3" a="1"/>
  <c r="G76" i="3" s="1"/>
  <c r="G77" i="3" a="1"/>
  <c r="G77" i="3" s="1"/>
  <c r="G78" i="3" a="1"/>
  <c r="G78" i="3" s="1"/>
  <c r="G79" i="3" a="1"/>
  <c r="G79" i="3" s="1"/>
  <c r="G80" i="3" a="1"/>
  <c r="G80" i="3" s="1"/>
  <c r="G81" i="3" a="1"/>
  <c r="G81" i="3" s="1"/>
  <c r="G82" i="3" a="1"/>
  <c r="G82" i="3" s="1"/>
  <c r="G83" i="3" a="1"/>
  <c r="G83" i="3" s="1"/>
  <c r="G84" i="3" a="1"/>
  <c r="G84" i="3" s="1"/>
  <c r="G85" i="3" a="1"/>
  <c r="G85" i="3" s="1"/>
  <c r="G86" i="3" a="1"/>
  <c r="G86" i="3" s="1"/>
  <c r="G87" i="3" a="1"/>
  <c r="G87" i="3" s="1"/>
  <c r="G88" i="3" a="1"/>
  <c r="G88" i="3" s="1"/>
  <c r="G89" i="3" a="1"/>
  <c r="G89" i="3" s="1"/>
  <c r="G90" i="3" a="1"/>
  <c r="G90" i="3" s="1"/>
  <c r="G91" i="3" a="1"/>
  <c r="G91" i="3" s="1"/>
  <c r="G92" i="3" a="1"/>
  <c r="G92" i="3" s="1"/>
  <c r="G93" i="3" a="1"/>
  <c r="G93" i="3" s="1"/>
  <c r="G94" i="3" a="1"/>
  <c r="G94" i="3" s="1"/>
  <c r="G95" i="3" a="1"/>
  <c r="G95" i="3" s="1"/>
  <c r="G96" i="3" a="1"/>
  <c r="G96" i="3" s="1"/>
  <c r="G97" i="3" a="1"/>
  <c r="G97" i="3" s="1"/>
  <c r="G98" i="3" a="1"/>
  <c r="G98" i="3" s="1"/>
  <c r="G99" i="3" a="1"/>
  <c r="G99" i="3" s="1"/>
  <c r="G100" i="3" a="1"/>
  <c r="G100" i="3" s="1"/>
  <c r="G101" i="3" a="1"/>
  <c r="G101" i="3" s="1"/>
  <c r="G102" i="3" a="1"/>
  <c r="G102" i="3" s="1"/>
  <c r="G103" i="3" a="1"/>
  <c r="G103" i="3" s="1"/>
  <c r="G104" i="3" a="1"/>
  <c r="G104" i="3" s="1"/>
  <c r="G105" i="3" a="1"/>
  <c r="G105" i="3" s="1"/>
  <c r="G106" i="3" a="1"/>
  <c r="G106" i="3" s="1"/>
  <c r="G107" i="3" a="1"/>
  <c r="G107" i="3" s="1"/>
  <c r="G108" i="3" a="1"/>
  <c r="G108" i="3" s="1"/>
  <c r="G109" i="3" a="1"/>
  <c r="G109" i="3" s="1"/>
  <c r="G110" i="3" a="1"/>
  <c r="G110" i="3" s="1"/>
  <c r="G111" i="3" a="1"/>
  <c r="G111" i="3" s="1"/>
  <c r="G112" i="3" a="1"/>
  <c r="G112" i="3" s="1"/>
  <c r="G113" i="3" a="1"/>
  <c r="G113" i="3" s="1"/>
  <c r="G114" i="3" a="1"/>
  <c r="G114" i="3" s="1"/>
  <c r="G115" i="3" a="1"/>
  <c r="G115" i="3" s="1"/>
  <c r="G116" i="3" a="1"/>
  <c r="G116" i="3" s="1"/>
  <c r="G117" i="3" a="1"/>
  <c r="G117" i="3" s="1"/>
  <c r="G118" i="3" a="1"/>
  <c r="G118" i="3" s="1"/>
  <c r="G119" i="3" a="1"/>
  <c r="G119" i="3" s="1"/>
  <c r="G120" i="3" a="1"/>
  <c r="G120" i="3" s="1"/>
  <c r="G121" i="3" a="1"/>
  <c r="G121" i="3" s="1"/>
  <c r="G122" i="3" a="1"/>
  <c r="G122" i="3" s="1"/>
  <c r="G123" i="3" a="1"/>
  <c r="G123" i="3" s="1"/>
  <c r="G124" i="3" a="1"/>
  <c r="G124" i="3" s="1"/>
  <c r="G125" i="3" a="1"/>
  <c r="G125" i="3" s="1"/>
  <c r="G126" i="3" a="1"/>
  <c r="G126" i="3" s="1"/>
  <c r="G127" i="3" a="1"/>
  <c r="G127" i="3" s="1"/>
  <c r="G128" i="3" a="1"/>
  <c r="G128" i="3" s="1"/>
  <c r="G129" i="3" a="1"/>
  <c r="G129" i="3" s="1"/>
  <c r="G130" i="3" a="1"/>
  <c r="G130" i="3" s="1"/>
  <c r="G131" i="3" a="1"/>
  <c r="G131" i="3" s="1"/>
  <c r="G132" i="3" a="1"/>
  <c r="G132" i="3" s="1"/>
  <c r="G133" i="3" a="1"/>
  <c r="G133" i="3" s="1"/>
  <c r="G134" i="3" a="1"/>
  <c r="G134" i="3" s="1"/>
  <c r="G135" i="3" a="1"/>
  <c r="G135" i="3" s="1"/>
  <c r="G136" i="3" a="1"/>
  <c r="G136" i="3" s="1"/>
  <c r="G137" i="3" a="1"/>
  <c r="G137" i="3" s="1"/>
  <c r="G138" i="3" a="1"/>
  <c r="G138" i="3" s="1"/>
  <c r="G139" i="3" a="1"/>
  <c r="G139" i="3" s="1"/>
  <c r="G140" i="3" a="1"/>
  <c r="G140" i="3" s="1"/>
  <c r="G141" i="3" a="1"/>
  <c r="G141" i="3" s="1"/>
  <c r="G142" i="3" a="1"/>
  <c r="G142" i="3" s="1"/>
  <c r="G143" i="3" a="1"/>
  <c r="G143" i="3" s="1"/>
  <c r="G144" i="3" a="1"/>
  <c r="G144" i="3" s="1"/>
  <c r="G145" i="3" a="1"/>
  <c r="G145" i="3" s="1"/>
  <c r="G146" i="3" a="1"/>
  <c r="G146" i="3" s="1"/>
  <c r="G147" i="3" a="1"/>
  <c r="G147" i="3" s="1"/>
  <c r="G148" i="3" a="1"/>
  <c r="G148" i="3" s="1"/>
  <c r="G149" i="3" a="1"/>
  <c r="G149" i="3" s="1"/>
  <c r="G150" i="3" a="1"/>
  <c r="G150" i="3" s="1"/>
  <c r="G151" i="3" a="1"/>
  <c r="G151" i="3" s="1"/>
  <c r="G152" i="3" a="1"/>
  <c r="G152" i="3" s="1"/>
  <c r="G153" i="3" a="1"/>
  <c r="G153" i="3" s="1"/>
  <c r="G154" i="3" a="1"/>
  <c r="G154" i="3" s="1"/>
  <c r="G155" i="3" a="1"/>
  <c r="G155" i="3" s="1"/>
  <c r="G156" i="3" a="1"/>
  <c r="G156" i="3" s="1"/>
  <c r="G13" i="3" a="1"/>
  <c r="G13" i="3" s="1"/>
  <c r="F156" i="3" l="1"/>
  <c r="D156" i="3"/>
  <c r="F155" i="3"/>
  <c r="D155" i="3"/>
  <c r="F154" i="3"/>
  <c r="D154" i="3"/>
  <c r="F153" i="3"/>
  <c r="D153" i="3"/>
  <c r="F152" i="3"/>
  <c r="D152" i="3"/>
  <c r="F151" i="3"/>
  <c r="D151" i="3"/>
  <c r="F150" i="3"/>
  <c r="D150" i="3"/>
  <c r="F149" i="3"/>
  <c r="D149" i="3"/>
  <c r="F148" i="3"/>
  <c r="D148" i="3"/>
  <c r="F147" i="3"/>
  <c r="D147" i="3"/>
  <c r="F146" i="3"/>
  <c r="D146" i="3"/>
  <c r="F145" i="3"/>
  <c r="D145" i="3"/>
  <c r="F144" i="3"/>
  <c r="D144" i="3"/>
  <c r="F143" i="3"/>
  <c r="D143" i="3"/>
  <c r="F142" i="3"/>
  <c r="D142" i="3"/>
  <c r="F141" i="3"/>
  <c r="D141" i="3"/>
  <c r="F140" i="3"/>
  <c r="D140" i="3"/>
  <c r="F139" i="3"/>
  <c r="D139" i="3"/>
  <c r="F138" i="3"/>
  <c r="D138" i="3"/>
  <c r="F137" i="3"/>
  <c r="D137" i="3"/>
  <c r="F136" i="3"/>
  <c r="D136" i="3"/>
  <c r="F135" i="3"/>
  <c r="D135" i="3"/>
  <c r="F134" i="3"/>
  <c r="D134" i="3"/>
  <c r="F133" i="3"/>
  <c r="D133" i="3"/>
  <c r="F132" i="3"/>
  <c r="D132" i="3"/>
  <c r="F131" i="3"/>
  <c r="D131" i="3"/>
  <c r="F130" i="3"/>
  <c r="D130" i="3"/>
  <c r="F129" i="3"/>
  <c r="D129" i="3"/>
  <c r="F128" i="3"/>
  <c r="D128" i="3"/>
  <c r="F127" i="3"/>
  <c r="D127" i="3"/>
  <c r="F126" i="3"/>
  <c r="D126" i="3"/>
  <c r="F125" i="3"/>
  <c r="D125" i="3"/>
  <c r="F124" i="3"/>
  <c r="D124" i="3"/>
  <c r="F123" i="3"/>
  <c r="D123" i="3"/>
  <c r="F122" i="3"/>
  <c r="D122" i="3"/>
  <c r="F121" i="3"/>
  <c r="D121" i="3"/>
  <c r="F120" i="3"/>
  <c r="D120" i="3"/>
  <c r="F119" i="3"/>
  <c r="D119" i="3"/>
  <c r="F118" i="3"/>
  <c r="D118" i="3"/>
  <c r="F117" i="3"/>
  <c r="D117" i="3"/>
  <c r="F116" i="3"/>
  <c r="D116" i="3"/>
  <c r="F115" i="3"/>
  <c r="D115" i="3"/>
  <c r="F114" i="3"/>
  <c r="D114" i="3"/>
  <c r="F113" i="3"/>
  <c r="D113" i="3"/>
  <c r="F112" i="3"/>
  <c r="D112" i="3"/>
  <c r="F111" i="3"/>
  <c r="D111" i="3"/>
  <c r="F110" i="3"/>
  <c r="D110" i="3"/>
  <c r="F109" i="3"/>
  <c r="D109" i="3"/>
  <c r="F108" i="3"/>
  <c r="D108" i="3"/>
  <c r="F107" i="3"/>
  <c r="D107" i="3"/>
  <c r="F106" i="3"/>
  <c r="D106" i="3"/>
  <c r="F105" i="3"/>
  <c r="D105" i="3"/>
  <c r="F104" i="3"/>
  <c r="D104" i="3"/>
  <c r="F103" i="3"/>
  <c r="D103" i="3"/>
  <c r="F102" i="3"/>
  <c r="D102" i="3"/>
  <c r="F101" i="3"/>
  <c r="D101" i="3"/>
  <c r="F100" i="3"/>
  <c r="D100" i="3"/>
  <c r="F99" i="3"/>
  <c r="D99" i="3"/>
  <c r="F98" i="3"/>
  <c r="D98" i="3"/>
  <c r="F97" i="3"/>
  <c r="D97" i="3"/>
  <c r="F96" i="3"/>
  <c r="D96" i="3"/>
  <c r="F95" i="3"/>
  <c r="D95" i="3"/>
  <c r="F94" i="3"/>
  <c r="D94" i="3"/>
  <c r="F93" i="3"/>
  <c r="D93" i="3"/>
  <c r="F92" i="3"/>
  <c r="D92" i="3"/>
  <c r="F91" i="3"/>
  <c r="D91" i="3"/>
  <c r="F90" i="3"/>
  <c r="D90" i="3"/>
  <c r="F89" i="3"/>
  <c r="D89" i="3"/>
  <c r="F88" i="3"/>
  <c r="D88" i="3"/>
  <c r="F87" i="3"/>
  <c r="D87" i="3"/>
  <c r="F86" i="3"/>
  <c r="D86" i="3"/>
  <c r="F85" i="3"/>
  <c r="D85" i="3"/>
  <c r="F84" i="3"/>
  <c r="D84" i="3"/>
  <c r="F83" i="3"/>
  <c r="D83" i="3"/>
  <c r="F82" i="3"/>
  <c r="D82" i="3"/>
  <c r="F81" i="3"/>
  <c r="D81" i="3"/>
  <c r="F80" i="3"/>
  <c r="D80" i="3"/>
  <c r="F79" i="3"/>
  <c r="D79" i="3"/>
  <c r="F78" i="3"/>
  <c r="D78" i="3"/>
  <c r="F77" i="3"/>
  <c r="D77" i="3"/>
  <c r="F76" i="3"/>
  <c r="D76" i="3"/>
  <c r="F75" i="3"/>
  <c r="D75" i="3"/>
  <c r="F74" i="3"/>
  <c r="D74" i="3"/>
  <c r="F73" i="3"/>
  <c r="D73" i="3"/>
  <c r="F72" i="3"/>
  <c r="D72" i="3"/>
  <c r="F71" i="3"/>
  <c r="D71" i="3"/>
  <c r="F70" i="3"/>
  <c r="D70" i="3"/>
  <c r="F69" i="3"/>
  <c r="D69" i="3"/>
  <c r="F68" i="3"/>
  <c r="D68" i="3"/>
  <c r="F67" i="3"/>
  <c r="D67" i="3"/>
  <c r="F66" i="3"/>
  <c r="D66" i="3"/>
  <c r="F65" i="3"/>
  <c r="D65" i="3"/>
  <c r="F64" i="3"/>
  <c r="D64" i="3"/>
  <c r="F63" i="3"/>
  <c r="D63" i="3"/>
  <c r="F62" i="3"/>
  <c r="D62" i="3"/>
  <c r="F61" i="3"/>
  <c r="D61" i="3"/>
  <c r="F60" i="3"/>
  <c r="D60" i="3"/>
  <c r="F59" i="3"/>
  <c r="D59" i="3"/>
  <c r="F58" i="3"/>
  <c r="D58" i="3"/>
  <c r="F57" i="3"/>
  <c r="D57" i="3"/>
  <c r="F56" i="3"/>
  <c r="D56" i="3"/>
  <c r="F55" i="3"/>
  <c r="D55" i="3"/>
  <c r="F54" i="3"/>
  <c r="D54" i="3"/>
  <c r="F53" i="3"/>
  <c r="D53" i="3"/>
  <c r="F52" i="3"/>
  <c r="D52" i="3"/>
  <c r="F51" i="3"/>
  <c r="D51" i="3"/>
  <c r="F50" i="3"/>
  <c r="D50" i="3"/>
  <c r="F49" i="3"/>
  <c r="D49" i="3"/>
  <c r="F48" i="3"/>
  <c r="D48" i="3"/>
  <c r="F47" i="3"/>
  <c r="D47" i="3"/>
  <c r="F46" i="3"/>
  <c r="D46" i="3"/>
  <c r="F45" i="3"/>
  <c r="D45" i="3"/>
  <c r="F44" i="3"/>
  <c r="D44" i="3"/>
  <c r="F43" i="3"/>
  <c r="D43" i="3"/>
  <c r="F42" i="3"/>
  <c r="D42" i="3"/>
  <c r="F41" i="3"/>
  <c r="D41" i="3"/>
  <c r="F40" i="3"/>
  <c r="D40" i="3"/>
  <c r="F39" i="3"/>
  <c r="D39" i="3"/>
  <c r="F38" i="3"/>
  <c r="D38" i="3"/>
  <c r="F37" i="3"/>
  <c r="D37" i="3"/>
  <c r="F36" i="3"/>
  <c r="D36" i="3"/>
  <c r="F35" i="3"/>
  <c r="D35" i="3"/>
  <c r="F34" i="3"/>
  <c r="D34" i="3"/>
  <c r="F33" i="3"/>
  <c r="D33" i="3"/>
  <c r="F32" i="3"/>
  <c r="D32" i="3"/>
  <c r="F31" i="3"/>
  <c r="D31" i="3"/>
  <c r="F30" i="3"/>
  <c r="D30" i="3"/>
  <c r="F29" i="3"/>
  <c r="D29" i="3"/>
  <c r="F28" i="3"/>
  <c r="D28" i="3"/>
  <c r="F27" i="3"/>
  <c r="D27" i="3"/>
  <c r="F26" i="3"/>
  <c r="D26" i="3"/>
  <c r="F25" i="3"/>
  <c r="D25" i="3"/>
  <c r="F24" i="3"/>
  <c r="D24" i="3"/>
  <c r="F23" i="3"/>
  <c r="D23" i="3"/>
  <c r="F22" i="3"/>
  <c r="D22" i="3"/>
  <c r="F21" i="3"/>
  <c r="D21" i="3"/>
  <c r="F20" i="3"/>
  <c r="D20" i="3"/>
  <c r="F19" i="3"/>
  <c r="D19" i="3"/>
  <c r="F18" i="3"/>
  <c r="D18" i="3"/>
  <c r="F17" i="3"/>
  <c r="D17" i="3"/>
  <c r="F16" i="3"/>
  <c r="D16" i="3"/>
  <c r="F15" i="3"/>
  <c r="D15" i="3"/>
  <c r="F14" i="3"/>
  <c r="D1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<sst xmlns="http://schemas.openxmlformats.org/spreadsheetml/2006/main" count="596" uniqueCount="230">
  <si>
    <t>id</t>
  </si>
  <si>
    <t>portrait</t>
  </si>
  <si>
    <t>name</t>
  </si>
  <si>
    <t>description</t>
  </si>
  <si>
    <t>behaviour_script</t>
  </si>
  <si>
    <t>parm_int</t>
  </si>
  <si>
    <t>parm_string</t>
  </si>
  <si>
    <t>uint key</t>
  </si>
  <si>
    <t>string</t>
  </si>
  <si>
    <t>int[]</t>
  </si>
  <si>
    <t>string[]</t>
  </si>
  <si>
    <t>编号</t>
  </si>
  <si>
    <t>效果备注</t>
  </si>
  <si>
    <r>
      <rPr>
        <b/>
        <sz val="11"/>
        <color theme="1"/>
        <rFont val="等线"/>
        <family val="3"/>
        <charset val="134"/>
        <scheme val="minor"/>
      </rPr>
      <t>图标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i/>
        <sz val="10"/>
        <color theme="1"/>
        <rFont val="等线"/>
        <family val="3"/>
        <charset val="134"/>
        <scheme val="minor"/>
      </rPr>
      <t>配置address</t>
    </r>
  </si>
  <si>
    <t>Relic名称</t>
  </si>
  <si>
    <t>Relic 效果描述</t>
  </si>
  <si>
    <t>替代备注
(选填)</t>
  </si>
  <si>
    <t>Relic脚本</t>
  </si>
  <si>
    <t>备注：参数生效方式</t>
  </si>
  <si>
    <r>
      <rPr>
        <b/>
        <sz val="11"/>
        <color theme="1"/>
        <rFont val="等线"/>
        <family val="3"/>
        <charset val="134"/>
        <scheme val="minor"/>
      </rPr>
      <t xml:space="preserve">int类型参数
</t>
    </r>
    <r>
      <rPr>
        <i/>
        <sz val="10"/>
        <color theme="1"/>
        <rFont val="等线"/>
        <family val="3"/>
        <charset val="134"/>
        <scheme val="minor"/>
      </rPr>
      <t>作用见备注</t>
    </r>
  </si>
  <si>
    <t>string类型参数</t>
  </si>
  <si>
    <t>zoommelee</t>
  </si>
  <si>
    <t>近战武器放大20%</t>
  </si>
  <si>
    <t>ZoomMeleeRelic</t>
  </si>
  <si>
    <t>no</t>
  </si>
  <si>
    <t>加速</t>
  </si>
  <si>
    <t>AccelerateRelic</t>
  </si>
  <si>
    <t>parm_int[0] = v.x，在代码中1:1转为 float</t>
  </si>
  <si>
    <t>titan</t>
  </si>
  <si>
    <t>见鬼，它们是吃了什么?</t>
  </si>
  <si>
    <t>TitanEnemyRelic</t>
  </si>
  <si>
    <t>difficult</t>
  </si>
  <si>
    <t>钟声响了，是谁敲的!</t>
  </si>
  <si>
    <t>DifficultModeRelic</t>
  </si>
  <si>
    <t>lucky</t>
  </si>
  <si>
    <t>如果还能不掉落就应该是人的问题了</t>
  </si>
  <si>
    <t>LuckyDogRelic</t>
  </si>
  <si>
    <t>parm_int[0] = 暴击率增加值，千分比。</t>
  </si>
  <si>
    <t>加速测试</t>
  </si>
  <si>
    <t>Relic_Modify_Variable</t>
  </si>
  <si>
    <t>global_atk_pts</t>
  </si>
  <si>
    <t>global_atk_add</t>
  </si>
  <si>
    <t>global_knockback</t>
  </si>
  <si>
    <t>parm_int[0] = 破甲增加值，百分比的千分比。</t>
  </si>
  <si>
    <t>global_armor_piercing</t>
  </si>
  <si>
    <t>global_armor_add</t>
  </si>
  <si>
    <t>global_hp_pts</t>
  </si>
  <si>
    <t>global_hp_add</t>
  </si>
  <si>
    <t>melee_atk_pts</t>
  </si>
  <si>
    <t>melee_atk_add</t>
  </si>
  <si>
    <t>melee_knockback</t>
  </si>
  <si>
    <t>melee_armor_piercing</t>
  </si>
  <si>
    <t>melee_sharpness_durability</t>
  </si>
  <si>
    <t>melee_sharpness_add</t>
  </si>
  <si>
    <t>melee_sharpness_recover</t>
  </si>
  <si>
    <t>ranged_atk_pts</t>
  </si>
  <si>
    <t>ranged_atk_add</t>
  </si>
  <si>
    <t>ranged_knockback</t>
  </si>
  <si>
    <t>ranged_armor_piercing</t>
  </si>
  <si>
    <t>ranged_reloading_speedup</t>
  </si>
  <si>
    <t>ranged_capacity</t>
  </si>
  <si>
    <t>ranged_salvo</t>
  </si>
  <si>
    <t>ranged_critical_reload</t>
  </si>
  <si>
    <t>ranged_ammo_bigger</t>
  </si>
  <si>
    <t>wheel_charge_capacity</t>
  </si>
  <si>
    <t>wheel_charge_effect</t>
  </si>
  <si>
    <t>wheel_charge_recover</t>
  </si>
  <si>
    <t>wheel_tractive_force</t>
  </si>
  <si>
    <t>ram_stability</t>
  </si>
  <si>
    <t>ram_maneuverability</t>
  </si>
  <si>
    <t>ram_dmg_speed_bonus</t>
  </si>
  <si>
    <t>Vlookup</t>
  </si>
  <si>
    <t>Type</t>
  </si>
  <si>
    <t>第1位</t>
  </si>
  <si>
    <t>第2位</t>
  </si>
  <si>
    <t>第3位</t>
  </si>
  <si>
    <t>第4位</t>
  </si>
  <si>
    <t>第5位</t>
  </si>
  <si>
    <t>第6位</t>
  </si>
  <si>
    <t>备注</t>
  </si>
  <si>
    <t>投放说明</t>
  </si>
  <si>
    <t>pts</t>
  </si>
  <si>
    <t>30 = relic</t>
  </si>
  <si>
    <t>0 = 全局</t>
  </si>
  <si>
    <t>01 = 全局 伤害百分比</t>
  </si>
  <si>
    <t>猛虎印记</t>
  </si>
  <si>
    <t>全局加成，效果数值应偏低，暂定*=40%</t>
  </si>
  <si>
    <t>add</t>
  </si>
  <si>
    <t>02 = 全局 伤害附加值</t>
  </si>
  <si>
    <t>猎豹印记</t>
  </si>
  <si>
    <t>苍鹰印记</t>
  </si>
  <si>
    <t>恶犬印记</t>
  </si>
  <si>
    <t>05 = 全局 击退百分比</t>
  </si>
  <si>
    <t>灰熊印记</t>
  </si>
  <si>
    <t>有限投放</t>
  </si>
  <si>
    <t>06 = 全局 破甲附加值</t>
  </si>
  <si>
    <t>郊狼印记</t>
  </si>
  <si>
    <t>07 = 全局 护甲附加值</t>
  </si>
  <si>
    <t>海龟印记</t>
  </si>
  <si>
    <t>08 = 全局 耐久百分比</t>
  </si>
  <si>
    <t>犀牛印记</t>
  </si>
  <si>
    <t>09 = 全局 耐久附加值</t>
  </si>
  <si>
    <t>大象印记</t>
  </si>
  <si>
    <t>1 = 近战武器</t>
  </si>
  <si>
    <t>01 = 近战武器 伤害百分比</t>
  </si>
  <si>
    <t>猛虎图腾</t>
  </si>
  <si>
    <t>撞角同样受此加成</t>
  </si>
  <si>
    <t>拥有近战设备或撞角设备时解锁</t>
  </si>
  <si>
    <t>02 = 近战武器 伤害附加值</t>
  </si>
  <si>
    <t>猎豹图腾</t>
  </si>
  <si>
    <t>苍鹰图腾</t>
  </si>
  <si>
    <t>恶犬图腾</t>
  </si>
  <si>
    <t>05 = 近战武器 击退百分比</t>
  </si>
  <si>
    <t>灰熊图腾</t>
  </si>
  <si>
    <t>拥有近战设备或撞角设备时解锁；有限投放</t>
  </si>
  <si>
    <t>06 = 近战武器 破甲附加值</t>
  </si>
  <si>
    <t>郊狼图腾</t>
  </si>
  <si>
    <t>21 = 近战武器 锋利度耐久</t>
  </si>
  <si>
    <t>天空图腾</t>
  </si>
  <si>
    <t>降低锋利度的损失速率</t>
  </si>
  <si>
    <t>拥有近战设备时解锁</t>
  </si>
  <si>
    <t>22 = 近战武器 锋利度上限</t>
  </si>
  <si>
    <t>峭壁图腾</t>
  </si>
  <si>
    <t>锋利度超过100%时，可以增加武器伤害</t>
  </si>
  <si>
    <t>23 = 近战武器 磨刀速率</t>
  </si>
  <si>
    <t>海洋图腾</t>
  </si>
  <si>
    <t>31 = 近战武器 自锐刀刃</t>
  </si>
  <si>
    <t>剃刀图腾</t>
  </si>
  <si>
    <t>机制类：造成暴击时恢复耐久</t>
  </si>
  <si>
    <t>有限投放；稀有投放</t>
  </si>
  <si>
    <t/>
  </si>
  <si>
    <t>2 = 远程武器</t>
  </si>
  <si>
    <t>01 = 飞射物 伤害百分比</t>
  </si>
  <si>
    <t>猛虎纹章</t>
  </si>
  <si>
    <t>02 = 飞射物 伤害附加值</t>
  </si>
  <si>
    <t>猎豹纹章</t>
  </si>
  <si>
    <t>苍鹰纹章</t>
  </si>
  <si>
    <t>恶犬纹章</t>
  </si>
  <si>
    <t>05 = 飞射物 击退百分比</t>
  </si>
  <si>
    <t>灰熊纹章</t>
  </si>
  <si>
    <t>06 = 飞射物 破甲附加值</t>
  </si>
  <si>
    <t>郊狼纹章</t>
  </si>
  <si>
    <t>21 = 远程武器 装填速率</t>
  </si>
  <si>
    <t>微风纹章</t>
  </si>
  <si>
    <t>22 = 远程武器 弹匣容量</t>
  </si>
  <si>
    <t>乌云纹章</t>
  </si>
  <si>
    <t>23 = 远程武器 齐发数量</t>
  </si>
  <si>
    <t>细雨纹章</t>
  </si>
  <si>
    <t>有限投放；顺序投放</t>
  </si>
  <si>
    <t>皓月纹章</t>
  </si>
  <si>
    <t>机制类：造成暴击时恢复1弹药</t>
  </si>
  <si>
    <t>32 = 飞射物 体积增大</t>
  </si>
  <si>
    <t>烈日纹章</t>
  </si>
  <si>
    <t>机制类：增大子弹的外观和碰撞体积</t>
  </si>
  <si>
    <t>3 = 车轮</t>
  </si>
  <si>
    <t>21 = 车轮 冲刺可用次数</t>
  </si>
  <si>
    <t>蓝色宝石</t>
  </si>
  <si>
    <t>有限投放；仅2级</t>
  </si>
  <si>
    <t>22 = 车轮 冲刺效果提升</t>
  </si>
  <si>
    <t>红色宝石</t>
  </si>
  <si>
    <t>23 = 车轮 冲刺能量恢复</t>
  </si>
  <si>
    <t>绿色宝石</t>
  </si>
  <si>
    <t>24 = 车轮 动力增强</t>
  </si>
  <si>
    <t>黄色宝石</t>
  </si>
  <si>
    <t>4 = 盾牌</t>
  </si>
  <si>
    <t>5 = 钩索</t>
  </si>
  <si>
    <t>6 = 撞角</t>
  </si>
  <si>
    <t>21 = 撞角 稳定性</t>
  </si>
  <si>
    <t>三角符号</t>
  </si>
  <si>
    <t>不容易被撞歪；百分比提升</t>
  </si>
  <si>
    <t>22 = 撞角 操纵性</t>
  </si>
  <si>
    <t>正圆符号</t>
  </si>
  <si>
    <t>百分比提升</t>
  </si>
  <si>
    <t>23 = 撞角 速度伤害附加</t>
  </si>
  <si>
    <t>星形符号</t>
  </si>
  <si>
    <t>global_critical_chance</t>
  </si>
  <si>
    <t>melee_critical_chance</t>
  </si>
  <si>
    <t>ranged_critical_chance</t>
  </si>
  <si>
    <t>global_critical_dmg_rate</t>
  </si>
  <si>
    <t>melee_critical_dmg_rate</t>
  </si>
  <si>
    <t>ranged_critical_dmg_rate</t>
  </si>
  <si>
    <t>03 = 全局 暴击几率附加值</t>
  </si>
  <si>
    <t>03 = 近战武器 暴击几率附加值</t>
  </si>
  <si>
    <t>03 = 飞射物 暴击几率附加值</t>
  </si>
  <si>
    <t>04 = 全局 暴击倍率附加值</t>
  </si>
  <si>
    <t>04 = 近战武器 暴击倍率附加值</t>
  </si>
  <si>
    <t>04 = 飞射物 暴击倍率附加值</t>
  </si>
  <si>
    <t>31 = 远程武器 暴击时弹药恢复</t>
    <phoneticPr fontId="11" type="noConversion"/>
  </si>
  <si>
    <t>备注
Relic 名称</t>
    <phoneticPr fontId="11" type="noConversion"/>
  </si>
  <si>
    <t>火星蝶</t>
  </si>
  <si>
    <t>命名参考1</t>
    <phoneticPr fontId="11" type="noConversion"/>
  </si>
  <si>
    <t>命名参考2</t>
    <phoneticPr fontId="11" type="noConversion"/>
  </si>
  <si>
    <t>肌肉金轮草</t>
  </si>
  <si>
    <t>阿菊</t>
  </si>
  <si>
    <t>托利莲</t>
  </si>
  <si>
    <t>紫水晶；粉水晶；黄水晶</t>
  </si>
  <si>
    <t>国王骰子</t>
  </si>
  <si>
    <t>守护符</t>
  </si>
  <si>
    <t>文护符</t>
  </si>
  <si>
    <t>礼护符</t>
  </si>
  <si>
    <t>稿子</t>
  </si>
  <si>
    <t>锄头</t>
  </si>
  <si>
    <t>斧头</t>
  </si>
  <si>
    <t>扳手</t>
  </si>
  <si>
    <t>起子</t>
  </si>
  <si>
    <t>钳子</t>
  </si>
  <si>
    <t>麻辣蟹钳；蒜蓉蟹钳；十三香蟹钳</t>
  </si>
  <si>
    <t>机械义肢</t>
  </si>
  <si>
    <t>开锁工具</t>
  </si>
  <si>
    <t>阿飞手铐</t>
  </si>
  <si>
    <t>无蛋黄</t>
  </si>
  <si>
    <t>花雕怪味鱼</t>
  </si>
  <si>
    <t>天地一口香</t>
  </si>
  <si>
    <t>子母春茧</t>
  </si>
  <si>
    <t>义结金兰</t>
  </si>
  <si>
    <t>猴儿酒</t>
  </si>
  <si>
    <t>工头喇叭</t>
  </si>
  <si>
    <t>典狱长徽章</t>
  </si>
  <si>
    <t>太阳勋章</t>
  </si>
  <si>
    <t>箱子</t>
  </si>
  <si>
    <t>屋顶羊</t>
  </si>
  <si>
    <t>赵日天原件</t>
  </si>
  <si>
    <t>赵日天号</t>
  </si>
  <si>
    <t>赵日天能量球</t>
  </si>
  <si>
    <t>赵日天核心</t>
  </si>
  <si>
    <t>警官帽</t>
  </si>
  <si>
    <t>花洒</t>
  </si>
  <si>
    <t>牢房门</t>
  </si>
  <si>
    <t>辅助列
图集序号</t>
    <phoneticPr fontId="11" type="noConversion"/>
  </si>
  <si>
    <t>relic_icons[relic_layout_100]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</si>
</sst>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\-0\-00\-0"/>
  </numFmts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i/>
      <sz val="11"/>
      <color theme="1" tint="0.499984740745262"/>
      <name val="等线"/>
      <family val="3"/>
      <charset val="134"/>
    </font>
    <font>
      <b/>
      <i/>
      <sz val="11"/>
      <color theme="1" tint="0.499984740745262"/>
      <name val="等线"/>
      <family val="3"/>
      <charset val="134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i/>
      <sz val="11"/>
      <color theme="1" tint="0.49998474074526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i/>
      <sz val="11"/>
      <color theme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9" fillId="0" borderId="0"/>
    <xf numFmtId="0" fontId="9" fillId="0" borderId="0"/>
    <xf numFmtId="0" fontId="9" fillId="0" borderId="0"/>
  </cellStyleXfs>
  <cellXfs count="34">
    <xf numFmtId="0" fontId="0" fillId="0" borderId="0" xfId="0"/>
    <xf numFmtId="0" fontId="1" fillId="0" borderId="0" xfId="3" applyFont="1" applyAlignment="1">
      <alignment horizontal="center" vertical="center"/>
    </xf>
    <xf numFmtId="0" fontId="2" fillId="0" borderId="0" xfId="3" applyFont="1" applyAlignment="1">
      <alignment horizontal="center" vertical="center"/>
    </xf>
    <xf numFmtId="0" fontId="2" fillId="0" borderId="1" xfId="3" applyFont="1" applyBorder="1" applyAlignment="1">
      <alignment horizontal="center" vertical="center"/>
    </xf>
    <xf numFmtId="0" fontId="2" fillId="2" borderId="0" xfId="3" applyFont="1" applyFill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2" fillId="3" borderId="0" xfId="3" applyFont="1" applyFill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0" fontId="1" fillId="2" borderId="0" xfId="3" applyFont="1" applyFill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1" fillId="3" borderId="0" xfId="3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/>
    <xf numFmtId="0" fontId="0" fillId="0" borderId="0" xfId="0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7" fillId="6" borderId="0" xfId="0" applyFont="1" applyFill="1"/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176" fontId="0" fillId="0" borderId="0" xfId="0" applyNumberFormat="1" applyAlignment="1">
      <alignment horizontal="center"/>
    </xf>
    <xf numFmtId="0" fontId="8" fillId="5" borderId="0" xfId="0" applyFont="1" applyFill="1" applyAlignment="1">
      <alignment horizontal="center" vertical="center" wrapText="1"/>
    </xf>
    <xf numFmtId="0" fontId="12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/>
    </xf>
    <xf numFmtId="0" fontId="12" fillId="5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9" fillId="9" borderId="0" xfId="0" applyFont="1" applyFill="1" applyAlignment="1">
      <alignment horizontal="center"/>
    </xf>
    <xf numFmtId="0" fontId="2" fillId="0" borderId="0" xfId="3" applyFont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2 2" xfId="2" xr:uid="{00000000-0005-0000-0000-000032000000}"/>
    <cellStyle name="常规 2 3" xfId="3" xr:uid="{00000000-0005-0000-0000-000033000000}"/>
  </cellStyles>
  <dxfs count="1"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6"/>
  <sheetViews>
    <sheetView tabSelected="1" workbookViewId="0">
      <pane ySplit="3" topLeftCell="A4" activePane="bottomLeft" state="frozen"/>
      <selection pane="bottomLeft" activeCell="E73" sqref="E73"/>
    </sheetView>
  </sheetViews>
  <sheetFormatPr defaultColWidth="9.125" defaultRowHeight="14.25" x14ac:dyDescent="0.2"/>
  <cols>
    <col min="1" max="1" width="10.5" style="14" customWidth="1"/>
    <col min="2" max="2" width="24.875" style="14" bestFit="1" customWidth="1"/>
    <col min="3" max="3" width="9.5" style="31" bestFit="1" customWidth="1"/>
    <col min="4" max="4" width="17.625" style="16" customWidth="1"/>
    <col min="5" max="5" width="13.625" style="15" bestFit="1" customWidth="1"/>
    <col min="6" max="6" width="16.625" style="14" bestFit="1" customWidth="1"/>
    <col min="7" max="7" width="32.875" style="15" bestFit="1" customWidth="1"/>
    <col min="8" max="8" width="9.5" style="15" bestFit="1" customWidth="1"/>
    <col min="9" max="9" width="30.375" style="16" customWidth="1"/>
    <col min="10" max="10" width="42.875" style="15" customWidth="1"/>
    <col min="11" max="11" width="11.375" style="14" customWidth="1"/>
    <col min="12" max="12" width="28.25" style="16" customWidth="1"/>
  </cols>
  <sheetData>
    <row r="1" spans="1:12" s="11" customFormat="1" x14ac:dyDescent="0.2">
      <c r="A1" s="11" t="s">
        <v>0</v>
      </c>
      <c r="B1" s="11" t="s">
        <v>1</v>
      </c>
      <c r="C1" s="28"/>
      <c r="D1" s="11" t="s">
        <v>2</v>
      </c>
      <c r="E1" s="17"/>
      <c r="F1" s="11" t="s">
        <v>3</v>
      </c>
      <c r="G1" s="17"/>
      <c r="H1" s="17"/>
      <c r="I1" s="11" t="s">
        <v>4</v>
      </c>
      <c r="J1" s="17"/>
      <c r="K1" s="11" t="s">
        <v>5</v>
      </c>
      <c r="L1" s="11" t="s">
        <v>6</v>
      </c>
    </row>
    <row r="2" spans="1:12" s="12" customFormat="1" x14ac:dyDescent="0.2">
      <c r="A2" s="12" t="s">
        <v>7</v>
      </c>
      <c r="B2" s="12" t="s">
        <v>8</v>
      </c>
      <c r="C2" s="29"/>
      <c r="D2" s="19" t="s">
        <v>8</v>
      </c>
      <c r="E2" s="18"/>
      <c r="F2" s="12" t="s">
        <v>8</v>
      </c>
      <c r="G2" s="18"/>
      <c r="H2" s="18"/>
      <c r="I2" s="19" t="s">
        <v>8</v>
      </c>
      <c r="J2" s="18"/>
      <c r="K2" s="12" t="s">
        <v>9</v>
      </c>
      <c r="L2" s="19" t="s">
        <v>10</v>
      </c>
    </row>
    <row r="3" spans="1:12" s="13" customFormat="1" ht="28.5" x14ac:dyDescent="0.2">
      <c r="A3" s="20" t="s">
        <v>11</v>
      </c>
      <c r="B3" s="22" t="s">
        <v>13</v>
      </c>
      <c r="C3" s="30" t="s">
        <v>228</v>
      </c>
      <c r="D3" s="20" t="s">
        <v>14</v>
      </c>
      <c r="E3" s="21" t="s">
        <v>188</v>
      </c>
      <c r="F3" s="20" t="s">
        <v>15</v>
      </c>
      <c r="G3" s="21" t="s">
        <v>12</v>
      </c>
      <c r="H3" s="21" t="s">
        <v>16</v>
      </c>
      <c r="I3" s="20" t="s">
        <v>17</v>
      </c>
      <c r="J3" s="21" t="s">
        <v>18</v>
      </c>
      <c r="K3" s="27" t="s">
        <v>19</v>
      </c>
      <c r="L3" s="20" t="s">
        <v>20</v>
      </c>
    </row>
    <row r="4" spans="1:12" x14ac:dyDescent="0.2">
      <c r="A4" s="14">
        <v>4</v>
      </c>
      <c r="B4" s="32" t="s">
        <v>229</v>
      </c>
      <c r="D4" s="16" t="s">
        <v>21</v>
      </c>
      <c r="F4" s="14" t="s">
        <v>22</v>
      </c>
      <c r="G4" s="23" t="s">
        <v>22</v>
      </c>
      <c r="I4" s="16" t="s">
        <v>23</v>
      </c>
    </row>
    <row r="5" spans="1:12" x14ac:dyDescent="0.2">
      <c r="A5" s="14">
        <v>5</v>
      </c>
      <c r="B5" s="32" t="s">
        <v>229</v>
      </c>
      <c r="D5" s="16" t="s">
        <v>24</v>
      </c>
      <c r="F5" s="14" t="s">
        <v>25</v>
      </c>
      <c r="G5" s="23" t="s">
        <v>25</v>
      </c>
      <c r="I5" s="24" t="s">
        <v>26</v>
      </c>
      <c r="J5" s="15" t="s">
        <v>27</v>
      </c>
      <c r="K5" s="14">
        <v>10</v>
      </c>
    </row>
    <row r="6" spans="1:12" x14ac:dyDescent="0.2">
      <c r="A6" s="14">
        <v>6</v>
      </c>
      <c r="B6" s="32" t="s">
        <v>229</v>
      </c>
      <c r="D6" s="16" t="s">
        <v>28</v>
      </c>
      <c r="F6" s="14" t="s">
        <v>29</v>
      </c>
      <c r="G6" s="23" t="s">
        <v>29</v>
      </c>
      <c r="I6" s="16" t="s">
        <v>30</v>
      </c>
    </row>
    <row r="7" spans="1:12" x14ac:dyDescent="0.2">
      <c r="A7" s="14">
        <v>7</v>
      </c>
      <c r="B7" s="32" t="s">
        <v>229</v>
      </c>
      <c r="D7" s="16" t="s">
        <v>31</v>
      </c>
      <c r="F7" s="14" t="s">
        <v>32</v>
      </c>
      <c r="G7" s="23" t="s">
        <v>32</v>
      </c>
      <c r="I7" s="16" t="s">
        <v>33</v>
      </c>
    </row>
    <row r="8" spans="1:12" x14ac:dyDescent="0.2">
      <c r="A8" s="14">
        <v>8</v>
      </c>
      <c r="B8" s="32" t="s">
        <v>229</v>
      </c>
      <c r="D8" s="16" t="s">
        <v>34</v>
      </c>
      <c r="F8" s="14" t="s">
        <v>35</v>
      </c>
      <c r="G8" s="23" t="s">
        <v>35</v>
      </c>
      <c r="I8" s="16" t="s">
        <v>36</v>
      </c>
    </row>
    <row r="10" spans="1:12" x14ac:dyDescent="0.2">
      <c r="A10" s="14">
        <v>91</v>
      </c>
      <c r="B10" s="32" t="s">
        <v>229</v>
      </c>
      <c r="F10" s="14" t="s">
        <v>38</v>
      </c>
      <c r="G10" s="23" t="s">
        <v>38</v>
      </c>
      <c r="I10" s="25" t="s">
        <v>26</v>
      </c>
      <c r="J10" s="15" t="s">
        <v>27</v>
      </c>
      <c r="K10" s="14">
        <v>50</v>
      </c>
    </row>
    <row r="11" spans="1:12" x14ac:dyDescent="0.2">
      <c r="A11" s="14">
        <v>92</v>
      </c>
      <c r="B11" s="32" t="s">
        <v>229</v>
      </c>
      <c r="F11" s="14" t="s">
        <v>38</v>
      </c>
      <c r="G11" s="23" t="s">
        <v>38</v>
      </c>
      <c r="I11" s="25" t="s">
        <v>26</v>
      </c>
      <c r="J11" s="15" t="s">
        <v>27</v>
      </c>
      <c r="K11" s="14">
        <v>150</v>
      </c>
    </row>
    <row r="12" spans="1:12" x14ac:dyDescent="0.2">
      <c r="A12" s="14">
        <v>93</v>
      </c>
      <c r="B12" s="32" t="s">
        <v>229</v>
      </c>
      <c r="F12" s="14" t="s">
        <v>38</v>
      </c>
      <c r="G12" s="23" t="s">
        <v>38</v>
      </c>
      <c r="I12" s="25" t="s">
        <v>26</v>
      </c>
      <c r="J12" s="15" t="s">
        <v>27</v>
      </c>
      <c r="K12" s="14">
        <v>500</v>
      </c>
    </row>
    <row r="13" spans="1:12" x14ac:dyDescent="0.2">
      <c r="G13" s="15" t="str" cm="1">
        <f t="array" ref="G13">IF($H13&lt;&gt;"",$H13,
_xlfn.LET(
_xlpm.idx,MATCH(relic!$L13,'-id 配置说明'!$A:$A,0),
_xlpm.desc,INDEX('-id 配置说明'!$F:$F,_xlpm.idx),
_xlpm.tp,INDEX('-id 配置说明'!$B:$B,_xlpm.idx),
_xlpm.expr,RIGHT(_xlpm.desc,LEN(_xlpm.desc)-FIND("=",_xlpm.desc))&amp;" + "&amp;_xlfn.SWITCH(_xlpm.tp,"pts",TEXT($K13/1000,"0%"),"add",$K13),
IFERROR(_xlpm.expr,"")
))</f>
        <v/>
      </c>
    </row>
    <row r="14" spans="1:12" x14ac:dyDescent="0.2">
      <c r="A14" s="26">
        <v>300011</v>
      </c>
      <c r="B14" s="14" t="str">
        <f>IF($C14&lt;&gt;"",_xlfn.CONCAT("relic_icons[relic_layout_",$C14,"]"),"")</f>
        <v>relic_icons[relic_layout_0]</v>
      </c>
      <c r="C14" s="31">
        <v>0</v>
      </c>
      <c r="D14" s="16" t="str">
        <f>IF(A14&lt;&gt;"","relic_name_"&amp;$A14,"")</f>
        <v>relic_name_300011</v>
      </c>
      <c r="E14" s="15" t="str" cm="1">
        <f t="array" ref="E14">_xlfn.LET(
_xlpm.idx,MATCH(relic!$L14,'-id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IFERROR(INDEX(_xlpm.desc_array,MIN(RIGHT($A14,1),_xlpm.array_len)),"")
)</f>
        <v>阿菊</v>
      </c>
      <c r="F14" s="16" t="str">
        <f>IF($A14&lt;&gt;"","relic_desc_"&amp;$A14,"")</f>
        <v>relic_desc_300011</v>
      </c>
      <c r="G14" s="15" t="str" cm="1">
        <f t="array" ref="G14">IF($H14&lt;&gt;"",$H14,
_xlfn.LET(
_xlpm.idx,MATCH(relic!$L14,'-id 配置说明'!$A:$A,0),
_xlpm.desc,INDEX('-id 配置说明'!$F:$F,_xlpm.idx),
_xlpm.tp,INDEX('-id 配置说明'!$B:$B,_xlpm.idx),
_xlpm.expr,RIGHT(_xlpm.desc,LEN(_xlpm.desc)-FIND("=",_xlpm.desc))&amp;" + "&amp;_xlfn.SWITCH(_xlpm.tp,"pts",TEXT($K14/1000,"0%"),"add",$K14),
IFERROR(_xlpm.expr,"")
))</f>
        <v xml:space="preserve"> 全局 伤害百分比 + 10%</v>
      </c>
      <c r="I14" s="24" t="s">
        <v>39</v>
      </c>
      <c r="K14" s="14">
        <v>100</v>
      </c>
      <c r="L14" s="16" t="s">
        <v>40</v>
      </c>
    </row>
    <row r="15" spans="1:12" x14ac:dyDescent="0.2">
      <c r="A15" s="26">
        <v>300012</v>
      </c>
      <c r="B15" s="14" t="str">
        <f t="shared" ref="B15:B78" si="0">IF($C15&lt;&gt;"",_xlfn.CONCAT("relic_icons[relic_layout_",$C15,"]"),"")</f>
        <v>relic_icons[relic_layout_1]</v>
      </c>
      <c r="C15" s="31">
        <v>1</v>
      </c>
      <c r="D15" s="16" t="str">
        <f t="shared" ref="D15:D50" si="1">IF(A15&lt;&gt;"","relic_name_"&amp;$A15,"")</f>
        <v>relic_name_300012</v>
      </c>
      <c r="E15" s="15" t="str" cm="1">
        <f t="array" ref="E15">_xlfn.LET(
_xlpm.idx,MATCH(relic!$L15,'-id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IFERROR(INDEX(_xlpm.desc_array,MIN(RIGHT($A15,1),_xlpm.array_len)),"")
)</f>
        <v>阿菊</v>
      </c>
      <c r="F15" s="16" t="str">
        <f t="shared" ref="F15:F90" si="2">IF($A15&lt;&gt;"","relic_desc_"&amp;$A15,"")</f>
        <v>relic_desc_300012</v>
      </c>
      <c r="G15" s="15" t="str" cm="1">
        <f t="array" ref="G15">IF($H15&lt;&gt;"",$H15,
_xlfn.LET(
_xlpm.idx,MATCH(relic!$L15,'-id 配置说明'!$A:$A,0),
_xlpm.desc,INDEX('-id 配置说明'!$F:$F,_xlpm.idx),
_xlpm.tp,INDEX('-id 配置说明'!$B:$B,_xlpm.idx),
_xlpm.expr,RIGHT(_xlpm.desc,LEN(_xlpm.desc)-FIND("=",_xlpm.desc))&amp;" + "&amp;_xlfn.SWITCH(_xlpm.tp,"pts",TEXT($K15/1000,"0%"),"add",$K15),
IFERROR(_xlpm.expr,"")
))</f>
        <v xml:space="preserve"> 全局 伤害百分比 + 20%</v>
      </c>
      <c r="I15" s="24" t="s">
        <v>39</v>
      </c>
      <c r="K15" s="14">
        <v>200</v>
      </c>
      <c r="L15" s="16" t="s">
        <v>40</v>
      </c>
    </row>
    <row r="16" spans="1:12" x14ac:dyDescent="0.2">
      <c r="A16" s="26">
        <v>300013</v>
      </c>
      <c r="B16" s="14" t="str">
        <f t="shared" si="0"/>
        <v>relic_icons[relic_layout_2]</v>
      </c>
      <c r="C16" s="31">
        <v>2</v>
      </c>
      <c r="D16" s="16" t="str">
        <f t="shared" si="1"/>
        <v>relic_name_300013</v>
      </c>
      <c r="E16" s="15" t="str" cm="1">
        <f t="array" ref="E16">_xlfn.LET(
_xlpm.idx,MATCH(relic!$L16,'-id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IFERROR(INDEX(_xlpm.desc_array,MIN(RIGHT($A16,1),_xlpm.array_len)),"")
)</f>
        <v>阿菊</v>
      </c>
      <c r="F16" s="16" t="str">
        <f t="shared" si="2"/>
        <v>relic_desc_300013</v>
      </c>
      <c r="G16" s="15" t="str" cm="1">
        <f t="array" ref="G16">IF($H16&lt;&gt;"",$H16,
_xlfn.LET(
_xlpm.idx,MATCH(relic!$L16,'-id 配置说明'!$A:$A,0),
_xlpm.desc,INDEX('-id 配置说明'!$F:$F,_xlpm.idx),
_xlpm.tp,INDEX('-id 配置说明'!$B:$B,_xlpm.idx),
_xlpm.expr,RIGHT(_xlpm.desc,LEN(_xlpm.desc)-FIND("=",_xlpm.desc))&amp;" + "&amp;_xlfn.SWITCH(_xlpm.tp,"pts",TEXT($K16/1000,"0%"),"add",$K16),
IFERROR(_xlpm.expr,"")
))</f>
        <v xml:space="preserve"> 全局 伤害百分比 + 30%</v>
      </c>
      <c r="I16" s="24" t="s">
        <v>39</v>
      </c>
      <c r="K16" s="14">
        <v>300</v>
      </c>
      <c r="L16" s="16" t="s">
        <v>40</v>
      </c>
    </row>
    <row r="17" spans="1:12" x14ac:dyDescent="0.2">
      <c r="A17" s="26"/>
      <c r="B17" s="14" t="str">
        <f t="shared" si="0"/>
        <v/>
      </c>
      <c r="C17" s="31" t="s">
        <v>130</v>
      </c>
      <c r="D17" s="16" t="str">
        <f t="shared" si="1"/>
        <v/>
      </c>
      <c r="E17" s="15" t="str" cm="1">
        <f t="array" ref="E17">_xlfn.LET(
_xlpm.idx,MATCH(relic!$L17,'-id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IFERROR(INDEX(_xlpm.desc_array,MIN(RIGHT($A17,1),_xlpm.array_len)),"")
)</f>
        <v/>
      </c>
      <c r="F17" s="16" t="str">
        <f t="shared" si="2"/>
        <v/>
      </c>
      <c r="G17" s="15" t="str" cm="1">
        <f t="array" ref="G17">IF($H17&lt;&gt;"",$H17,
_xlfn.LET(
_xlpm.idx,MATCH(relic!$L17,'-id 配置说明'!$A:$A,0),
_xlpm.desc,INDEX('-id 配置说明'!$F:$F,_xlpm.idx),
_xlpm.tp,INDEX('-id 配置说明'!$B:$B,_xlpm.idx),
_xlpm.expr,RIGHT(_xlpm.desc,LEN(_xlpm.desc)-FIND("=",_xlpm.desc))&amp;" + "&amp;_xlfn.SWITCH(_xlpm.tp,"pts",TEXT($K17/1000,"0%"),"add",$K17),
IFERROR(_xlpm.expr,"")
))</f>
        <v/>
      </c>
    </row>
    <row r="18" spans="1:12" x14ac:dyDescent="0.2">
      <c r="A18" s="26">
        <v>300021</v>
      </c>
      <c r="B18" s="14" t="str">
        <f t="shared" si="0"/>
        <v>relic_icons[relic_layout_3]</v>
      </c>
      <c r="C18" s="31">
        <v>3</v>
      </c>
      <c r="D18" s="16" t="str">
        <f t="shared" si="1"/>
        <v>relic_name_300021</v>
      </c>
      <c r="E18" s="15" t="str" cm="1">
        <f t="array" ref="E18">_xlfn.LET(
_xlpm.idx,MATCH(relic!$L18,'-id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IFERROR(INDEX(_xlpm.desc_array,MIN(RIGHT($A18,1),_xlpm.array_len)),"")
)</f>
        <v>火星蝶</v>
      </c>
      <c r="F18" s="16" t="str">
        <f t="shared" si="2"/>
        <v>relic_desc_300021</v>
      </c>
      <c r="G18" s="15" t="str" cm="1">
        <f t="array" ref="G18">IF($H18&lt;&gt;"",$H18,
_xlfn.LET(
_xlpm.idx,MATCH(relic!$L18,'-id 配置说明'!$A:$A,0),
_xlpm.desc,INDEX('-id 配置说明'!$F:$F,_xlpm.idx),
_xlpm.tp,INDEX('-id 配置说明'!$B:$B,_xlpm.idx),
_xlpm.expr,RIGHT(_xlpm.desc,LEN(_xlpm.desc)-FIND("=",_xlpm.desc))&amp;" + "&amp;_xlfn.SWITCH(_xlpm.tp,"pts",TEXT($K18/1000,"0%"),"add",$K18),
IFERROR(_xlpm.expr,"")
))</f>
        <v xml:space="preserve"> 全局 伤害附加值 + 1</v>
      </c>
      <c r="I18" s="24" t="s">
        <v>39</v>
      </c>
      <c r="K18" s="14">
        <v>1</v>
      </c>
      <c r="L18" s="16" t="s">
        <v>41</v>
      </c>
    </row>
    <row r="19" spans="1:12" x14ac:dyDescent="0.2">
      <c r="A19" s="26">
        <v>300022</v>
      </c>
      <c r="B19" s="14" t="str">
        <f t="shared" si="0"/>
        <v>relic_icons[relic_layout_4]</v>
      </c>
      <c r="C19" s="31">
        <v>4</v>
      </c>
      <c r="D19" s="16" t="str">
        <f t="shared" si="1"/>
        <v>relic_name_300022</v>
      </c>
      <c r="E19" s="15" t="str" cm="1">
        <f t="array" ref="E19">_xlfn.LET(
_xlpm.idx,MATCH(relic!$L19,'-id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IFERROR(INDEX(_xlpm.desc_array,MIN(RIGHT($A19,1),_xlpm.array_len)),"")
)</f>
        <v>火星蝶</v>
      </c>
      <c r="F19" s="16" t="str">
        <f t="shared" si="2"/>
        <v>relic_desc_300022</v>
      </c>
      <c r="G19" s="15" t="str" cm="1">
        <f t="array" ref="G19">IF($H19&lt;&gt;"",$H19,
_xlfn.LET(
_xlpm.idx,MATCH(relic!$L19,'-id 配置说明'!$A:$A,0),
_xlpm.desc,INDEX('-id 配置说明'!$F:$F,_xlpm.idx),
_xlpm.tp,INDEX('-id 配置说明'!$B:$B,_xlpm.idx),
_xlpm.expr,RIGHT(_xlpm.desc,LEN(_xlpm.desc)-FIND("=",_xlpm.desc))&amp;" + "&amp;_xlfn.SWITCH(_xlpm.tp,"pts",TEXT($K19/1000,"0%"),"add",$K19),
IFERROR(_xlpm.expr,"")
))</f>
        <v xml:space="preserve"> 全局 伤害附加值 + 2</v>
      </c>
      <c r="I19" s="24" t="s">
        <v>39</v>
      </c>
      <c r="K19" s="14">
        <v>2</v>
      </c>
      <c r="L19" s="16" t="s">
        <v>41</v>
      </c>
    </row>
    <row r="20" spans="1:12" x14ac:dyDescent="0.2">
      <c r="A20" s="26">
        <v>300023</v>
      </c>
      <c r="B20" s="14" t="str">
        <f t="shared" si="0"/>
        <v>relic_icons[relic_layout_5]</v>
      </c>
      <c r="C20" s="31">
        <v>5</v>
      </c>
      <c r="D20" s="16" t="str">
        <f t="shared" si="1"/>
        <v>relic_name_300023</v>
      </c>
      <c r="E20" s="15" t="str" cm="1">
        <f t="array" ref="E20">_xlfn.LET(
_xlpm.idx,MATCH(relic!$L20,'-id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IFERROR(INDEX(_xlpm.desc_array,MIN(RIGHT($A20,1),_xlpm.array_len)),"")
)</f>
        <v>火星蝶</v>
      </c>
      <c r="F20" s="16" t="str">
        <f t="shared" si="2"/>
        <v>relic_desc_300023</v>
      </c>
      <c r="G20" s="15" t="str" cm="1">
        <f t="array" ref="G20">IF($H20&lt;&gt;"",$H20,
_xlfn.LET(
_xlpm.idx,MATCH(relic!$L20,'-id 配置说明'!$A:$A,0),
_xlpm.desc,INDEX('-id 配置说明'!$F:$F,_xlpm.idx),
_xlpm.tp,INDEX('-id 配置说明'!$B:$B,_xlpm.idx),
_xlpm.expr,RIGHT(_xlpm.desc,LEN(_xlpm.desc)-FIND("=",_xlpm.desc))&amp;" + "&amp;_xlfn.SWITCH(_xlpm.tp,"pts",TEXT($K20/1000,"0%"),"add",$K20),
IFERROR(_xlpm.expr,"")
))</f>
        <v xml:space="preserve"> 全局 伤害附加值 + 3</v>
      </c>
      <c r="I20" s="24" t="s">
        <v>39</v>
      </c>
      <c r="K20" s="14">
        <v>3</v>
      </c>
      <c r="L20" s="16" t="s">
        <v>41</v>
      </c>
    </row>
    <row r="21" spans="1:12" x14ac:dyDescent="0.2">
      <c r="A21" s="26"/>
      <c r="B21" s="14" t="str">
        <f t="shared" si="0"/>
        <v/>
      </c>
      <c r="C21" s="31" t="s">
        <v>130</v>
      </c>
      <c r="D21" s="16" t="str">
        <f t="shared" si="1"/>
        <v/>
      </c>
      <c r="E21" s="15" t="str" cm="1">
        <f t="array" ref="E21">_xlfn.LET(
_xlpm.idx,MATCH(relic!$L21,'-id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IFERROR(INDEX(_xlpm.desc_array,MIN(RIGHT($A21,1),_xlpm.array_len)),"")
)</f>
        <v/>
      </c>
      <c r="F21" s="16" t="str">
        <f t="shared" si="2"/>
        <v/>
      </c>
      <c r="G21" s="15" t="str" cm="1">
        <f t="array" ref="G21">IF($H21&lt;&gt;"",$H21,
_xlfn.LET(
_xlpm.idx,MATCH(relic!$L21,'-id 配置说明'!$A:$A,0),
_xlpm.desc,INDEX('-id 配置说明'!$F:$F,_xlpm.idx),
_xlpm.tp,INDEX('-id 配置说明'!$B:$B,_xlpm.idx),
_xlpm.expr,RIGHT(_xlpm.desc,LEN(_xlpm.desc)-FIND("=",_xlpm.desc))&amp;" + "&amp;_xlfn.SWITCH(_xlpm.tp,"pts",TEXT($K21/1000,"0%"),"add",$K21),
IFERROR(_xlpm.expr,"")
))</f>
        <v/>
      </c>
    </row>
    <row r="22" spans="1:12" x14ac:dyDescent="0.2">
      <c r="A22" s="26">
        <v>300031</v>
      </c>
      <c r="B22" s="14" t="str">
        <f t="shared" si="0"/>
        <v>relic_icons[relic_layout_6]</v>
      </c>
      <c r="C22" s="31">
        <v>6</v>
      </c>
      <c r="D22" s="16" t="str">
        <f t="shared" si="1"/>
        <v>relic_name_300031</v>
      </c>
      <c r="E22" s="15" t="str" cm="1">
        <f t="array" ref="E22">_xlfn.LET(
_xlpm.idx,MATCH(relic!$L22,'-id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IFERROR(INDEX(_xlpm.desc_array,MIN(RIGHT($A22,1),_xlpm.array_len)),"")
)</f>
        <v>肌肉金轮草</v>
      </c>
      <c r="F22" s="16" t="str">
        <f t="shared" si="2"/>
        <v>relic_desc_300031</v>
      </c>
      <c r="G22" s="15" t="str" cm="1">
        <f t="array" ref="G22">IF($H22&lt;&gt;"",$H22,
_xlfn.LET(
_xlpm.idx,MATCH(relic!$L22,'-id 配置说明'!$A:$A,0),
_xlpm.desc,INDEX('-id 配置说明'!$F:$F,_xlpm.idx),
_xlpm.tp,INDEX('-id 配置说明'!$B:$B,_xlpm.idx),
_xlpm.expr,RIGHT(_xlpm.desc,LEN(_xlpm.desc)-FIND("=",_xlpm.desc))&amp;" + "&amp;_xlfn.SWITCH(_xlpm.tp,"pts",TEXT($K22/1000,"0%"),"add",$K22),
IFERROR(_xlpm.expr,"")
))</f>
        <v xml:space="preserve"> 全局 暴击几率附加值 + 5%</v>
      </c>
      <c r="I22" s="24" t="s">
        <v>39</v>
      </c>
      <c r="J22" s="15" t="s">
        <v>37</v>
      </c>
      <c r="K22" s="14">
        <v>50</v>
      </c>
      <c r="L22" s="16" t="s">
        <v>175</v>
      </c>
    </row>
    <row r="23" spans="1:12" x14ac:dyDescent="0.2">
      <c r="A23" s="26">
        <v>300032</v>
      </c>
      <c r="B23" s="14" t="str">
        <f t="shared" si="0"/>
        <v>relic_icons[relic_layout_7]</v>
      </c>
      <c r="C23" s="31">
        <v>7</v>
      </c>
      <c r="D23" s="16" t="str">
        <f t="shared" si="1"/>
        <v>relic_name_300032</v>
      </c>
      <c r="E23" s="15" t="str" cm="1">
        <f t="array" ref="E23">_xlfn.LET(
_xlpm.idx,MATCH(relic!$L23,'-id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IFERROR(INDEX(_xlpm.desc_array,MIN(RIGHT($A23,1),_xlpm.array_len)),"")
)</f>
        <v>肌肉金轮草</v>
      </c>
      <c r="F23" s="16" t="str">
        <f t="shared" si="2"/>
        <v>relic_desc_300032</v>
      </c>
      <c r="G23" s="15" t="str" cm="1">
        <f t="array" ref="G23">IF($H23&lt;&gt;"",$H23,
_xlfn.LET(
_xlpm.idx,MATCH(relic!$L23,'-id 配置说明'!$A:$A,0),
_xlpm.desc,INDEX('-id 配置说明'!$F:$F,_xlpm.idx),
_xlpm.tp,INDEX('-id 配置说明'!$B:$B,_xlpm.idx),
_xlpm.expr,RIGHT(_xlpm.desc,LEN(_xlpm.desc)-FIND("=",_xlpm.desc))&amp;" + "&amp;_xlfn.SWITCH(_xlpm.tp,"pts",TEXT($K23/1000,"0%"),"add",$K23),
IFERROR(_xlpm.expr,"")
))</f>
        <v xml:space="preserve"> 全局 暴击几率附加值 + 10%</v>
      </c>
      <c r="I23" s="24" t="s">
        <v>39</v>
      </c>
      <c r="J23" s="15" t="s">
        <v>37</v>
      </c>
      <c r="K23" s="14">
        <v>100</v>
      </c>
      <c r="L23" s="16" t="s">
        <v>175</v>
      </c>
    </row>
    <row r="24" spans="1:12" x14ac:dyDescent="0.2">
      <c r="A24" s="26">
        <v>300033</v>
      </c>
      <c r="B24" s="14" t="str">
        <f t="shared" si="0"/>
        <v>relic_icons[relic_layout_8]</v>
      </c>
      <c r="C24" s="31">
        <v>8</v>
      </c>
      <c r="D24" s="16" t="str">
        <f t="shared" si="1"/>
        <v>relic_name_300033</v>
      </c>
      <c r="E24" s="15" t="str" cm="1">
        <f t="array" ref="E24">_xlfn.LET(
_xlpm.idx,MATCH(relic!$L24,'-id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IFERROR(INDEX(_xlpm.desc_array,MIN(RIGHT($A24,1),_xlpm.array_len)),"")
)</f>
        <v>肌肉金轮草</v>
      </c>
      <c r="F24" s="16" t="str">
        <f t="shared" si="2"/>
        <v>relic_desc_300033</v>
      </c>
      <c r="G24" s="15" t="str" cm="1">
        <f t="array" ref="G24">IF($H24&lt;&gt;"",$H24,
_xlfn.LET(
_xlpm.idx,MATCH(relic!$L24,'-id 配置说明'!$A:$A,0),
_xlpm.desc,INDEX('-id 配置说明'!$F:$F,_xlpm.idx),
_xlpm.tp,INDEX('-id 配置说明'!$B:$B,_xlpm.idx),
_xlpm.expr,RIGHT(_xlpm.desc,LEN(_xlpm.desc)-FIND("=",_xlpm.desc))&amp;" + "&amp;_xlfn.SWITCH(_xlpm.tp,"pts",TEXT($K24/1000,"0%"),"add",$K24),
IFERROR(_xlpm.expr,"")
))</f>
        <v xml:space="preserve"> 全局 暴击几率附加值 + 15%</v>
      </c>
      <c r="I24" s="24" t="s">
        <v>39</v>
      </c>
      <c r="J24" s="15" t="s">
        <v>37</v>
      </c>
      <c r="K24" s="14">
        <v>150</v>
      </c>
      <c r="L24" s="16" t="s">
        <v>175</v>
      </c>
    </row>
    <row r="25" spans="1:12" x14ac:dyDescent="0.2">
      <c r="A25" s="26"/>
      <c r="B25" s="14" t="str">
        <f t="shared" si="0"/>
        <v/>
      </c>
      <c r="C25" s="31" t="s">
        <v>130</v>
      </c>
      <c r="D25" s="16" t="str">
        <f t="shared" si="1"/>
        <v/>
      </c>
      <c r="E25" s="15" t="str" cm="1">
        <f t="array" ref="E25">_xlfn.LET(
_xlpm.idx,MATCH(relic!$L25,'-id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IFERROR(INDEX(_xlpm.desc_array,MIN(RIGHT($A25,1),_xlpm.array_len)),"")
)</f>
        <v/>
      </c>
      <c r="F25" s="16" t="str">
        <f t="shared" si="2"/>
        <v/>
      </c>
      <c r="G25" s="15" t="str" cm="1">
        <f t="array" ref="G25">IF($H25&lt;&gt;"",$H25,
_xlfn.LET(
_xlpm.idx,MATCH(relic!$L25,'-id 配置说明'!$A:$A,0),
_xlpm.desc,INDEX('-id 配置说明'!$F:$F,_xlpm.idx),
_xlpm.tp,INDEX('-id 配置说明'!$B:$B,_xlpm.idx),
_xlpm.expr,RIGHT(_xlpm.desc,LEN(_xlpm.desc)-FIND("=",_xlpm.desc))&amp;" + "&amp;_xlfn.SWITCH(_xlpm.tp,"pts",TEXT($K25/1000,"0%"),"add",$K25),
IFERROR(_xlpm.expr,"")
))</f>
        <v/>
      </c>
    </row>
    <row r="26" spans="1:12" x14ac:dyDescent="0.2">
      <c r="A26" s="26">
        <v>300041</v>
      </c>
      <c r="B26" s="14" t="str">
        <f t="shared" si="0"/>
        <v>relic_icons[relic_layout_9]</v>
      </c>
      <c r="C26" s="31">
        <v>9</v>
      </c>
      <c r="D26" s="16" t="str">
        <f t="shared" si="1"/>
        <v>relic_name_300041</v>
      </c>
      <c r="E26" s="15" t="str" cm="1">
        <f t="array" ref="E26">_xlfn.LET(
_xlpm.idx,MATCH(relic!$L26,'-id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IFERROR(INDEX(_xlpm.desc_array,MIN(RIGHT($A26,1),_xlpm.array_len)),"")
)</f>
        <v>托利莲</v>
      </c>
      <c r="F26" s="16" t="str">
        <f t="shared" si="2"/>
        <v>relic_desc_300041</v>
      </c>
      <c r="G26" s="15" t="str" cm="1">
        <f t="array" ref="G26">IF($H26&lt;&gt;"",$H26,
_xlfn.LET(
_xlpm.idx,MATCH(relic!$L26,'-id 配置说明'!$A:$A,0),
_xlpm.desc,INDEX('-id 配置说明'!$F:$F,_xlpm.idx),
_xlpm.tp,INDEX('-id 配置说明'!$B:$B,_xlpm.idx),
_xlpm.expr,RIGHT(_xlpm.desc,LEN(_xlpm.desc)-FIND("=",_xlpm.desc))&amp;" + "&amp;_xlfn.SWITCH(_xlpm.tp,"pts",TEXT($K26/1000,"0%"),"add",$K26),
IFERROR(_xlpm.expr,"")
))</f>
        <v xml:space="preserve"> 全局 暴击倍率附加值 + 10%</v>
      </c>
      <c r="I26" s="24" t="s">
        <v>39</v>
      </c>
      <c r="K26" s="14">
        <v>100</v>
      </c>
      <c r="L26" s="16" t="s">
        <v>178</v>
      </c>
    </row>
    <row r="27" spans="1:12" x14ac:dyDescent="0.2">
      <c r="A27" s="26">
        <v>300042</v>
      </c>
      <c r="B27" s="14" t="str">
        <f t="shared" si="0"/>
        <v>relic_icons[relic_layout_10]</v>
      </c>
      <c r="C27" s="31">
        <v>10</v>
      </c>
      <c r="D27" s="16" t="str">
        <f t="shared" si="1"/>
        <v>relic_name_300042</v>
      </c>
      <c r="E27" s="15" t="str" cm="1">
        <f t="array" ref="E27">_xlfn.LET(
_xlpm.idx,MATCH(relic!$L27,'-id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IFERROR(INDEX(_xlpm.desc_array,MIN(RIGHT($A27,1),_xlpm.array_len)),"")
)</f>
        <v>托利莲</v>
      </c>
      <c r="F27" s="16" t="str">
        <f t="shared" si="2"/>
        <v>relic_desc_300042</v>
      </c>
      <c r="G27" s="15" t="str" cm="1">
        <f t="array" ref="G27">IF($H27&lt;&gt;"",$H27,
_xlfn.LET(
_xlpm.idx,MATCH(relic!$L27,'-id 配置说明'!$A:$A,0),
_xlpm.desc,INDEX('-id 配置说明'!$F:$F,_xlpm.idx),
_xlpm.tp,INDEX('-id 配置说明'!$B:$B,_xlpm.idx),
_xlpm.expr,RIGHT(_xlpm.desc,LEN(_xlpm.desc)-FIND("=",_xlpm.desc))&amp;" + "&amp;_xlfn.SWITCH(_xlpm.tp,"pts",TEXT($K27/1000,"0%"),"add",$K27),
IFERROR(_xlpm.expr,"")
))</f>
        <v xml:space="preserve"> 全局 暴击倍率附加值 + 20%</v>
      </c>
      <c r="I27" s="24" t="s">
        <v>39</v>
      </c>
      <c r="K27" s="14">
        <v>200</v>
      </c>
      <c r="L27" s="16" t="s">
        <v>178</v>
      </c>
    </row>
    <row r="28" spans="1:12" x14ac:dyDescent="0.2">
      <c r="A28" s="26">
        <v>300043</v>
      </c>
      <c r="B28" s="14" t="str">
        <f t="shared" si="0"/>
        <v>relic_icons[relic_layout_11]</v>
      </c>
      <c r="C28" s="31">
        <v>11</v>
      </c>
      <c r="D28" s="16" t="str">
        <f t="shared" si="1"/>
        <v>relic_name_300043</v>
      </c>
      <c r="E28" s="15" t="str" cm="1">
        <f t="array" ref="E28">_xlfn.LET(
_xlpm.idx,MATCH(relic!$L28,'-id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IFERROR(INDEX(_xlpm.desc_array,MIN(RIGHT($A28,1),_xlpm.array_len)),"")
)</f>
        <v>托利莲</v>
      </c>
      <c r="F28" s="16" t="str">
        <f t="shared" si="2"/>
        <v>relic_desc_300043</v>
      </c>
      <c r="G28" s="15" t="str" cm="1">
        <f t="array" ref="G28">IF($H28&lt;&gt;"",$H28,
_xlfn.LET(
_xlpm.idx,MATCH(relic!$L28,'-id 配置说明'!$A:$A,0),
_xlpm.desc,INDEX('-id 配置说明'!$F:$F,_xlpm.idx),
_xlpm.tp,INDEX('-id 配置说明'!$B:$B,_xlpm.idx),
_xlpm.expr,RIGHT(_xlpm.desc,LEN(_xlpm.desc)-FIND("=",_xlpm.desc))&amp;" + "&amp;_xlfn.SWITCH(_xlpm.tp,"pts",TEXT($K28/1000,"0%"),"add",$K28),
IFERROR(_xlpm.expr,"")
))</f>
        <v xml:space="preserve"> 全局 暴击倍率附加值 + 30%</v>
      </c>
      <c r="I28" s="24" t="s">
        <v>39</v>
      </c>
      <c r="K28" s="14">
        <v>300</v>
      </c>
      <c r="L28" s="16" t="s">
        <v>178</v>
      </c>
    </row>
    <row r="29" spans="1:12" x14ac:dyDescent="0.2">
      <c r="A29" s="26"/>
      <c r="B29" s="14" t="str">
        <f t="shared" si="0"/>
        <v/>
      </c>
      <c r="C29" s="31" t="s">
        <v>130</v>
      </c>
      <c r="D29" s="16" t="str">
        <f t="shared" si="1"/>
        <v/>
      </c>
      <c r="E29" s="15" t="str" cm="1">
        <f t="array" ref="E29">_xlfn.LET(
_xlpm.idx,MATCH(relic!$L29,'-id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IFERROR(INDEX(_xlpm.desc_array,MIN(RIGHT($A29,1),_xlpm.array_len)),"")
)</f>
        <v/>
      </c>
      <c r="F29" s="16" t="str">
        <f t="shared" si="2"/>
        <v/>
      </c>
      <c r="G29" s="15" t="str" cm="1">
        <f t="array" ref="G29">IF($H29&lt;&gt;"",$H29,
_xlfn.LET(
_xlpm.idx,MATCH(relic!$L29,'-id 配置说明'!$A:$A,0),
_xlpm.desc,INDEX('-id 配置说明'!$F:$F,_xlpm.idx),
_xlpm.tp,INDEX('-id 配置说明'!$B:$B,_xlpm.idx),
_xlpm.expr,RIGHT(_xlpm.desc,LEN(_xlpm.desc)-FIND("=",_xlpm.desc))&amp;" + "&amp;_xlfn.SWITCH(_xlpm.tp,"pts",TEXT($K29/1000,"0%"),"add",$K29),
IFERROR(_xlpm.expr,"")
))</f>
        <v/>
      </c>
    </row>
    <row r="30" spans="1:12" x14ac:dyDescent="0.2">
      <c r="A30" s="26">
        <v>300051</v>
      </c>
      <c r="B30" s="14" t="str">
        <f t="shared" si="0"/>
        <v>relic_icons[relic_layout_12]</v>
      </c>
      <c r="C30" s="31">
        <v>12</v>
      </c>
      <c r="D30" s="16" t="str">
        <f t="shared" si="1"/>
        <v>relic_name_300051</v>
      </c>
      <c r="E30" s="15" t="str" cm="1">
        <f t="array" ref="E30">_xlfn.LET(
_xlpm.idx,MATCH(relic!$L30,'-id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IFERROR(INDEX(_xlpm.desc_array,MIN(RIGHT($A30,1),_xlpm.array_len)),"")
)</f>
        <v>紫水晶</v>
      </c>
      <c r="F30" s="16" t="str">
        <f t="shared" si="2"/>
        <v>relic_desc_300051</v>
      </c>
      <c r="G30" s="15" t="str" cm="1">
        <f t="array" ref="G30">IF($H30&lt;&gt;"",$H30,
_xlfn.LET(
_xlpm.idx,MATCH(relic!$L30,'-id 配置说明'!$A:$A,0),
_xlpm.desc,INDEX('-id 配置说明'!$F:$F,_xlpm.idx),
_xlpm.tp,INDEX('-id 配置说明'!$B:$B,_xlpm.idx),
_xlpm.expr,RIGHT(_xlpm.desc,LEN(_xlpm.desc)-FIND("=",_xlpm.desc))&amp;" + "&amp;_xlfn.SWITCH(_xlpm.tp,"pts",TEXT($K30/1000,"0%"),"add",$K30),
IFERROR(_xlpm.expr,"")
))</f>
        <v xml:space="preserve"> 全局 击退百分比 + 5%</v>
      </c>
      <c r="I30" s="24" t="s">
        <v>39</v>
      </c>
      <c r="K30" s="14">
        <v>50</v>
      </c>
      <c r="L30" s="16" t="s">
        <v>42</v>
      </c>
    </row>
    <row r="31" spans="1:12" x14ac:dyDescent="0.2">
      <c r="A31" s="26">
        <v>300052</v>
      </c>
      <c r="B31" s="14" t="str">
        <f t="shared" si="0"/>
        <v>relic_icons[relic_layout_13]</v>
      </c>
      <c r="C31" s="31">
        <v>13</v>
      </c>
      <c r="D31" s="16" t="str">
        <f t="shared" si="1"/>
        <v>relic_name_300052</v>
      </c>
      <c r="E31" s="15" t="str" cm="1">
        <f t="array" ref="E31">_xlfn.LET(
_xlpm.idx,MATCH(relic!$L31,'-id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IFERROR(INDEX(_xlpm.desc_array,MIN(RIGHT($A31,1),_xlpm.array_len)),"")
)</f>
        <v>粉水晶</v>
      </c>
      <c r="F31" s="16" t="str">
        <f t="shared" si="2"/>
        <v>relic_desc_300052</v>
      </c>
      <c r="G31" s="15" t="str" cm="1">
        <f t="array" ref="G31">IF($H31&lt;&gt;"",$H31,
_xlfn.LET(
_xlpm.idx,MATCH(relic!$L31,'-id 配置说明'!$A:$A,0),
_xlpm.desc,INDEX('-id 配置说明'!$F:$F,_xlpm.idx),
_xlpm.tp,INDEX('-id 配置说明'!$B:$B,_xlpm.idx),
_xlpm.expr,RIGHT(_xlpm.desc,LEN(_xlpm.desc)-FIND("=",_xlpm.desc))&amp;" + "&amp;_xlfn.SWITCH(_xlpm.tp,"pts",TEXT($K31/1000,"0%"),"add",$K31),
IFERROR(_xlpm.expr,"")
))</f>
        <v xml:space="preserve"> 全局 击退百分比 + 10%</v>
      </c>
      <c r="I31" s="24" t="s">
        <v>39</v>
      </c>
      <c r="K31" s="14">
        <v>100</v>
      </c>
      <c r="L31" s="16" t="s">
        <v>42</v>
      </c>
    </row>
    <row r="32" spans="1:12" x14ac:dyDescent="0.2">
      <c r="A32" s="26">
        <v>300053</v>
      </c>
      <c r="B32" s="14" t="str">
        <f t="shared" si="0"/>
        <v>relic_icons[relic_layout_14]</v>
      </c>
      <c r="C32" s="31">
        <v>14</v>
      </c>
      <c r="D32" s="16" t="str">
        <f t="shared" si="1"/>
        <v>relic_name_300053</v>
      </c>
      <c r="E32" s="15" t="str" cm="1">
        <f t="array" ref="E32">_xlfn.LET(
_xlpm.idx,MATCH(relic!$L32,'-id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IFERROR(INDEX(_xlpm.desc_array,MIN(RIGHT($A32,1),_xlpm.array_len)),"")
)</f>
        <v>黄水晶</v>
      </c>
      <c r="F32" s="16" t="str">
        <f t="shared" si="2"/>
        <v>relic_desc_300053</v>
      </c>
      <c r="G32" s="15" t="str" cm="1">
        <f t="array" ref="G32">IF($H32&lt;&gt;"",$H32,
_xlfn.LET(
_xlpm.idx,MATCH(relic!$L32,'-id 配置说明'!$A:$A,0),
_xlpm.desc,INDEX('-id 配置说明'!$F:$F,_xlpm.idx),
_xlpm.tp,INDEX('-id 配置说明'!$B:$B,_xlpm.idx),
_xlpm.expr,RIGHT(_xlpm.desc,LEN(_xlpm.desc)-FIND("=",_xlpm.desc))&amp;" + "&amp;_xlfn.SWITCH(_xlpm.tp,"pts",TEXT($K32/1000,"0%"),"add",$K32),
IFERROR(_xlpm.expr,"")
))</f>
        <v xml:space="preserve"> 全局 击退百分比 + 15%</v>
      </c>
      <c r="I32" s="24" t="s">
        <v>39</v>
      </c>
      <c r="K32" s="14">
        <v>150</v>
      </c>
      <c r="L32" s="16" t="s">
        <v>42</v>
      </c>
    </row>
    <row r="33" spans="1:12" x14ac:dyDescent="0.2">
      <c r="A33" s="26"/>
      <c r="B33" s="14" t="str">
        <f t="shared" si="0"/>
        <v/>
      </c>
      <c r="C33" s="31" t="s">
        <v>130</v>
      </c>
      <c r="D33" s="16" t="str">
        <f t="shared" ref="D33:D36" si="3">IF(A33&lt;&gt;"","relic_name_"&amp;$A33,"")</f>
        <v/>
      </c>
      <c r="E33" s="15" t="str" cm="1">
        <f t="array" ref="E33">_xlfn.LET(
_xlpm.idx,MATCH(relic!$L33,'-id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IFERROR(INDEX(_xlpm.desc_array,MIN(RIGHT($A33,1),_xlpm.array_len)),"")
)</f>
        <v/>
      </c>
      <c r="F33" s="16" t="str">
        <f t="shared" si="2"/>
        <v/>
      </c>
      <c r="G33" s="15" t="str" cm="1">
        <f t="array" ref="G33">IF($H33&lt;&gt;"",$H33,
_xlfn.LET(
_xlpm.idx,MATCH(relic!$L33,'-id 配置说明'!$A:$A,0),
_xlpm.desc,INDEX('-id 配置说明'!$F:$F,_xlpm.idx),
_xlpm.tp,INDEX('-id 配置说明'!$B:$B,_xlpm.idx),
_xlpm.expr,RIGHT(_xlpm.desc,LEN(_xlpm.desc)-FIND("=",_xlpm.desc))&amp;" + "&amp;_xlfn.SWITCH(_xlpm.tp,"pts",TEXT($K33/1000,"0%"),"add",$K33),
IFERROR(_xlpm.expr,"")
))</f>
        <v/>
      </c>
    </row>
    <row r="34" spans="1:12" x14ac:dyDescent="0.2">
      <c r="A34" s="26">
        <v>300061</v>
      </c>
      <c r="B34" s="14" t="str">
        <f t="shared" si="0"/>
        <v>relic_icons[relic_layout_15]</v>
      </c>
      <c r="C34" s="31">
        <v>15</v>
      </c>
      <c r="D34" s="16" t="str">
        <f t="shared" si="3"/>
        <v>relic_name_300061</v>
      </c>
      <c r="E34" s="15" t="str" cm="1">
        <f t="array" ref="E34">_xlfn.LET(
_xlpm.idx,MATCH(relic!$L34,'-id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IFERROR(INDEX(_xlpm.desc_array,MIN(RIGHT($A34,1),_xlpm.array_len)),"")
)</f>
        <v>国王骰子</v>
      </c>
      <c r="F34" s="16" t="str">
        <f t="shared" si="2"/>
        <v>relic_desc_300061</v>
      </c>
      <c r="G34" s="15" t="str" cm="1">
        <f t="array" ref="G34">IF($H34&lt;&gt;"",$H34,
_xlfn.LET(
_xlpm.idx,MATCH(relic!$L34,'-id 配置说明'!$A:$A,0),
_xlpm.desc,INDEX('-id 配置说明'!$F:$F,_xlpm.idx),
_xlpm.tp,INDEX('-id 配置说明'!$B:$B,_xlpm.idx),
_xlpm.expr,RIGHT(_xlpm.desc,LEN(_xlpm.desc)-FIND("=",_xlpm.desc))&amp;" + "&amp;_xlfn.SWITCH(_xlpm.tp,"pts",TEXT($K34/1000,"0%"),"add",$K34),
IFERROR(_xlpm.expr,"")
))</f>
        <v xml:space="preserve"> 全局 破甲附加值 + 10%</v>
      </c>
      <c r="I34" s="24" t="s">
        <v>39</v>
      </c>
      <c r="J34" s="15" t="s">
        <v>43</v>
      </c>
      <c r="K34" s="14">
        <v>100</v>
      </c>
      <c r="L34" s="16" t="s">
        <v>44</v>
      </c>
    </row>
    <row r="35" spans="1:12" x14ac:dyDescent="0.2">
      <c r="A35" s="26">
        <v>300062</v>
      </c>
      <c r="B35" s="14" t="str">
        <f t="shared" si="0"/>
        <v>relic_icons[relic_layout_16]</v>
      </c>
      <c r="C35" s="31">
        <v>16</v>
      </c>
      <c r="D35" s="16" t="str">
        <f t="shared" si="3"/>
        <v>relic_name_300062</v>
      </c>
      <c r="E35" s="15" t="str" cm="1">
        <f t="array" ref="E35">_xlfn.LET(
_xlpm.idx,MATCH(relic!$L35,'-id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IFERROR(INDEX(_xlpm.desc_array,MIN(RIGHT($A35,1),_xlpm.array_len)),"")
)</f>
        <v>国王骰子</v>
      </c>
      <c r="F35" s="16" t="str">
        <f t="shared" si="2"/>
        <v>relic_desc_300062</v>
      </c>
      <c r="G35" s="15" t="str" cm="1">
        <f t="array" ref="G35">IF($H35&lt;&gt;"",$H35,
_xlfn.LET(
_xlpm.idx,MATCH(relic!$L35,'-id 配置说明'!$A:$A,0),
_xlpm.desc,INDEX('-id 配置说明'!$F:$F,_xlpm.idx),
_xlpm.tp,INDEX('-id 配置说明'!$B:$B,_xlpm.idx),
_xlpm.expr,RIGHT(_xlpm.desc,LEN(_xlpm.desc)-FIND("=",_xlpm.desc))&amp;" + "&amp;_xlfn.SWITCH(_xlpm.tp,"pts",TEXT($K35/1000,"0%"),"add",$K35),
IFERROR(_xlpm.expr,"")
))</f>
        <v xml:space="preserve"> 全局 破甲附加值 + 20%</v>
      </c>
      <c r="I35" s="24" t="s">
        <v>39</v>
      </c>
      <c r="J35" s="15" t="s">
        <v>43</v>
      </c>
      <c r="K35" s="14">
        <v>200</v>
      </c>
      <c r="L35" s="16" t="s">
        <v>44</v>
      </c>
    </row>
    <row r="36" spans="1:12" x14ac:dyDescent="0.2">
      <c r="A36" s="26">
        <v>300063</v>
      </c>
      <c r="B36" s="14" t="str">
        <f t="shared" si="0"/>
        <v>relic_icons[relic_layout_17]</v>
      </c>
      <c r="C36" s="31">
        <v>17</v>
      </c>
      <c r="D36" s="16" t="str">
        <f t="shared" si="3"/>
        <v>relic_name_300063</v>
      </c>
      <c r="E36" s="15" t="str" cm="1">
        <f t="array" ref="E36">_xlfn.LET(
_xlpm.idx,MATCH(relic!$L36,'-id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IFERROR(INDEX(_xlpm.desc_array,MIN(RIGHT($A36,1),_xlpm.array_len)),"")
)</f>
        <v>国王骰子</v>
      </c>
      <c r="F36" s="16" t="str">
        <f t="shared" si="2"/>
        <v>relic_desc_300063</v>
      </c>
      <c r="G36" s="15" t="str" cm="1">
        <f t="array" ref="G36">IF($H36&lt;&gt;"",$H36,
_xlfn.LET(
_xlpm.idx,MATCH(relic!$L36,'-id 配置说明'!$A:$A,0),
_xlpm.desc,INDEX('-id 配置说明'!$F:$F,_xlpm.idx),
_xlpm.tp,INDEX('-id 配置说明'!$B:$B,_xlpm.idx),
_xlpm.expr,RIGHT(_xlpm.desc,LEN(_xlpm.desc)-FIND("=",_xlpm.desc))&amp;" + "&amp;_xlfn.SWITCH(_xlpm.tp,"pts",TEXT($K36/1000,"0%"),"add",$K36),
IFERROR(_xlpm.expr,"")
))</f>
        <v xml:space="preserve"> 全局 破甲附加值 + 30%</v>
      </c>
      <c r="I36" s="24" t="s">
        <v>39</v>
      </c>
      <c r="J36" s="15" t="s">
        <v>43</v>
      </c>
      <c r="K36" s="14">
        <v>300</v>
      </c>
      <c r="L36" s="16" t="s">
        <v>44</v>
      </c>
    </row>
    <row r="37" spans="1:12" x14ac:dyDescent="0.2">
      <c r="A37" s="26"/>
      <c r="B37" s="14" t="str">
        <f t="shared" si="0"/>
        <v/>
      </c>
      <c r="C37" s="31" t="s">
        <v>130</v>
      </c>
      <c r="D37" s="16" t="str">
        <f t="shared" si="1"/>
        <v/>
      </c>
      <c r="E37" s="15" t="str" cm="1">
        <f t="array" ref="E37">_xlfn.LET(
_xlpm.idx,MATCH(relic!$L37,'-id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IFERROR(INDEX(_xlpm.desc_array,MIN(RIGHT($A37,1),_xlpm.array_len)),"")
)</f>
        <v/>
      </c>
      <c r="F37" s="16" t="str">
        <f t="shared" si="2"/>
        <v/>
      </c>
      <c r="G37" s="15" t="str" cm="1">
        <f t="array" ref="G37">IF($H37&lt;&gt;"",$H37,
_xlfn.LET(
_xlpm.idx,MATCH(relic!$L37,'-id 配置说明'!$A:$A,0),
_xlpm.desc,INDEX('-id 配置说明'!$F:$F,_xlpm.idx),
_xlpm.tp,INDEX('-id 配置说明'!$B:$B,_xlpm.idx),
_xlpm.expr,RIGHT(_xlpm.desc,LEN(_xlpm.desc)-FIND("=",_xlpm.desc))&amp;" + "&amp;_xlfn.SWITCH(_xlpm.tp,"pts",TEXT($K37/1000,"0%"),"add",$K37),
IFERROR(_xlpm.expr,"")
))</f>
        <v/>
      </c>
    </row>
    <row r="38" spans="1:12" x14ac:dyDescent="0.2">
      <c r="A38" s="26">
        <v>300071</v>
      </c>
      <c r="B38" s="14" t="str">
        <f t="shared" si="0"/>
        <v>relic_icons[relic_layout_18]</v>
      </c>
      <c r="C38" s="31">
        <v>18</v>
      </c>
      <c r="D38" s="16" t="str">
        <f t="shared" si="1"/>
        <v>relic_name_300071</v>
      </c>
      <c r="E38" s="15" t="str" cm="1">
        <f t="array" ref="E38">_xlfn.LET(
_xlpm.idx,MATCH(relic!$L38,'-id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IFERROR(INDEX(_xlpm.desc_array,MIN(RIGHT($A38,1),_xlpm.array_len)),"")
)</f>
        <v>守护符</v>
      </c>
      <c r="F38" s="16" t="str">
        <f t="shared" si="2"/>
        <v>relic_desc_300071</v>
      </c>
      <c r="G38" s="15" t="str" cm="1">
        <f t="array" ref="G38">IF($H38&lt;&gt;"",$H38,
_xlfn.LET(
_xlpm.idx,MATCH(relic!$L38,'-id 配置说明'!$A:$A,0),
_xlpm.desc,INDEX('-id 配置说明'!$F:$F,_xlpm.idx),
_xlpm.tp,INDEX('-id 配置说明'!$B:$B,_xlpm.idx),
_xlpm.expr,RIGHT(_xlpm.desc,LEN(_xlpm.desc)-FIND("=",_xlpm.desc))&amp;" + "&amp;_xlfn.SWITCH(_xlpm.tp,"pts",TEXT($K38/1000,"0%"),"add",$K38),
IFERROR(_xlpm.expr,"")
))</f>
        <v xml:space="preserve"> 全局 护甲附加值 + 1</v>
      </c>
      <c r="I38" s="24" t="s">
        <v>39</v>
      </c>
      <c r="K38" s="14">
        <v>1</v>
      </c>
      <c r="L38" s="16" t="s">
        <v>45</v>
      </c>
    </row>
    <row r="39" spans="1:12" x14ac:dyDescent="0.2">
      <c r="A39" s="26">
        <v>300072</v>
      </c>
      <c r="B39" s="14" t="str">
        <f t="shared" si="0"/>
        <v>relic_icons[relic_layout_19]</v>
      </c>
      <c r="C39" s="31">
        <v>19</v>
      </c>
      <c r="D39" s="16" t="str">
        <f t="shared" si="1"/>
        <v>relic_name_300072</v>
      </c>
      <c r="E39" s="15" t="str" cm="1">
        <f t="array" ref="E39">_xlfn.LET(
_xlpm.idx,MATCH(relic!$L39,'-id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IFERROR(INDEX(_xlpm.desc_array,MIN(RIGHT($A39,1),_xlpm.array_len)),"")
)</f>
        <v>守护符</v>
      </c>
      <c r="F39" s="16" t="str">
        <f t="shared" si="2"/>
        <v>relic_desc_300072</v>
      </c>
      <c r="G39" s="15" t="str" cm="1">
        <f t="array" ref="G39">IF($H39&lt;&gt;"",$H39,
_xlfn.LET(
_xlpm.idx,MATCH(relic!$L39,'-id 配置说明'!$A:$A,0),
_xlpm.desc,INDEX('-id 配置说明'!$F:$F,_xlpm.idx),
_xlpm.tp,INDEX('-id 配置说明'!$B:$B,_xlpm.idx),
_xlpm.expr,RIGHT(_xlpm.desc,LEN(_xlpm.desc)-FIND("=",_xlpm.desc))&amp;" + "&amp;_xlfn.SWITCH(_xlpm.tp,"pts",TEXT($K39/1000,"0%"),"add",$K39),
IFERROR(_xlpm.expr,"")
))</f>
        <v xml:space="preserve"> 全局 护甲附加值 + 2</v>
      </c>
      <c r="I39" s="24" t="s">
        <v>39</v>
      </c>
      <c r="K39" s="14">
        <v>2</v>
      </c>
      <c r="L39" s="16" t="s">
        <v>45</v>
      </c>
    </row>
    <row r="40" spans="1:12" x14ac:dyDescent="0.2">
      <c r="A40" s="26">
        <v>300073</v>
      </c>
      <c r="B40" s="14" t="str">
        <f t="shared" si="0"/>
        <v>relic_icons[relic_layout_20]</v>
      </c>
      <c r="C40" s="31">
        <v>20</v>
      </c>
      <c r="D40" s="16" t="str">
        <f t="shared" si="1"/>
        <v>relic_name_300073</v>
      </c>
      <c r="E40" s="15" t="str" cm="1">
        <f t="array" ref="E40">_xlfn.LET(
_xlpm.idx,MATCH(relic!$L40,'-id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IFERROR(INDEX(_xlpm.desc_array,MIN(RIGHT($A40,1),_xlpm.array_len)),"")
)</f>
        <v>守护符</v>
      </c>
      <c r="F40" s="16" t="str">
        <f t="shared" si="2"/>
        <v>relic_desc_300073</v>
      </c>
      <c r="G40" s="15" t="str" cm="1">
        <f t="array" ref="G40">IF($H40&lt;&gt;"",$H40,
_xlfn.LET(
_xlpm.idx,MATCH(relic!$L40,'-id 配置说明'!$A:$A,0),
_xlpm.desc,INDEX('-id 配置说明'!$F:$F,_xlpm.idx),
_xlpm.tp,INDEX('-id 配置说明'!$B:$B,_xlpm.idx),
_xlpm.expr,RIGHT(_xlpm.desc,LEN(_xlpm.desc)-FIND("=",_xlpm.desc))&amp;" + "&amp;_xlfn.SWITCH(_xlpm.tp,"pts",TEXT($K40/1000,"0%"),"add",$K40),
IFERROR(_xlpm.expr,"")
))</f>
        <v xml:space="preserve"> 全局 护甲附加值 + 3</v>
      </c>
      <c r="I40" s="24" t="s">
        <v>39</v>
      </c>
      <c r="K40" s="14">
        <v>3</v>
      </c>
      <c r="L40" s="16" t="s">
        <v>45</v>
      </c>
    </row>
    <row r="41" spans="1:12" x14ac:dyDescent="0.2">
      <c r="A41" s="26"/>
      <c r="B41" s="14" t="str">
        <f t="shared" si="0"/>
        <v/>
      </c>
      <c r="C41" s="31" t="s">
        <v>130</v>
      </c>
      <c r="D41" s="16" t="str">
        <f t="shared" si="1"/>
        <v/>
      </c>
      <c r="E41" s="15" t="str" cm="1">
        <f t="array" ref="E41">_xlfn.LET(
_xlpm.idx,MATCH(relic!$L41,'-id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IFERROR(INDEX(_xlpm.desc_array,MIN(RIGHT($A41,1),_xlpm.array_len)),"")
)</f>
        <v/>
      </c>
      <c r="F41" s="16" t="str">
        <f t="shared" si="2"/>
        <v/>
      </c>
      <c r="G41" s="15" t="str" cm="1">
        <f t="array" ref="G41">IF($H41&lt;&gt;"",$H41,
_xlfn.LET(
_xlpm.idx,MATCH(relic!$L41,'-id 配置说明'!$A:$A,0),
_xlpm.desc,INDEX('-id 配置说明'!$F:$F,_xlpm.idx),
_xlpm.tp,INDEX('-id 配置说明'!$B:$B,_xlpm.idx),
_xlpm.expr,RIGHT(_xlpm.desc,LEN(_xlpm.desc)-FIND("=",_xlpm.desc))&amp;" + "&amp;_xlfn.SWITCH(_xlpm.tp,"pts",TEXT($K41/1000,"0%"),"add",$K41),
IFERROR(_xlpm.expr,"")
))</f>
        <v/>
      </c>
    </row>
    <row r="42" spans="1:12" x14ac:dyDescent="0.2">
      <c r="A42" s="26">
        <v>300081</v>
      </c>
      <c r="B42" s="14" t="str">
        <f t="shared" si="0"/>
        <v>relic_icons[relic_layout_21]</v>
      </c>
      <c r="C42" s="31">
        <v>21</v>
      </c>
      <c r="D42" s="16" t="str">
        <f t="shared" si="1"/>
        <v>relic_name_300081</v>
      </c>
      <c r="E42" s="15" t="str" cm="1">
        <f t="array" ref="E42">_xlfn.LET(
_xlpm.idx,MATCH(relic!$L42,'-id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IFERROR(INDEX(_xlpm.desc_array,MIN(RIGHT($A42,1),_xlpm.array_len)),"")
)</f>
        <v>文护符</v>
      </c>
      <c r="F42" s="16" t="str">
        <f t="shared" si="2"/>
        <v>relic_desc_300081</v>
      </c>
      <c r="G42" s="15" t="str" cm="1">
        <f t="array" ref="G42">IF($H42&lt;&gt;"",$H42,
_xlfn.LET(
_xlpm.idx,MATCH(relic!$L42,'-id 配置说明'!$A:$A,0),
_xlpm.desc,INDEX('-id 配置说明'!$F:$F,_xlpm.idx),
_xlpm.tp,INDEX('-id 配置说明'!$B:$B,_xlpm.idx),
_xlpm.expr,RIGHT(_xlpm.desc,LEN(_xlpm.desc)-FIND("=",_xlpm.desc))&amp;" + "&amp;_xlfn.SWITCH(_xlpm.tp,"pts",TEXT($K42/1000,"0%"),"add",$K42),
IFERROR(_xlpm.expr,"")
))</f>
        <v xml:space="preserve"> 全局 耐久百分比 + 10%</v>
      </c>
      <c r="I42" s="24" t="s">
        <v>39</v>
      </c>
      <c r="K42" s="14">
        <v>100</v>
      </c>
      <c r="L42" s="16" t="s">
        <v>46</v>
      </c>
    </row>
    <row r="43" spans="1:12" x14ac:dyDescent="0.2">
      <c r="A43" s="26">
        <v>300082</v>
      </c>
      <c r="B43" s="14" t="str">
        <f t="shared" si="0"/>
        <v>relic_icons[relic_layout_22]</v>
      </c>
      <c r="C43" s="31">
        <v>22</v>
      </c>
      <c r="D43" s="16" t="str">
        <f t="shared" si="1"/>
        <v>relic_name_300082</v>
      </c>
      <c r="E43" s="15" t="str" cm="1">
        <f t="array" ref="E43">_xlfn.LET(
_xlpm.idx,MATCH(relic!$L43,'-id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IFERROR(INDEX(_xlpm.desc_array,MIN(RIGHT($A43,1),_xlpm.array_len)),"")
)</f>
        <v>文护符</v>
      </c>
      <c r="F43" s="16" t="str">
        <f t="shared" si="2"/>
        <v>relic_desc_300082</v>
      </c>
      <c r="G43" s="15" t="str" cm="1">
        <f t="array" ref="G43">IF($H43&lt;&gt;"",$H43,
_xlfn.LET(
_xlpm.idx,MATCH(relic!$L43,'-id 配置说明'!$A:$A,0),
_xlpm.desc,INDEX('-id 配置说明'!$F:$F,_xlpm.idx),
_xlpm.tp,INDEX('-id 配置说明'!$B:$B,_xlpm.idx),
_xlpm.expr,RIGHT(_xlpm.desc,LEN(_xlpm.desc)-FIND("=",_xlpm.desc))&amp;" + "&amp;_xlfn.SWITCH(_xlpm.tp,"pts",TEXT($K43/1000,"0%"),"add",$K43),
IFERROR(_xlpm.expr,"")
))</f>
        <v xml:space="preserve"> 全局 耐久百分比 + 20%</v>
      </c>
      <c r="I43" s="24" t="s">
        <v>39</v>
      </c>
      <c r="K43" s="14">
        <v>200</v>
      </c>
      <c r="L43" s="16" t="s">
        <v>46</v>
      </c>
    </row>
    <row r="44" spans="1:12" x14ac:dyDescent="0.2">
      <c r="A44" s="26">
        <v>300083</v>
      </c>
      <c r="B44" s="14" t="str">
        <f t="shared" si="0"/>
        <v>relic_icons[relic_layout_23]</v>
      </c>
      <c r="C44" s="31">
        <v>23</v>
      </c>
      <c r="D44" s="16" t="str">
        <f t="shared" si="1"/>
        <v>relic_name_300083</v>
      </c>
      <c r="E44" s="15" t="str" cm="1">
        <f t="array" ref="E44">_xlfn.LET(
_xlpm.idx,MATCH(relic!$L44,'-id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IFERROR(INDEX(_xlpm.desc_array,MIN(RIGHT($A44,1),_xlpm.array_len)),"")
)</f>
        <v>文护符</v>
      </c>
      <c r="F44" s="16" t="str">
        <f t="shared" si="2"/>
        <v>relic_desc_300083</v>
      </c>
      <c r="G44" s="15" t="str" cm="1">
        <f t="array" ref="G44">IF($H44&lt;&gt;"",$H44,
_xlfn.LET(
_xlpm.idx,MATCH(relic!$L44,'-id 配置说明'!$A:$A,0),
_xlpm.desc,INDEX('-id 配置说明'!$F:$F,_xlpm.idx),
_xlpm.tp,INDEX('-id 配置说明'!$B:$B,_xlpm.idx),
_xlpm.expr,RIGHT(_xlpm.desc,LEN(_xlpm.desc)-FIND("=",_xlpm.desc))&amp;" + "&amp;_xlfn.SWITCH(_xlpm.tp,"pts",TEXT($K44/1000,"0%"),"add",$K44),
IFERROR(_xlpm.expr,"")
))</f>
        <v xml:space="preserve"> 全局 耐久百分比 + 30%</v>
      </c>
      <c r="I44" s="24" t="s">
        <v>39</v>
      </c>
      <c r="K44" s="14">
        <v>300</v>
      </c>
      <c r="L44" s="16" t="s">
        <v>46</v>
      </c>
    </row>
    <row r="45" spans="1:12" x14ac:dyDescent="0.2">
      <c r="A45" s="26"/>
      <c r="B45" s="14" t="str">
        <f t="shared" si="0"/>
        <v/>
      </c>
      <c r="C45" s="31" t="s">
        <v>130</v>
      </c>
      <c r="D45" s="16" t="str">
        <f t="shared" si="1"/>
        <v/>
      </c>
      <c r="E45" s="15" t="str" cm="1">
        <f t="array" ref="E45">_xlfn.LET(
_xlpm.idx,MATCH(relic!$L45,'-id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IFERROR(INDEX(_xlpm.desc_array,MIN(RIGHT($A45,1),_xlpm.array_len)),"")
)</f>
        <v/>
      </c>
      <c r="F45" s="16" t="str">
        <f t="shared" si="2"/>
        <v/>
      </c>
      <c r="G45" s="15" t="str" cm="1">
        <f t="array" ref="G45">IF($H45&lt;&gt;"",$H45,
_xlfn.LET(
_xlpm.idx,MATCH(relic!$L45,'-id 配置说明'!$A:$A,0),
_xlpm.desc,INDEX('-id 配置说明'!$F:$F,_xlpm.idx),
_xlpm.tp,INDEX('-id 配置说明'!$B:$B,_xlpm.idx),
_xlpm.expr,RIGHT(_xlpm.desc,LEN(_xlpm.desc)-FIND("=",_xlpm.desc))&amp;" + "&amp;_xlfn.SWITCH(_xlpm.tp,"pts",TEXT($K45/1000,"0%"),"add",$K45),
IFERROR(_xlpm.expr,"")
))</f>
        <v/>
      </c>
    </row>
    <row r="46" spans="1:12" x14ac:dyDescent="0.2">
      <c r="A46" s="26">
        <v>300091</v>
      </c>
      <c r="B46" s="14" t="str">
        <f t="shared" si="0"/>
        <v>relic_icons[relic_layout_24]</v>
      </c>
      <c r="C46" s="31">
        <v>24</v>
      </c>
      <c r="D46" s="16" t="str">
        <f t="shared" si="1"/>
        <v>relic_name_300091</v>
      </c>
      <c r="E46" s="15" t="str" cm="1">
        <f t="array" ref="E46">_xlfn.LET(
_xlpm.idx,MATCH(relic!$L46,'-id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IFERROR(INDEX(_xlpm.desc_array,MIN(RIGHT($A46,1),_xlpm.array_len)),"")
)</f>
        <v>礼护符</v>
      </c>
      <c r="F46" s="16" t="str">
        <f t="shared" si="2"/>
        <v>relic_desc_300091</v>
      </c>
      <c r="G46" s="15" t="str" cm="1">
        <f t="array" ref="G46">IF($H46&lt;&gt;"",$H46,
_xlfn.LET(
_xlpm.idx,MATCH(relic!$L46,'-id 配置说明'!$A:$A,0),
_xlpm.desc,INDEX('-id 配置说明'!$F:$F,_xlpm.idx),
_xlpm.tp,INDEX('-id 配置说明'!$B:$B,_xlpm.idx),
_xlpm.expr,RIGHT(_xlpm.desc,LEN(_xlpm.desc)-FIND("=",_xlpm.desc))&amp;" + "&amp;_xlfn.SWITCH(_xlpm.tp,"pts",TEXT($K46/1000,"0%"),"add",$K46),
IFERROR(_xlpm.expr,"")
))</f>
        <v xml:space="preserve"> 全局 耐久附加值 + 6</v>
      </c>
      <c r="I46" s="24" t="s">
        <v>39</v>
      </c>
      <c r="K46" s="14">
        <v>6</v>
      </c>
      <c r="L46" s="16" t="s">
        <v>47</v>
      </c>
    </row>
    <row r="47" spans="1:12" x14ac:dyDescent="0.2">
      <c r="A47" s="26">
        <v>300092</v>
      </c>
      <c r="B47" s="14" t="str">
        <f t="shared" si="0"/>
        <v>relic_icons[relic_layout_25]</v>
      </c>
      <c r="C47" s="31">
        <v>25</v>
      </c>
      <c r="D47" s="16" t="str">
        <f t="shared" si="1"/>
        <v>relic_name_300092</v>
      </c>
      <c r="E47" s="15" t="str" cm="1">
        <f t="array" ref="E47">_xlfn.LET(
_xlpm.idx,MATCH(relic!$L47,'-id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IFERROR(INDEX(_xlpm.desc_array,MIN(RIGHT($A47,1),_xlpm.array_len)),"")
)</f>
        <v>礼护符</v>
      </c>
      <c r="F47" s="16" t="str">
        <f t="shared" si="2"/>
        <v>relic_desc_300092</v>
      </c>
      <c r="G47" s="15" t="str" cm="1">
        <f t="array" ref="G47">IF($H47&lt;&gt;"",$H47,
_xlfn.LET(
_xlpm.idx,MATCH(relic!$L47,'-id 配置说明'!$A:$A,0),
_xlpm.desc,INDEX('-id 配置说明'!$F:$F,_xlpm.idx),
_xlpm.tp,INDEX('-id 配置说明'!$B:$B,_xlpm.idx),
_xlpm.expr,RIGHT(_xlpm.desc,LEN(_xlpm.desc)-FIND("=",_xlpm.desc))&amp;" + "&amp;_xlfn.SWITCH(_xlpm.tp,"pts",TEXT($K47/1000,"0%"),"add",$K47),
IFERROR(_xlpm.expr,"")
))</f>
        <v xml:space="preserve"> 全局 耐久附加值 + 12</v>
      </c>
      <c r="I47" s="24" t="s">
        <v>39</v>
      </c>
      <c r="K47" s="14">
        <v>12</v>
      </c>
      <c r="L47" s="16" t="s">
        <v>47</v>
      </c>
    </row>
    <row r="48" spans="1:12" x14ac:dyDescent="0.2">
      <c r="A48" s="26">
        <v>300093</v>
      </c>
      <c r="B48" s="14" t="str">
        <f t="shared" si="0"/>
        <v>relic_icons[relic_layout_26]</v>
      </c>
      <c r="C48" s="31">
        <v>26</v>
      </c>
      <c r="D48" s="16" t="str">
        <f t="shared" si="1"/>
        <v>relic_name_300093</v>
      </c>
      <c r="E48" s="15" t="str" cm="1">
        <f t="array" ref="E48">_xlfn.LET(
_xlpm.idx,MATCH(relic!$L48,'-id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IFERROR(INDEX(_xlpm.desc_array,MIN(RIGHT($A48,1),_xlpm.array_len)),"")
)</f>
        <v>礼护符</v>
      </c>
      <c r="F48" s="16" t="str">
        <f t="shared" si="2"/>
        <v>relic_desc_300093</v>
      </c>
      <c r="G48" s="15" t="str" cm="1">
        <f t="array" ref="G48">IF($H48&lt;&gt;"",$H48,
_xlfn.LET(
_xlpm.idx,MATCH(relic!$L48,'-id 配置说明'!$A:$A,0),
_xlpm.desc,INDEX('-id 配置说明'!$F:$F,_xlpm.idx),
_xlpm.tp,INDEX('-id 配置说明'!$B:$B,_xlpm.idx),
_xlpm.expr,RIGHT(_xlpm.desc,LEN(_xlpm.desc)-FIND("=",_xlpm.desc))&amp;" + "&amp;_xlfn.SWITCH(_xlpm.tp,"pts",TEXT($K48/1000,"0%"),"add",$K48),
IFERROR(_xlpm.expr,"")
))</f>
        <v xml:space="preserve"> 全局 耐久附加值 + 18</v>
      </c>
      <c r="I48" s="24" t="s">
        <v>39</v>
      </c>
      <c r="K48" s="14">
        <v>18</v>
      </c>
      <c r="L48" s="16" t="s">
        <v>47</v>
      </c>
    </row>
    <row r="49" spans="1:12" x14ac:dyDescent="0.2">
      <c r="A49" s="26"/>
      <c r="B49" s="14" t="str">
        <f t="shared" si="0"/>
        <v/>
      </c>
      <c r="C49" s="31" t="s">
        <v>130</v>
      </c>
      <c r="D49" s="16" t="str">
        <f t="shared" si="1"/>
        <v/>
      </c>
      <c r="E49" s="15" t="str" cm="1">
        <f t="array" ref="E49">_xlfn.LET(
_xlpm.idx,MATCH(relic!$L49,'-id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IFERROR(INDEX(_xlpm.desc_array,MIN(RIGHT($A49,1),_xlpm.array_len)),"")
)</f>
        <v/>
      </c>
      <c r="F49" s="16" t="str">
        <f t="shared" si="2"/>
        <v/>
      </c>
      <c r="G49" s="15" t="str" cm="1">
        <f t="array" ref="G49">IF($H49&lt;&gt;"",$H49,
_xlfn.LET(
_xlpm.idx,MATCH(relic!$L49,'-id 配置说明'!$A:$A,0),
_xlpm.desc,INDEX('-id 配置说明'!$F:$F,_xlpm.idx),
_xlpm.tp,INDEX('-id 配置说明'!$B:$B,_xlpm.idx),
_xlpm.expr,RIGHT(_xlpm.desc,LEN(_xlpm.desc)-FIND("=",_xlpm.desc))&amp;" + "&amp;_xlfn.SWITCH(_xlpm.tp,"pts",TEXT($K49/1000,"0%"),"add",$K49),
IFERROR(_xlpm.expr,"")
))</f>
        <v/>
      </c>
    </row>
    <row r="50" spans="1:12" x14ac:dyDescent="0.2">
      <c r="A50" s="26">
        <v>301011</v>
      </c>
      <c r="B50" s="14" t="str">
        <f t="shared" si="0"/>
        <v>relic_icons[relic_layout_27]</v>
      </c>
      <c r="C50" s="31">
        <v>27</v>
      </c>
      <c r="D50" s="16" t="str">
        <f t="shared" si="1"/>
        <v>relic_name_301011</v>
      </c>
      <c r="E50" s="15" t="str" cm="1">
        <f t="array" ref="E50">_xlfn.LET(
_xlpm.idx,MATCH(relic!$L50,'-id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IFERROR(INDEX(_xlpm.desc_array,MIN(RIGHT($A50,1),_xlpm.array_len)),"")
)</f>
        <v>稿子</v>
      </c>
      <c r="F50" s="16" t="str">
        <f t="shared" si="2"/>
        <v>relic_desc_301011</v>
      </c>
      <c r="G50" s="15" t="str" cm="1">
        <f t="array" ref="G50">IF($H50&lt;&gt;"",$H50,
_xlfn.LET(
_xlpm.idx,MATCH(relic!$L50,'-id 配置说明'!$A:$A,0),
_xlpm.desc,INDEX('-id 配置说明'!$F:$F,_xlpm.idx),
_xlpm.tp,INDEX('-id 配置说明'!$B:$B,_xlpm.idx),
_xlpm.expr,RIGHT(_xlpm.desc,LEN(_xlpm.desc)-FIND("=",_xlpm.desc))&amp;" + "&amp;_xlfn.SWITCH(_xlpm.tp,"pts",TEXT($K50/1000,"0%"),"add",$K50),
IFERROR(_xlpm.expr,"")
))</f>
        <v xml:space="preserve"> 近战武器 伤害百分比 + 25%</v>
      </c>
      <c r="I50" s="24" t="s">
        <v>39</v>
      </c>
      <c r="K50" s="14">
        <v>250</v>
      </c>
      <c r="L50" s="16" t="s">
        <v>48</v>
      </c>
    </row>
    <row r="51" spans="1:12" x14ac:dyDescent="0.2">
      <c r="A51" s="26">
        <v>301012</v>
      </c>
      <c r="B51" s="14" t="str">
        <f t="shared" si="0"/>
        <v>relic_icons[relic_layout_28]</v>
      </c>
      <c r="C51" s="31">
        <v>28</v>
      </c>
      <c r="D51" s="16" t="str">
        <f t="shared" ref="D51:D72" si="4">IF(A51&lt;&gt;"","relic_name_"&amp;$A51,"")</f>
        <v>relic_name_301012</v>
      </c>
      <c r="E51" s="15" t="str" cm="1">
        <f t="array" ref="E51">_xlfn.LET(
_xlpm.idx,MATCH(relic!$L51,'-id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IFERROR(INDEX(_xlpm.desc_array,MIN(RIGHT($A51,1),_xlpm.array_len)),"")
)</f>
        <v>稿子</v>
      </c>
      <c r="F51" s="16" t="str">
        <f t="shared" si="2"/>
        <v>relic_desc_301012</v>
      </c>
      <c r="G51" s="15" t="str" cm="1">
        <f t="array" ref="G51">IF($H51&lt;&gt;"",$H51,
_xlfn.LET(
_xlpm.idx,MATCH(relic!$L51,'-id 配置说明'!$A:$A,0),
_xlpm.desc,INDEX('-id 配置说明'!$F:$F,_xlpm.idx),
_xlpm.tp,INDEX('-id 配置说明'!$B:$B,_xlpm.idx),
_xlpm.expr,RIGHT(_xlpm.desc,LEN(_xlpm.desc)-FIND("=",_xlpm.desc))&amp;" + "&amp;_xlfn.SWITCH(_xlpm.tp,"pts",TEXT($K51/1000,"0%"),"add",$K51),
IFERROR(_xlpm.expr,"")
))</f>
        <v xml:space="preserve"> 近战武器 伤害百分比 + 50%</v>
      </c>
      <c r="I51" s="24" t="s">
        <v>39</v>
      </c>
      <c r="K51" s="14">
        <v>500</v>
      </c>
      <c r="L51" s="16" t="s">
        <v>48</v>
      </c>
    </row>
    <row r="52" spans="1:12" x14ac:dyDescent="0.2">
      <c r="A52" s="26">
        <v>301013</v>
      </c>
      <c r="B52" s="14" t="str">
        <f t="shared" si="0"/>
        <v>relic_icons[relic_layout_29]</v>
      </c>
      <c r="C52" s="31">
        <v>29</v>
      </c>
      <c r="D52" s="16" t="str">
        <f t="shared" si="4"/>
        <v>relic_name_301013</v>
      </c>
      <c r="E52" s="15" t="str" cm="1">
        <f t="array" ref="E52">_xlfn.LET(
_xlpm.idx,MATCH(relic!$L52,'-id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IFERROR(INDEX(_xlpm.desc_array,MIN(RIGHT($A52,1),_xlpm.array_len)),"")
)</f>
        <v>稿子</v>
      </c>
      <c r="F52" s="16" t="str">
        <f t="shared" si="2"/>
        <v>relic_desc_301013</v>
      </c>
      <c r="G52" s="15" t="str" cm="1">
        <f t="array" ref="G52">IF($H52&lt;&gt;"",$H52,
_xlfn.LET(
_xlpm.idx,MATCH(relic!$L52,'-id 配置说明'!$A:$A,0),
_xlpm.desc,INDEX('-id 配置说明'!$F:$F,_xlpm.idx),
_xlpm.tp,INDEX('-id 配置说明'!$B:$B,_xlpm.idx),
_xlpm.expr,RIGHT(_xlpm.desc,LEN(_xlpm.desc)-FIND("=",_xlpm.desc))&amp;" + "&amp;_xlfn.SWITCH(_xlpm.tp,"pts",TEXT($K52/1000,"0%"),"add",$K52),
IFERROR(_xlpm.expr,"")
))</f>
        <v xml:space="preserve"> 近战武器 伤害百分比 + 75%</v>
      </c>
      <c r="I52" s="24" t="s">
        <v>39</v>
      </c>
      <c r="K52" s="14">
        <v>750</v>
      </c>
      <c r="L52" s="16" t="s">
        <v>48</v>
      </c>
    </row>
    <row r="53" spans="1:12" x14ac:dyDescent="0.2">
      <c r="A53" s="26"/>
      <c r="B53" s="14" t="str">
        <f t="shared" si="0"/>
        <v/>
      </c>
      <c r="C53" s="31" t="s">
        <v>130</v>
      </c>
      <c r="D53" s="16" t="str">
        <f t="shared" si="4"/>
        <v/>
      </c>
      <c r="E53" s="15" t="str" cm="1">
        <f t="array" ref="E53">_xlfn.LET(
_xlpm.idx,MATCH(relic!$L53,'-id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IFERROR(INDEX(_xlpm.desc_array,MIN(RIGHT($A53,1),_xlpm.array_len)),"")
)</f>
        <v/>
      </c>
      <c r="F53" s="16" t="str">
        <f t="shared" si="2"/>
        <v/>
      </c>
      <c r="G53" s="15" t="str" cm="1">
        <f t="array" ref="G53">IF($H53&lt;&gt;"",$H53,
_xlfn.LET(
_xlpm.idx,MATCH(relic!$L53,'-id 配置说明'!$A:$A,0),
_xlpm.desc,INDEX('-id 配置说明'!$F:$F,_xlpm.idx),
_xlpm.tp,INDEX('-id 配置说明'!$B:$B,_xlpm.idx),
_xlpm.expr,RIGHT(_xlpm.desc,LEN(_xlpm.desc)-FIND("=",_xlpm.desc))&amp;" + "&amp;_xlfn.SWITCH(_xlpm.tp,"pts",TEXT($K53/1000,"0%"),"add",$K53),
IFERROR(_xlpm.expr,"")
))</f>
        <v/>
      </c>
    </row>
    <row r="54" spans="1:12" x14ac:dyDescent="0.2">
      <c r="A54" s="26">
        <v>301021</v>
      </c>
      <c r="B54" s="14" t="str">
        <f t="shared" si="0"/>
        <v>relic_icons[relic_layout_30]</v>
      </c>
      <c r="C54" s="31">
        <v>30</v>
      </c>
      <c r="D54" s="16" t="str">
        <f t="shared" si="4"/>
        <v>relic_name_301021</v>
      </c>
      <c r="E54" s="15" t="str" cm="1">
        <f t="array" ref="E54">_xlfn.LET(
_xlpm.idx,MATCH(relic!$L54,'-id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IFERROR(INDEX(_xlpm.desc_array,MIN(RIGHT($A54,1),_xlpm.array_len)),"")
)</f>
        <v>锄头</v>
      </c>
      <c r="F54" s="16" t="str">
        <f t="shared" si="2"/>
        <v>relic_desc_301021</v>
      </c>
      <c r="G54" s="15" t="str" cm="1">
        <f t="array" ref="G54">IF($H54&lt;&gt;"",$H54,
_xlfn.LET(
_xlpm.idx,MATCH(relic!$L54,'-id 配置说明'!$A:$A,0),
_xlpm.desc,INDEX('-id 配置说明'!$F:$F,_xlpm.idx),
_xlpm.tp,INDEX('-id 配置说明'!$B:$B,_xlpm.idx),
_xlpm.expr,RIGHT(_xlpm.desc,LEN(_xlpm.desc)-FIND("=",_xlpm.desc))&amp;" + "&amp;_xlfn.SWITCH(_xlpm.tp,"pts",TEXT($K54/1000,"0%"),"add",$K54),
IFERROR(_xlpm.expr,"")
))</f>
        <v xml:space="preserve"> 近战武器 伤害附加值 + 2</v>
      </c>
      <c r="I54" s="24" t="s">
        <v>39</v>
      </c>
      <c r="K54" s="14">
        <v>2</v>
      </c>
      <c r="L54" s="16" t="s">
        <v>49</v>
      </c>
    </row>
    <row r="55" spans="1:12" x14ac:dyDescent="0.2">
      <c r="A55" s="26">
        <v>301022</v>
      </c>
      <c r="B55" s="14" t="str">
        <f t="shared" si="0"/>
        <v>relic_icons[relic_layout_31]</v>
      </c>
      <c r="C55" s="31">
        <v>31</v>
      </c>
      <c r="D55" s="16" t="str">
        <f t="shared" si="4"/>
        <v>relic_name_301022</v>
      </c>
      <c r="E55" s="15" t="str" cm="1">
        <f t="array" ref="E55">_xlfn.LET(
_xlpm.idx,MATCH(relic!$L55,'-id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IFERROR(INDEX(_xlpm.desc_array,MIN(RIGHT($A55,1),_xlpm.array_len)),"")
)</f>
        <v>锄头</v>
      </c>
      <c r="F55" s="16" t="str">
        <f t="shared" si="2"/>
        <v>relic_desc_301022</v>
      </c>
      <c r="G55" s="15" t="str" cm="1">
        <f t="array" ref="G55">IF($H55&lt;&gt;"",$H55,
_xlfn.LET(
_xlpm.idx,MATCH(relic!$L55,'-id 配置说明'!$A:$A,0),
_xlpm.desc,INDEX('-id 配置说明'!$F:$F,_xlpm.idx),
_xlpm.tp,INDEX('-id 配置说明'!$B:$B,_xlpm.idx),
_xlpm.expr,RIGHT(_xlpm.desc,LEN(_xlpm.desc)-FIND("=",_xlpm.desc))&amp;" + "&amp;_xlfn.SWITCH(_xlpm.tp,"pts",TEXT($K55/1000,"0%"),"add",$K55),
IFERROR(_xlpm.expr,"")
))</f>
        <v xml:space="preserve"> 近战武器 伤害附加值 + 4</v>
      </c>
      <c r="I55" s="24" t="s">
        <v>39</v>
      </c>
      <c r="K55" s="14">
        <v>4</v>
      </c>
      <c r="L55" s="16" t="s">
        <v>49</v>
      </c>
    </row>
    <row r="56" spans="1:12" x14ac:dyDescent="0.2">
      <c r="A56" s="26">
        <v>301023</v>
      </c>
      <c r="B56" s="14" t="str">
        <f t="shared" si="0"/>
        <v>relic_icons[relic_layout_32]</v>
      </c>
      <c r="C56" s="31">
        <v>32</v>
      </c>
      <c r="D56" s="16" t="str">
        <f t="shared" si="4"/>
        <v>relic_name_301023</v>
      </c>
      <c r="E56" s="15" t="str" cm="1">
        <f t="array" ref="E56">_xlfn.LET(
_xlpm.idx,MATCH(relic!$L56,'-id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IFERROR(INDEX(_xlpm.desc_array,MIN(RIGHT($A56,1),_xlpm.array_len)),"")
)</f>
        <v>锄头</v>
      </c>
      <c r="F56" s="16" t="str">
        <f t="shared" si="2"/>
        <v>relic_desc_301023</v>
      </c>
      <c r="G56" s="15" t="str" cm="1">
        <f t="array" ref="G56">IF($H56&lt;&gt;"",$H56,
_xlfn.LET(
_xlpm.idx,MATCH(relic!$L56,'-id 配置说明'!$A:$A,0),
_xlpm.desc,INDEX('-id 配置说明'!$F:$F,_xlpm.idx),
_xlpm.tp,INDEX('-id 配置说明'!$B:$B,_xlpm.idx),
_xlpm.expr,RIGHT(_xlpm.desc,LEN(_xlpm.desc)-FIND("=",_xlpm.desc))&amp;" + "&amp;_xlfn.SWITCH(_xlpm.tp,"pts",TEXT($K56/1000,"0%"),"add",$K56),
IFERROR(_xlpm.expr,"")
))</f>
        <v xml:space="preserve"> 近战武器 伤害附加值 + 6</v>
      </c>
      <c r="I56" s="24" t="s">
        <v>39</v>
      </c>
      <c r="K56" s="14">
        <v>6</v>
      </c>
      <c r="L56" s="16" t="s">
        <v>49</v>
      </c>
    </row>
    <row r="57" spans="1:12" x14ac:dyDescent="0.2">
      <c r="A57" s="26"/>
      <c r="B57" s="14" t="str">
        <f t="shared" si="0"/>
        <v/>
      </c>
      <c r="C57" s="31" t="s">
        <v>130</v>
      </c>
      <c r="D57" s="16" t="str">
        <f t="shared" si="4"/>
        <v/>
      </c>
      <c r="E57" s="15" t="str" cm="1">
        <f t="array" ref="E57">_xlfn.LET(
_xlpm.idx,MATCH(relic!$L57,'-id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IFERROR(INDEX(_xlpm.desc_array,MIN(RIGHT($A57,1),_xlpm.array_len)),"")
)</f>
        <v/>
      </c>
      <c r="F57" s="16" t="str">
        <f t="shared" si="2"/>
        <v/>
      </c>
      <c r="G57" s="15" t="str" cm="1">
        <f t="array" ref="G57">IF($H57&lt;&gt;"",$H57,
_xlfn.LET(
_xlpm.idx,MATCH(relic!$L57,'-id 配置说明'!$A:$A,0),
_xlpm.desc,INDEX('-id 配置说明'!$F:$F,_xlpm.idx),
_xlpm.tp,INDEX('-id 配置说明'!$B:$B,_xlpm.idx),
_xlpm.expr,RIGHT(_xlpm.desc,LEN(_xlpm.desc)-FIND("=",_xlpm.desc))&amp;" + "&amp;_xlfn.SWITCH(_xlpm.tp,"pts",TEXT($K57/1000,"0%"),"add",$K57),
IFERROR(_xlpm.expr,"")
))</f>
        <v/>
      </c>
    </row>
    <row r="58" spans="1:12" x14ac:dyDescent="0.2">
      <c r="A58" s="26">
        <v>301031</v>
      </c>
      <c r="B58" s="14" t="str">
        <f t="shared" si="0"/>
        <v>relic_icons[relic_layout_33]</v>
      </c>
      <c r="C58" s="31">
        <v>33</v>
      </c>
      <c r="D58" s="16" t="str">
        <f t="shared" si="4"/>
        <v>relic_name_301031</v>
      </c>
      <c r="E58" s="15" t="str" cm="1">
        <f t="array" ref="E58">_xlfn.LET(
_xlpm.idx,MATCH(relic!$L58,'-id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IFERROR(INDEX(_xlpm.desc_array,MIN(RIGHT($A58,1),_xlpm.array_len)),"")
)</f>
        <v>斧头</v>
      </c>
      <c r="F58" s="16" t="str">
        <f t="shared" si="2"/>
        <v>relic_desc_301031</v>
      </c>
      <c r="G58" s="15" t="str" cm="1">
        <f t="array" ref="G58">IF($H58&lt;&gt;"",$H58,
_xlfn.LET(
_xlpm.idx,MATCH(relic!$L58,'-id 配置说明'!$A:$A,0),
_xlpm.desc,INDEX('-id 配置说明'!$F:$F,_xlpm.idx),
_xlpm.tp,INDEX('-id 配置说明'!$B:$B,_xlpm.idx),
_xlpm.expr,RIGHT(_xlpm.desc,LEN(_xlpm.desc)-FIND("=",_xlpm.desc))&amp;" + "&amp;_xlfn.SWITCH(_xlpm.tp,"pts",TEXT($K58/1000,"0%"),"add",$K58),
IFERROR(_xlpm.expr,"")
))</f>
        <v xml:space="preserve"> 近战武器 暴击几率附加值 + 10%</v>
      </c>
      <c r="I58" s="24" t="s">
        <v>39</v>
      </c>
      <c r="J58" s="15" t="s">
        <v>37</v>
      </c>
      <c r="K58" s="14">
        <v>100</v>
      </c>
      <c r="L58" s="16" t="s">
        <v>176</v>
      </c>
    </row>
    <row r="59" spans="1:12" x14ac:dyDescent="0.2">
      <c r="A59" s="26">
        <v>301032</v>
      </c>
      <c r="B59" s="14" t="str">
        <f t="shared" si="0"/>
        <v>relic_icons[relic_layout_34]</v>
      </c>
      <c r="C59" s="31">
        <v>34</v>
      </c>
      <c r="D59" s="16" t="str">
        <f t="shared" si="4"/>
        <v>relic_name_301032</v>
      </c>
      <c r="E59" s="15" t="str" cm="1">
        <f t="array" ref="E59">_xlfn.LET(
_xlpm.idx,MATCH(relic!$L59,'-id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IFERROR(INDEX(_xlpm.desc_array,MIN(RIGHT($A59,1),_xlpm.array_len)),"")
)</f>
        <v>斧头</v>
      </c>
      <c r="F59" s="16" t="str">
        <f t="shared" si="2"/>
        <v>relic_desc_301032</v>
      </c>
      <c r="G59" s="15" t="str" cm="1">
        <f t="array" ref="G59">IF($H59&lt;&gt;"",$H59,
_xlfn.LET(
_xlpm.idx,MATCH(relic!$L59,'-id 配置说明'!$A:$A,0),
_xlpm.desc,INDEX('-id 配置说明'!$F:$F,_xlpm.idx),
_xlpm.tp,INDEX('-id 配置说明'!$B:$B,_xlpm.idx),
_xlpm.expr,RIGHT(_xlpm.desc,LEN(_xlpm.desc)-FIND("=",_xlpm.desc))&amp;" + "&amp;_xlfn.SWITCH(_xlpm.tp,"pts",TEXT($K59/1000,"0%"),"add",$K59),
IFERROR(_xlpm.expr,"")
))</f>
        <v xml:space="preserve"> 近战武器 暴击几率附加值 + 20%</v>
      </c>
      <c r="I59" s="24" t="s">
        <v>39</v>
      </c>
      <c r="J59" s="15" t="s">
        <v>37</v>
      </c>
      <c r="K59" s="14">
        <v>200</v>
      </c>
      <c r="L59" s="16" t="s">
        <v>176</v>
      </c>
    </row>
    <row r="60" spans="1:12" x14ac:dyDescent="0.2">
      <c r="A60" s="26">
        <v>301033</v>
      </c>
      <c r="B60" s="14" t="str">
        <f t="shared" si="0"/>
        <v>relic_icons[relic_layout_35]</v>
      </c>
      <c r="C60" s="31">
        <v>35</v>
      </c>
      <c r="D60" s="16" t="str">
        <f t="shared" si="4"/>
        <v>relic_name_301033</v>
      </c>
      <c r="E60" s="15" t="str" cm="1">
        <f t="array" ref="E60">_xlfn.LET(
_xlpm.idx,MATCH(relic!$L60,'-id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IFERROR(INDEX(_xlpm.desc_array,MIN(RIGHT($A60,1),_xlpm.array_len)),"")
)</f>
        <v>斧头</v>
      </c>
      <c r="F60" s="16" t="str">
        <f t="shared" si="2"/>
        <v>relic_desc_301033</v>
      </c>
      <c r="G60" s="15" t="str" cm="1">
        <f t="array" ref="G60">IF($H60&lt;&gt;"",$H60,
_xlfn.LET(
_xlpm.idx,MATCH(relic!$L60,'-id 配置说明'!$A:$A,0),
_xlpm.desc,INDEX('-id 配置说明'!$F:$F,_xlpm.idx),
_xlpm.tp,INDEX('-id 配置说明'!$B:$B,_xlpm.idx),
_xlpm.expr,RIGHT(_xlpm.desc,LEN(_xlpm.desc)-FIND("=",_xlpm.desc))&amp;" + "&amp;_xlfn.SWITCH(_xlpm.tp,"pts",TEXT($K60/1000,"0%"),"add",$K60),
IFERROR(_xlpm.expr,"")
))</f>
        <v xml:space="preserve"> 近战武器 暴击几率附加值 + 30%</v>
      </c>
      <c r="I60" s="24" t="s">
        <v>39</v>
      </c>
      <c r="J60" s="15" t="s">
        <v>37</v>
      </c>
      <c r="K60" s="14">
        <v>300</v>
      </c>
      <c r="L60" s="16" t="s">
        <v>176</v>
      </c>
    </row>
    <row r="61" spans="1:12" x14ac:dyDescent="0.2">
      <c r="A61" s="26"/>
      <c r="B61" s="14" t="str">
        <f t="shared" si="0"/>
        <v/>
      </c>
      <c r="C61" s="31" t="s">
        <v>130</v>
      </c>
      <c r="D61" s="16" t="str">
        <f t="shared" si="4"/>
        <v/>
      </c>
      <c r="E61" s="15" t="str" cm="1">
        <f t="array" ref="E61">_xlfn.LET(
_xlpm.idx,MATCH(relic!$L61,'-id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IFERROR(INDEX(_xlpm.desc_array,MIN(RIGHT($A61,1),_xlpm.array_len)),"")
)</f>
        <v/>
      </c>
      <c r="F61" s="16" t="str">
        <f t="shared" si="2"/>
        <v/>
      </c>
      <c r="G61" s="15" t="str" cm="1">
        <f t="array" ref="G61">IF($H61&lt;&gt;"",$H61,
_xlfn.LET(
_xlpm.idx,MATCH(relic!$L61,'-id 配置说明'!$A:$A,0),
_xlpm.desc,INDEX('-id 配置说明'!$F:$F,_xlpm.idx),
_xlpm.tp,INDEX('-id 配置说明'!$B:$B,_xlpm.idx),
_xlpm.expr,RIGHT(_xlpm.desc,LEN(_xlpm.desc)-FIND("=",_xlpm.desc))&amp;" + "&amp;_xlfn.SWITCH(_xlpm.tp,"pts",TEXT($K61/1000,"0%"),"add",$K61),
IFERROR(_xlpm.expr,"")
))</f>
        <v/>
      </c>
    </row>
    <row r="62" spans="1:12" x14ac:dyDescent="0.2">
      <c r="A62" s="26">
        <v>301041</v>
      </c>
      <c r="B62" s="14" t="str">
        <f t="shared" si="0"/>
        <v>relic_icons[relic_layout_36]</v>
      </c>
      <c r="C62" s="31">
        <v>36</v>
      </c>
      <c r="D62" s="16" t="str">
        <f t="shared" si="4"/>
        <v>relic_name_301041</v>
      </c>
      <c r="E62" s="15" t="str" cm="1">
        <f t="array" ref="E62">_xlfn.LET(
_xlpm.idx,MATCH(relic!$L62,'-id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IFERROR(INDEX(_xlpm.desc_array,MIN(RIGHT($A62,1),_xlpm.array_len)),"")
)</f>
        <v>扳手</v>
      </c>
      <c r="F62" s="16" t="str">
        <f t="shared" si="2"/>
        <v>relic_desc_301041</v>
      </c>
      <c r="G62" s="15" t="str" cm="1">
        <f t="array" ref="G62">IF($H62&lt;&gt;"",$H62,
_xlfn.LET(
_xlpm.idx,MATCH(relic!$L62,'-id 配置说明'!$A:$A,0),
_xlpm.desc,INDEX('-id 配置说明'!$F:$F,_xlpm.idx),
_xlpm.tp,INDEX('-id 配置说明'!$B:$B,_xlpm.idx),
_xlpm.expr,RIGHT(_xlpm.desc,LEN(_xlpm.desc)-FIND("=",_xlpm.desc))&amp;" + "&amp;_xlfn.SWITCH(_xlpm.tp,"pts",TEXT($K62/1000,"0%"),"add",$K62),
IFERROR(_xlpm.expr,"")
))</f>
        <v xml:space="preserve"> 近战武器 暴击倍率附加值 + 20%</v>
      </c>
      <c r="I62" s="24" t="s">
        <v>39</v>
      </c>
      <c r="K62" s="14">
        <v>200</v>
      </c>
      <c r="L62" s="16" t="s">
        <v>179</v>
      </c>
    </row>
    <row r="63" spans="1:12" x14ac:dyDescent="0.2">
      <c r="A63" s="26">
        <v>301042</v>
      </c>
      <c r="B63" s="14" t="str">
        <f t="shared" si="0"/>
        <v>relic_icons[relic_layout_37]</v>
      </c>
      <c r="C63" s="31">
        <v>37</v>
      </c>
      <c r="D63" s="16" t="str">
        <f t="shared" si="4"/>
        <v>relic_name_301042</v>
      </c>
      <c r="E63" s="15" t="str" cm="1">
        <f t="array" ref="E63">_xlfn.LET(
_xlpm.idx,MATCH(relic!$L63,'-id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IFERROR(INDEX(_xlpm.desc_array,MIN(RIGHT($A63,1),_xlpm.array_len)),"")
)</f>
        <v>扳手</v>
      </c>
      <c r="F63" s="16" t="str">
        <f t="shared" si="2"/>
        <v>relic_desc_301042</v>
      </c>
      <c r="G63" s="15" t="str" cm="1">
        <f t="array" ref="G63">IF($H63&lt;&gt;"",$H63,
_xlfn.LET(
_xlpm.idx,MATCH(relic!$L63,'-id 配置说明'!$A:$A,0),
_xlpm.desc,INDEX('-id 配置说明'!$F:$F,_xlpm.idx),
_xlpm.tp,INDEX('-id 配置说明'!$B:$B,_xlpm.idx),
_xlpm.expr,RIGHT(_xlpm.desc,LEN(_xlpm.desc)-FIND("=",_xlpm.desc))&amp;" + "&amp;_xlfn.SWITCH(_xlpm.tp,"pts",TEXT($K63/1000,"0%"),"add",$K63),
IFERROR(_xlpm.expr,"")
))</f>
        <v xml:space="preserve"> 近战武器 暴击倍率附加值 + 40%</v>
      </c>
      <c r="I63" s="24" t="s">
        <v>39</v>
      </c>
      <c r="K63" s="14">
        <v>400</v>
      </c>
      <c r="L63" s="16" t="s">
        <v>179</v>
      </c>
    </row>
    <row r="64" spans="1:12" x14ac:dyDescent="0.2">
      <c r="A64" s="26">
        <v>301043</v>
      </c>
      <c r="B64" s="14" t="str">
        <f t="shared" si="0"/>
        <v>relic_icons[relic_layout_38]</v>
      </c>
      <c r="C64" s="31">
        <v>38</v>
      </c>
      <c r="D64" s="16" t="str">
        <f t="shared" si="4"/>
        <v>relic_name_301043</v>
      </c>
      <c r="E64" s="15" t="str" cm="1">
        <f t="array" ref="E64">_xlfn.LET(
_xlpm.idx,MATCH(relic!$L64,'-id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IFERROR(INDEX(_xlpm.desc_array,MIN(RIGHT($A64,1),_xlpm.array_len)),"")
)</f>
        <v>扳手</v>
      </c>
      <c r="F64" s="16" t="str">
        <f t="shared" si="2"/>
        <v>relic_desc_301043</v>
      </c>
      <c r="G64" s="15" t="str" cm="1">
        <f t="array" ref="G64">IF($H64&lt;&gt;"",$H64,
_xlfn.LET(
_xlpm.idx,MATCH(relic!$L64,'-id 配置说明'!$A:$A,0),
_xlpm.desc,INDEX('-id 配置说明'!$F:$F,_xlpm.idx),
_xlpm.tp,INDEX('-id 配置说明'!$B:$B,_xlpm.idx),
_xlpm.expr,RIGHT(_xlpm.desc,LEN(_xlpm.desc)-FIND("=",_xlpm.desc))&amp;" + "&amp;_xlfn.SWITCH(_xlpm.tp,"pts",TEXT($K64/1000,"0%"),"add",$K64),
IFERROR(_xlpm.expr,"")
))</f>
        <v xml:space="preserve"> 近战武器 暴击倍率附加值 + 60%</v>
      </c>
      <c r="I64" s="24" t="s">
        <v>39</v>
      </c>
      <c r="K64" s="14">
        <v>600</v>
      </c>
      <c r="L64" s="16" t="s">
        <v>179</v>
      </c>
    </row>
    <row r="65" spans="1:12" x14ac:dyDescent="0.2">
      <c r="A65" s="26"/>
      <c r="B65" s="14" t="str">
        <f t="shared" si="0"/>
        <v/>
      </c>
      <c r="C65" s="31" t="s">
        <v>130</v>
      </c>
      <c r="D65" s="16" t="str">
        <f t="shared" si="4"/>
        <v/>
      </c>
      <c r="E65" s="15" t="str" cm="1">
        <f t="array" ref="E65">_xlfn.LET(
_xlpm.idx,MATCH(relic!$L65,'-id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IFERROR(INDEX(_xlpm.desc_array,MIN(RIGHT($A65,1),_xlpm.array_len)),"")
)</f>
        <v/>
      </c>
      <c r="F65" s="16" t="str">
        <f t="shared" si="2"/>
        <v/>
      </c>
      <c r="G65" s="15" t="str" cm="1">
        <f t="array" ref="G65">IF($H65&lt;&gt;"",$H65,
_xlfn.LET(
_xlpm.idx,MATCH(relic!$L65,'-id 配置说明'!$A:$A,0),
_xlpm.desc,INDEX('-id 配置说明'!$F:$F,_xlpm.idx),
_xlpm.tp,INDEX('-id 配置说明'!$B:$B,_xlpm.idx),
_xlpm.expr,RIGHT(_xlpm.desc,LEN(_xlpm.desc)-FIND("=",_xlpm.desc))&amp;" + "&amp;_xlfn.SWITCH(_xlpm.tp,"pts",TEXT($K65/1000,"0%"),"add",$K65),
IFERROR(_xlpm.expr,"")
))</f>
        <v/>
      </c>
    </row>
    <row r="66" spans="1:12" x14ac:dyDescent="0.2">
      <c r="A66" s="26">
        <v>301051</v>
      </c>
      <c r="B66" s="14" t="str">
        <f t="shared" si="0"/>
        <v>relic_icons[relic_layout_39]</v>
      </c>
      <c r="C66" s="31">
        <v>39</v>
      </c>
      <c r="D66" s="16" t="str">
        <f t="shared" si="4"/>
        <v>relic_name_301051</v>
      </c>
      <c r="E66" s="15" t="str" cm="1">
        <f t="array" ref="E66">_xlfn.LET(
_xlpm.idx,MATCH(relic!$L66,'-id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IFERROR(INDEX(_xlpm.desc_array,MIN(RIGHT($A66,1),_xlpm.array_len)),"")
)</f>
        <v>起子</v>
      </c>
      <c r="F66" s="16" t="str">
        <f t="shared" si="2"/>
        <v>relic_desc_301051</v>
      </c>
      <c r="G66" s="15" t="str" cm="1">
        <f t="array" ref="G66">IF($H66&lt;&gt;"",$H66,
_xlfn.LET(
_xlpm.idx,MATCH(relic!$L66,'-id 配置说明'!$A:$A,0),
_xlpm.desc,INDEX('-id 配置说明'!$F:$F,_xlpm.idx),
_xlpm.tp,INDEX('-id 配置说明'!$B:$B,_xlpm.idx),
_xlpm.expr,RIGHT(_xlpm.desc,LEN(_xlpm.desc)-FIND("=",_xlpm.desc))&amp;" + "&amp;_xlfn.SWITCH(_xlpm.tp,"pts",TEXT($K66/1000,"0%"),"add",$K66),
IFERROR(_xlpm.expr,"")
))</f>
        <v xml:space="preserve"> 近战武器 击退百分比 + 10%</v>
      </c>
      <c r="I66" s="24" t="s">
        <v>39</v>
      </c>
      <c r="K66" s="14">
        <v>100</v>
      </c>
      <c r="L66" s="16" t="s">
        <v>50</v>
      </c>
    </row>
    <row r="67" spans="1:12" x14ac:dyDescent="0.2">
      <c r="A67" s="26">
        <v>301052</v>
      </c>
      <c r="B67" s="14" t="str">
        <f t="shared" si="0"/>
        <v>relic_icons[relic_layout_40]</v>
      </c>
      <c r="C67" s="31">
        <v>40</v>
      </c>
      <c r="D67" s="16" t="str">
        <f t="shared" si="4"/>
        <v>relic_name_301052</v>
      </c>
      <c r="E67" s="15" t="str" cm="1">
        <f t="array" ref="E67">_xlfn.LET(
_xlpm.idx,MATCH(relic!$L67,'-id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IFERROR(INDEX(_xlpm.desc_array,MIN(RIGHT($A67,1),_xlpm.array_len)),"")
)</f>
        <v>起子</v>
      </c>
      <c r="F67" s="16" t="str">
        <f t="shared" si="2"/>
        <v>relic_desc_301052</v>
      </c>
      <c r="G67" s="15" t="str" cm="1">
        <f t="array" ref="G67">IF($H67&lt;&gt;"",$H67,
_xlfn.LET(
_xlpm.idx,MATCH(relic!$L67,'-id 配置说明'!$A:$A,0),
_xlpm.desc,INDEX('-id 配置说明'!$F:$F,_xlpm.idx),
_xlpm.tp,INDEX('-id 配置说明'!$B:$B,_xlpm.idx),
_xlpm.expr,RIGHT(_xlpm.desc,LEN(_xlpm.desc)-FIND("=",_xlpm.desc))&amp;" + "&amp;_xlfn.SWITCH(_xlpm.tp,"pts",TEXT($K67/1000,"0%"),"add",$K67),
IFERROR(_xlpm.expr,"")
))</f>
        <v xml:space="preserve"> 近战武器 击退百分比 + 20%</v>
      </c>
      <c r="I67" s="24" t="s">
        <v>39</v>
      </c>
      <c r="K67" s="14">
        <v>200</v>
      </c>
      <c r="L67" s="16" t="s">
        <v>50</v>
      </c>
    </row>
    <row r="68" spans="1:12" x14ac:dyDescent="0.2">
      <c r="A68" s="26">
        <v>301053</v>
      </c>
      <c r="B68" s="14" t="str">
        <f t="shared" si="0"/>
        <v>relic_icons[relic_layout_41]</v>
      </c>
      <c r="C68" s="31">
        <v>41</v>
      </c>
      <c r="D68" s="16" t="str">
        <f t="shared" si="4"/>
        <v>relic_name_301053</v>
      </c>
      <c r="E68" s="15" t="str" cm="1">
        <f t="array" ref="E68">_xlfn.LET(
_xlpm.idx,MATCH(relic!$L68,'-id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IFERROR(INDEX(_xlpm.desc_array,MIN(RIGHT($A68,1),_xlpm.array_len)),"")
)</f>
        <v>起子</v>
      </c>
      <c r="F68" s="16" t="str">
        <f t="shared" si="2"/>
        <v>relic_desc_301053</v>
      </c>
      <c r="G68" s="15" t="str" cm="1">
        <f t="array" ref="G68">IF($H68&lt;&gt;"",$H68,
_xlfn.LET(
_xlpm.idx,MATCH(relic!$L68,'-id 配置说明'!$A:$A,0),
_xlpm.desc,INDEX('-id 配置说明'!$F:$F,_xlpm.idx),
_xlpm.tp,INDEX('-id 配置说明'!$B:$B,_xlpm.idx),
_xlpm.expr,RIGHT(_xlpm.desc,LEN(_xlpm.desc)-FIND("=",_xlpm.desc))&amp;" + "&amp;_xlfn.SWITCH(_xlpm.tp,"pts",TEXT($K68/1000,"0%"),"add",$K68),
IFERROR(_xlpm.expr,"")
))</f>
        <v xml:space="preserve"> 近战武器 击退百分比 + 30%</v>
      </c>
      <c r="I68" s="24" t="s">
        <v>39</v>
      </c>
      <c r="K68" s="14">
        <v>300</v>
      </c>
      <c r="L68" s="16" t="s">
        <v>50</v>
      </c>
    </row>
    <row r="69" spans="1:12" x14ac:dyDescent="0.2">
      <c r="A69" s="26"/>
      <c r="B69" s="14" t="str">
        <f t="shared" si="0"/>
        <v/>
      </c>
      <c r="C69" s="31" t="s">
        <v>130</v>
      </c>
      <c r="D69" s="16" t="str">
        <f t="shared" si="4"/>
        <v/>
      </c>
      <c r="E69" s="15" t="str" cm="1">
        <f t="array" ref="E69">_xlfn.LET(
_xlpm.idx,MATCH(relic!$L69,'-id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IFERROR(INDEX(_xlpm.desc_array,MIN(RIGHT($A69,1),_xlpm.array_len)),"")
)</f>
        <v/>
      </c>
      <c r="F69" s="16" t="str">
        <f t="shared" si="2"/>
        <v/>
      </c>
      <c r="G69" s="15" t="str" cm="1">
        <f t="array" ref="G69">IF($H69&lt;&gt;"",$H69,
_xlfn.LET(
_xlpm.idx,MATCH(relic!$L69,'-id 配置说明'!$A:$A,0),
_xlpm.desc,INDEX('-id 配置说明'!$F:$F,_xlpm.idx),
_xlpm.tp,INDEX('-id 配置说明'!$B:$B,_xlpm.idx),
_xlpm.expr,RIGHT(_xlpm.desc,LEN(_xlpm.desc)-FIND("=",_xlpm.desc))&amp;" + "&amp;_xlfn.SWITCH(_xlpm.tp,"pts",TEXT($K69/1000,"0%"),"add",$K69),
IFERROR(_xlpm.expr,"")
))</f>
        <v/>
      </c>
    </row>
    <row r="70" spans="1:12" x14ac:dyDescent="0.2">
      <c r="A70" s="26">
        <v>301061</v>
      </c>
      <c r="B70" s="14" t="str">
        <f t="shared" si="0"/>
        <v>relic_icons[relic_layout_42]</v>
      </c>
      <c r="C70" s="31">
        <v>42</v>
      </c>
      <c r="D70" s="16" t="str">
        <f t="shared" si="4"/>
        <v>relic_name_301061</v>
      </c>
      <c r="E70" s="15" t="str" cm="1">
        <f t="array" ref="E70">_xlfn.LET(
_xlpm.idx,MATCH(relic!$L70,'-id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IFERROR(INDEX(_xlpm.desc_array,MIN(RIGHT($A70,1),_xlpm.array_len)),"")
)</f>
        <v>钳子</v>
      </c>
      <c r="F70" s="16" t="str">
        <f t="shared" si="2"/>
        <v>relic_desc_301061</v>
      </c>
      <c r="G70" s="15" t="str" cm="1">
        <f t="array" ref="G70">IF($H70&lt;&gt;"",$H70,
_xlfn.LET(
_xlpm.idx,MATCH(relic!$L70,'-id 配置说明'!$A:$A,0),
_xlpm.desc,INDEX('-id 配置说明'!$F:$F,_xlpm.idx),
_xlpm.tp,INDEX('-id 配置说明'!$B:$B,_xlpm.idx),
_xlpm.expr,RIGHT(_xlpm.desc,LEN(_xlpm.desc)-FIND("=",_xlpm.desc))&amp;" + "&amp;_xlfn.SWITCH(_xlpm.tp,"pts",TEXT($K70/1000,"0%"),"add",$K70),
IFERROR(_xlpm.expr,"")
))</f>
        <v xml:space="preserve"> 近战武器 破甲附加值 + 20%</v>
      </c>
      <c r="I70" s="24" t="s">
        <v>39</v>
      </c>
      <c r="J70" s="15" t="s">
        <v>43</v>
      </c>
      <c r="K70" s="14">
        <v>200</v>
      </c>
      <c r="L70" s="16" t="s">
        <v>51</v>
      </c>
    </row>
    <row r="71" spans="1:12" x14ac:dyDescent="0.2">
      <c r="A71" s="26">
        <v>301062</v>
      </c>
      <c r="B71" s="14" t="str">
        <f t="shared" si="0"/>
        <v>relic_icons[relic_layout_43]</v>
      </c>
      <c r="C71" s="31">
        <v>43</v>
      </c>
      <c r="D71" s="16" t="str">
        <f t="shared" si="4"/>
        <v>relic_name_301062</v>
      </c>
      <c r="E71" s="15" t="str" cm="1">
        <f t="array" ref="E71">_xlfn.LET(
_xlpm.idx,MATCH(relic!$L71,'-id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IFERROR(INDEX(_xlpm.desc_array,MIN(RIGHT($A71,1),_xlpm.array_len)),"")
)</f>
        <v>钳子</v>
      </c>
      <c r="F71" s="16" t="str">
        <f t="shared" si="2"/>
        <v>relic_desc_301062</v>
      </c>
      <c r="G71" s="15" t="str" cm="1">
        <f t="array" ref="G71">IF($H71&lt;&gt;"",$H71,
_xlfn.LET(
_xlpm.idx,MATCH(relic!$L71,'-id 配置说明'!$A:$A,0),
_xlpm.desc,INDEX('-id 配置说明'!$F:$F,_xlpm.idx),
_xlpm.tp,INDEX('-id 配置说明'!$B:$B,_xlpm.idx),
_xlpm.expr,RIGHT(_xlpm.desc,LEN(_xlpm.desc)-FIND("=",_xlpm.desc))&amp;" + "&amp;_xlfn.SWITCH(_xlpm.tp,"pts",TEXT($K71/1000,"0%"),"add",$K71),
IFERROR(_xlpm.expr,"")
))</f>
        <v xml:space="preserve"> 近战武器 破甲附加值 + 40%</v>
      </c>
      <c r="I71" s="24" t="s">
        <v>39</v>
      </c>
      <c r="J71" s="15" t="s">
        <v>43</v>
      </c>
      <c r="K71" s="14">
        <v>400</v>
      </c>
      <c r="L71" s="16" t="s">
        <v>51</v>
      </c>
    </row>
    <row r="72" spans="1:12" x14ac:dyDescent="0.2">
      <c r="A72" s="26">
        <v>301063</v>
      </c>
      <c r="B72" s="14" t="str">
        <f t="shared" si="0"/>
        <v>relic_icons[relic_layout_44]</v>
      </c>
      <c r="C72" s="31">
        <v>44</v>
      </c>
      <c r="D72" s="16" t="str">
        <f t="shared" si="4"/>
        <v>relic_name_301063</v>
      </c>
      <c r="E72" s="15" t="str" cm="1">
        <f t="array" ref="E72">_xlfn.LET(
_xlpm.idx,MATCH(relic!$L72,'-id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IFERROR(INDEX(_xlpm.desc_array,MIN(RIGHT($A72,1),_xlpm.array_len)),"")
)</f>
        <v>钳子</v>
      </c>
      <c r="F72" s="16" t="str">
        <f t="shared" si="2"/>
        <v>relic_desc_301063</v>
      </c>
      <c r="G72" s="15" t="str" cm="1">
        <f t="array" ref="G72">IF($H72&lt;&gt;"",$H72,
_xlfn.LET(
_xlpm.idx,MATCH(relic!$L72,'-id 配置说明'!$A:$A,0),
_xlpm.desc,INDEX('-id 配置说明'!$F:$F,_xlpm.idx),
_xlpm.tp,INDEX('-id 配置说明'!$B:$B,_xlpm.idx),
_xlpm.expr,RIGHT(_xlpm.desc,LEN(_xlpm.desc)-FIND("=",_xlpm.desc))&amp;" + "&amp;_xlfn.SWITCH(_xlpm.tp,"pts",TEXT($K72/1000,"0%"),"add",$K72),
IFERROR(_xlpm.expr,"")
))</f>
        <v xml:space="preserve"> 近战武器 破甲附加值 + 60%</v>
      </c>
      <c r="I72" s="24" t="s">
        <v>39</v>
      </c>
      <c r="J72" s="15" t="s">
        <v>43</v>
      </c>
      <c r="K72" s="14">
        <v>600</v>
      </c>
      <c r="L72" s="16" t="s">
        <v>51</v>
      </c>
    </row>
    <row r="73" spans="1:12" x14ac:dyDescent="0.2">
      <c r="A73" s="26"/>
      <c r="B73" s="14" t="str">
        <f t="shared" si="0"/>
        <v/>
      </c>
      <c r="C73" s="31" t="s">
        <v>130</v>
      </c>
      <c r="D73" s="16" t="str">
        <f t="shared" ref="D73:D84" si="5">IF(A73&lt;&gt;"","relic_name_"&amp;$A73,"")</f>
        <v/>
      </c>
      <c r="E73" s="15" t="str" cm="1">
        <f t="array" ref="E73">_xlfn.LET(
_xlpm.idx,MATCH(relic!$L73,'-id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IFERROR(INDEX(_xlpm.desc_array,MIN(RIGHT($A73,1),_xlpm.array_len)),"")
)</f>
        <v/>
      </c>
      <c r="F73" s="16" t="str">
        <f t="shared" si="2"/>
        <v/>
      </c>
      <c r="G73" s="15" t="str" cm="1">
        <f t="array" ref="G73">IF($H73&lt;&gt;"",$H73,
_xlfn.LET(
_xlpm.idx,MATCH(relic!$L73,'-id 配置说明'!$A:$A,0),
_xlpm.desc,INDEX('-id 配置说明'!$F:$F,_xlpm.idx),
_xlpm.tp,INDEX('-id 配置说明'!$B:$B,_xlpm.idx),
_xlpm.expr,RIGHT(_xlpm.desc,LEN(_xlpm.desc)-FIND("=",_xlpm.desc))&amp;" + "&amp;_xlfn.SWITCH(_xlpm.tp,"pts",TEXT($K73/1000,"0%"),"add",$K73),
IFERROR(_xlpm.expr,"")
))</f>
        <v/>
      </c>
    </row>
    <row r="74" spans="1:12" x14ac:dyDescent="0.2">
      <c r="A74" s="26">
        <v>301211</v>
      </c>
      <c r="B74" s="14" t="str">
        <f t="shared" si="0"/>
        <v>relic_icons[relic_layout_45]</v>
      </c>
      <c r="C74" s="31">
        <v>45</v>
      </c>
      <c r="D74" s="16" t="str">
        <f t="shared" si="5"/>
        <v>relic_name_301211</v>
      </c>
      <c r="E74" s="15" t="str" cm="1">
        <f t="array" ref="E74">_xlfn.LET(
_xlpm.idx,MATCH(relic!$L74,'-id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IFERROR(INDEX(_xlpm.desc_array,MIN(RIGHT($A74,1),_xlpm.array_len)),"")
)</f>
        <v>麻辣蟹钳</v>
      </c>
      <c r="F74" s="16" t="str">
        <f t="shared" si="2"/>
        <v>relic_desc_301211</v>
      </c>
      <c r="G74" s="15" t="str" cm="1">
        <f t="array" ref="G74">IF($H74&lt;&gt;"",$H74,
_xlfn.LET(
_xlpm.idx,MATCH(relic!$L74,'-id 配置说明'!$A:$A,0),
_xlpm.desc,INDEX('-id 配置说明'!$F:$F,_xlpm.idx),
_xlpm.tp,INDEX('-id 配置说明'!$B:$B,_xlpm.idx),
_xlpm.expr,RIGHT(_xlpm.desc,LEN(_xlpm.desc)-FIND("=",_xlpm.desc))&amp;" + "&amp;_xlfn.SWITCH(_xlpm.tp,"pts",TEXT($K74/1000,"0%"),"add",$K74),
IFERROR(_xlpm.expr,"")
))</f>
        <v xml:space="preserve"> 近战武器 锋利度耐久 + 20%</v>
      </c>
      <c r="I74" s="24" t="s">
        <v>39</v>
      </c>
      <c r="K74" s="14">
        <v>200</v>
      </c>
      <c r="L74" s="16" t="s">
        <v>52</v>
      </c>
    </row>
    <row r="75" spans="1:12" x14ac:dyDescent="0.2">
      <c r="A75" s="26">
        <v>301212</v>
      </c>
      <c r="B75" s="14" t="str">
        <f t="shared" si="0"/>
        <v>relic_icons[relic_layout_46]</v>
      </c>
      <c r="C75" s="31">
        <v>46</v>
      </c>
      <c r="D75" s="16" t="str">
        <f t="shared" si="5"/>
        <v>relic_name_301212</v>
      </c>
      <c r="E75" s="15" t="str" cm="1">
        <f t="array" ref="E75">_xlfn.LET(
_xlpm.idx,MATCH(relic!$L75,'-id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IFERROR(INDEX(_xlpm.desc_array,MIN(RIGHT($A75,1),_xlpm.array_len)),"")
)</f>
        <v>蒜蓉蟹钳</v>
      </c>
      <c r="F75" s="16" t="str">
        <f t="shared" si="2"/>
        <v>relic_desc_301212</v>
      </c>
      <c r="G75" s="15" t="str" cm="1">
        <f t="array" ref="G75">IF($H75&lt;&gt;"",$H75,
_xlfn.LET(
_xlpm.idx,MATCH(relic!$L75,'-id 配置说明'!$A:$A,0),
_xlpm.desc,INDEX('-id 配置说明'!$F:$F,_xlpm.idx),
_xlpm.tp,INDEX('-id 配置说明'!$B:$B,_xlpm.idx),
_xlpm.expr,RIGHT(_xlpm.desc,LEN(_xlpm.desc)-FIND("=",_xlpm.desc))&amp;" + "&amp;_xlfn.SWITCH(_xlpm.tp,"pts",TEXT($K75/1000,"0%"),"add",$K75),
IFERROR(_xlpm.expr,"")
))</f>
        <v xml:space="preserve"> 近战武器 锋利度耐久 + 40%</v>
      </c>
      <c r="I75" s="24" t="s">
        <v>39</v>
      </c>
      <c r="K75" s="14">
        <v>400</v>
      </c>
      <c r="L75" s="16" t="s">
        <v>52</v>
      </c>
    </row>
    <row r="76" spans="1:12" x14ac:dyDescent="0.2">
      <c r="A76" s="26">
        <v>301213</v>
      </c>
      <c r="B76" s="14" t="str">
        <f t="shared" si="0"/>
        <v>relic_icons[relic_layout_47]</v>
      </c>
      <c r="C76" s="31">
        <v>47</v>
      </c>
      <c r="D76" s="16" t="str">
        <f t="shared" si="5"/>
        <v>relic_name_301213</v>
      </c>
      <c r="E76" s="15" t="str" cm="1">
        <f t="array" ref="E76">_xlfn.LET(
_xlpm.idx,MATCH(relic!$L76,'-id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IFERROR(INDEX(_xlpm.desc_array,MIN(RIGHT($A76,1),_xlpm.array_len)),"")
)</f>
        <v>十三香蟹钳</v>
      </c>
      <c r="F76" s="16" t="str">
        <f t="shared" si="2"/>
        <v>relic_desc_301213</v>
      </c>
      <c r="G76" s="15" t="str" cm="1">
        <f t="array" ref="G76">IF($H76&lt;&gt;"",$H76,
_xlfn.LET(
_xlpm.idx,MATCH(relic!$L76,'-id 配置说明'!$A:$A,0),
_xlpm.desc,INDEX('-id 配置说明'!$F:$F,_xlpm.idx),
_xlpm.tp,INDEX('-id 配置说明'!$B:$B,_xlpm.idx),
_xlpm.expr,RIGHT(_xlpm.desc,LEN(_xlpm.desc)-FIND("=",_xlpm.desc))&amp;" + "&amp;_xlfn.SWITCH(_xlpm.tp,"pts",TEXT($K76/1000,"0%"),"add",$K76),
IFERROR(_xlpm.expr,"")
))</f>
        <v xml:space="preserve"> 近战武器 锋利度耐久 + 60%</v>
      </c>
      <c r="I76" s="24" t="s">
        <v>39</v>
      </c>
      <c r="K76" s="14">
        <v>600</v>
      </c>
      <c r="L76" s="16" t="s">
        <v>52</v>
      </c>
    </row>
    <row r="77" spans="1:12" x14ac:dyDescent="0.2">
      <c r="A77" s="26"/>
      <c r="B77" s="14" t="str">
        <f t="shared" si="0"/>
        <v/>
      </c>
      <c r="C77" s="31" t="s">
        <v>130</v>
      </c>
      <c r="D77" s="16" t="str">
        <f t="shared" si="5"/>
        <v/>
      </c>
      <c r="E77" s="15" t="str" cm="1">
        <f t="array" ref="E77">_xlfn.LET(
_xlpm.idx,MATCH(relic!$L77,'-id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IFERROR(INDEX(_xlpm.desc_array,MIN(RIGHT($A77,1),_xlpm.array_len)),"")
)</f>
        <v/>
      </c>
      <c r="F77" s="16" t="str">
        <f t="shared" si="2"/>
        <v/>
      </c>
      <c r="G77" s="15" t="str" cm="1">
        <f t="array" ref="G77">IF($H77&lt;&gt;"",$H77,
_xlfn.LET(
_xlpm.idx,MATCH(relic!$L77,'-id 配置说明'!$A:$A,0),
_xlpm.desc,INDEX('-id 配置说明'!$F:$F,_xlpm.idx),
_xlpm.tp,INDEX('-id 配置说明'!$B:$B,_xlpm.idx),
_xlpm.expr,RIGHT(_xlpm.desc,LEN(_xlpm.desc)-FIND("=",_xlpm.desc))&amp;" + "&amp;_xlfn.SWITCH(_xlpm.tp,"pts",TEXT($K77/1000,"0%"),"add",$K77),
IFERROR(_xlpm.expr,"")
))</f>
        <v/>
      </c>
    </row>
    <row r="78" spans="1:12" x14ac:dyDescent="0.2">
      <c r="A78" s="26">
        <v>301221</v>
      </c>
      <c r="B78" s="14" t="str">
        <f t="shared" si="0"/>
        <v>relic_icons[relic_layout_48]</v>
      </c>
      <c r="C78" s="31">
        <v>48</v>
      </c>
      <c r="D78" s="16" t="str">
        <f t="shared" si="5"/>
        <v>relic_name_301221</v>
      </c>
      <c r="E78" s="15" t="str" cm="1">
        <f t="array" ref="E78">_xlfn.LET(
_xlpm.idx,MATCH(relic!$L78,'-id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IFERROR(INDEX(_xlpm.desc_array,MIN(RIGHT($A78,1),_xlpm.array_len)),"")
)</f>
        <v>机械义肢</v>
      </c>
      <c r="F78" s="16" t="str">
        <f t="shared" si="2"/>
        <v>relic_desc_301221</v>
      </c>
      <c r="G78" s="15" t="str" cm="1">
        <f t="array" ref="G78">IF($H78&lt;&gt;"",$H78,
_xlfn.LET(
_xlpm.idx,MATCH(relic!$L78,'-id 配置说明'!$A:$A,0),
_xlpm.desc,INDEX('-id 配置说明'!$F:$F,_xlpm.idx),
_xlpm.tp,INDEX('-id 配置说明'!$B:$B,_xlpm.idx),
_xlpm.expr,RIGHT(_xlpm.desc,LEN(_xlpm.desc)-FIND("=",_xlpm.desc))&amp;" + "&amp;_xlfn.SWITCH(_xlpm.tp,"pts",TEXT($K78/1000,"0%"),"add",$K78),
IFERROR(_xlpm.expr,"")
))</f>
        <v xml:space="preserve"> 近战武器 锋利度上限 + 15%</v>
      </c>
      <c r="I78" s="24" t="s">
        <v>39</v>
      </c>
      <c r="K78" s="14">
        <v>150</v>
      </c>
      <c r="L78" s="16" t="s">
        <v>53</v>
      </c>
    </row>
    <row r="79" spans="1:12" x14ac:dyDescent="0.2">
      <c r="A79" s="26">
        <v>301222</v>
      </c>
      <c r="B79" s="14" t="str">
        <f t="shared" ref="B79:B142" si="6">IF($C79&lt;&gt;"",_xlfn.CONCAT("relic_icons[relic_layout_",$C79,"]"),"")</f>
        <v>relic_icons[relic_layout_49]</v>
      </c>
      <c r="C79" s="31">
        <v>49</v>
      </c>
      <c r="D79" s="16" t="str">
        <f t="shared" si="5"/>
        <v>relic_name_301222</v>
      </c>
      <c r="E79" s="15" t="str" cm="1">
        <f t="array" ref="E79">_xlfn.LET(
_xlpm.idx,MATCH(relic!$L79,'-id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IFERROR(INDEX(_xlpm.desc_array,MIN(RIGHT($A79,1),_xlpm.array_len)),"")
)</f>
        <v>机械义肢</v>
      </c>
      <c r="F79" s="16" t="str">
        <f t="shared" si="2"/>
        <v>relic_desc_301222</v>
      </c>
      <c r="G79" s="15" t="str" cm="1">
        <f t="array" ref="G79">IF($H79&lt;&gt;"",$H79,
_xlfn.LET(
_xlpm.idx,MATCH(relic!$L79,'-id 配置说明'!$A:$A,0),
_xlpm.desc,INDEX('-id 配置说明'!$F:$F,_xlpm.idx),
_xlpm.tp,INDEX('-id 配置说明'!$B:$B,_xlpm.idx),
_xlpm.expr,RIGHT(_xlpm.desc,LEN(_xlpm.desc)-FIND("=",_xlpm.desc))&amp;" + "&amp;_xlfn.SWITCH(_xlpm.tp,"pts",TEXT($K79/1000,"0%"),"add",$K79),
IFERROR(_xlpm.expr,"")
))</f>
        <v xml:space="preserve"> 近战武器 锋利度上限 + 30%</v>
      </c>
      <c r="I79" s="24" t="s">
        <v>39</v>
      </c>
      <c r="K79" s="14">
        <v>300</v>
      </c>
      <c r="L79" s="16" t="s">
        <v>53</v>
      </c>
    </row>
    <row r="80" spans="1:12" x14ac:dyDescent="0.2">
      <c r="A80" s="26">
        <v>301223</v>
      </c>
      <c r="B80" s="14" t="str">
        <f t="shared" si="6"/>
        <v>relic_icons[relic_layout_50]</v>
      </c>
      <c r="C80" s="31">
        <v>50</v>
      </c>
      <c r="D80" s="16" t="str">
        <f t="shared" si="5"/>
        <v>relic_name_301223</v>
      </c>
      <c r="E80" s="15" t="str" cm="1">
        <f t="array" ref="E80">_xlfn.LET(
_xlpm.idx,MATCH(relic!$L80,'-id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IFERROR(INDEX(_xlpm.desc_array,MIN(RIGHT($A80,1),_xlpm.array_len)),"")
)</f>
        <v>机械义肢</v>
      </c>
      <c r="F80" s="16" t="str">
        <f t="shared" si="2"/>
        <v>relic_desc_301223</v>
      </c>
      <c r="G80" s="15" t="str" cm="1">
        <f t="array" ref="G80">IF($H80&lt;&gt;"",$H80,
_xlfn.LET(
_xlpm.idx,MATCH(relic!$L80,'-id 配置说明'!$A:$A,0),
_xlpm.desc,INDEX('-id 配置说明'!$F:$F,_xlpm.idx),
_xlpm.tp,INDEX('-id 配置说明'!$B:$B,_xlpm.idx),
_xlpm.expr,RIGHT(_xlpm.desc,LEN(_xlpm.desc)-FIND("=",_xlpm.desc))&amp;" + "&amp;_xlfn.SWITCH(_xlpm.tp,"pts",TEXT($K80/1000,"0%"),"add",$K80),
IFERROR(_xlpm.expr,"")
))</f>
        <v xml:space="preserve"> 近战武器 锋利度上限 + 45%</v>
      </c>
      <c r="I80" s="24" t="s">
        <v>39</v>
      </c>
      <c r="K80" s="14">
        <v>450</v>
      </c>
      <c r="L80" s="16" t="s">
        <v>53</v>
      </c>
    </row>
    <row r="81" spans="1:12" x14ac:dyDescent="0.2">
      <c r="A81" s="26"/>
      <c r="B81" s="14" t="str">
        <f t="shared" si="6"/>
        <v/>
      </c>
      <c r="C81" s="31" t="s">
        <v>130</v>
      </c>
      <c r="D81" s="16" t="str">
        <f t="shared" si="5"/>
        <v/>
      </c>
      <c r="E81" s="15" t="str" cm="1">
        <f t="array" ref="E81">_xlfn.LET(
_xlpm.idx,MATCH(relic!$L81,'-id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IFERROR(INDEX(_xlpm.desc_array,MIN(RIGHT($A81,1),_xlpm.array_len)),"")
)</f>
        <v/>
      </c>
      <c r="F81" s="16" t="str">
        <f t="shared" si="2"/>
        <v/>
      </c>
      <c r="G81" s="15" t="str" cm="1">
        <f t="array" ref="G81">IF($H81&lt;&gt;"",$H81,
_xlfn.LET(
_xlpm.idx,MATCH(relic!$L81,'-id 配置说明'!$A:$A,0),
_xlpm.desc,INDEX('-id 配置说明'!$F:$F,_xlpm.idx),
_xlpm.tp,INDEX('-id 配置说明'!$B:$B,_xlpm.idx),
_xlpm.expr,RIGHT(_xlpm.desc,LEN(_xlpm.desc)-FIND("=",_xlpm.desc))&amp;" + "&amp;_xlfn.SWITCH(_xlpm.tp,"pts",TEXT($K81/1000,"0%"),"add",$K81),
IFERROR(_xlpm.expr,"")
))</f>
        <v/>
      </c>
    </row>
    <row r="82" spans="1:12" x14ac:dyDescent="0.2">
      <c r="A82" s="26">
        <v>301231</v>
      </c>
      <c r="B82" s="14" t="str">
        <f t="shared" si="6"/>
        <v>relic_icons[relic_layout_51]</v>
      </c>
      <c r="C82" s="31">
        <v>51</v>
      </c>
      <c r="D82" s="16" t="str">
        <f t="shared" si="5"/>
        <v>relic_name_301231</v>
      </c>
      <c r="E82" s="15" t="str" cm="1">
        <f t="array" ref="E82">_xlfn.LET(
_xlpm.idx,MATCH(relic!$L82,'-id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IFERROR(INDEX(_xlpm.desc_array,MIN(RIGHT($A82,1),_xlpm.array_len)),"")
)</f>
        <v>开锁工具</v>
      </c>
      <c r="F82" s="16" t="str">
        <f t="shared" si="2"/>
        <v>relic_desc_301231</v>
      </c>
      <c r="G82" s="15" t="str" cm="1">
        <f t="array" ref="G82">IF($H82&lt;&gt;"",$H82,
_xlfn.LET(
_xlpm.idx,MATCH(relic!$L82,'-id 配置说明'!$A:$A,0),
_xlpm.desc,INDEX('-id 配置说明'!$F:$F,_xlpm.idx),
_xlpm.tp,INDEX('-id 配置说明'!$B:$B,_xlpm.idx),
_xlpm.expr,RIGHT(_xlpm.desc,LEN(_xlpm.desc)-FIND("=",_xlpm.desc))&amp;" + "&amp;_xlfn.SWITCH(_xlpm.tp,"pts",TEXT($K82/1000,"0%"),"add",$K82),
IFERROR(_xlpm.expr,"")
))</f>
        <v xml:space="preserve"> 近战武器 磨刀速率 + 20%</v>
      </c>
      <c r="I82" s="24" t="s">
        <v>39</v>
      </c>
      <c r="K82" s="14">
        <v>200</v>
      </c>
      <c r="L82" s="16" t="s">
        <v>54</v>
      </c>
    </row>
    <row r="83" spans="1:12" x14ac:dyDescent="0.2">
      <c r="A83" s="26">
        <v>301232</v>
      </c>
      <c r="B83" s="14" t="str">
        <f t="shared" si="6"/>
        <v>relic_icons[relic_layout_52]</v>
      </c>
      <c r="C83" s="31">
        <v>52</v>
      </c>
      <c r="D83" s="16" t="str">
        <f t="shared" si="5"/>
        <v>relic_name_301232</v>
      </c>
      <c r="E83" s="15" t="str" cm="1">
        <f t="array" ref="E83">_xlfn.LET(
_xlpm.idx,MATCH(relic!$L83,'-id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IFERROR(INDEX(_xlpm.desc_array,MIN(RIGHT($A83,1),_xlpm.array_len)),"")
)</f>
        <v>开锁工具</v>
      </c>
      <c r="F83" s="16" t="str">
        <f t="shared" si="2"/>
        <v>relic_desc_301232</v>
      </c>
      <c r="G83" s="15" t="str" cm="1">
        <f t="array" ref="G83">IF($H83&lt;&gt;"",$H83,
_xlfn.LET(
_xlpm.idx,MATCH(relic!$L83,'-id 配置说明'!$A:$A,0),
_xlpm.desc,INDEX('-id 配置说明'!$F:$F,_xlpm.idx),
_xlpm.tp,INDEX('-id 配置说明'!$B:$B,_xlpm.idx),
_xlpm.expr,RIGHT(_xlpm.desc,LEN(_xlpm.desc)-FIND("=",_xlpm.desc))&amp;" + "&amp;_xlfn.SWITCH(_xlpm.tp,"pts",TEXT($K83/1000,"0%"),"add",$K83),
IFERROR(_xlpm.expr,"")
))</f>
        <v xml:space="preserve"> 近战武器 磨刀速率 + 40%</v>
      </c>
      <c r="I83" s="24" t="s">
        <v>39</v>
      </c>
      <c r="K83" s="14">
        <v>400</v>
      </c>
      <c r="L83" s="16" t="s">
        <v>54</v>
      </c>
    </row>
    <row r="84" spans="1:12" x14ac:dyDescent="0.2">
      <c r="A84" s="26">
        <v>301233</v>
      </c>
      <c r="B84" s="14" t="str">
        <f t="shared" si="6"/>
        <v>relic_icons[relic_layout_53]</v>
      </c>
      <c r="C84" s="31">
        <v>53</v>
      </c>
      <c r="D84" s="16" t="str">
        <f t="shared" si="5"/>
        <v>relic_name_301233</v>
      </c>
      <c r="E84" s="15" t="str" cm="1">
        <f t="array" ref="E84">_xlfn.LET(
_xlpm.idx,MATCH(relic!$L84,'-id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IFERROR(INDEX(_xlpm.desc_array,MIN(RIGHT($A84,1),_xlpm.array_len)),"")
)</f>
        <v>开锁工具</v>
      </c>
      <c r="F84" s="16" t="str">
        <f t="shared" si="2"/>
        <v>relic_desc_301233</v>
      </c>
      <c r="G84" s="15" t="str" cm="1">
        <f t="array" ref="G84">IF($H84&lt;&gt;"",$H84,
_xlfn.LET(
_xlpm.idx,MATCH(relic!$L84,'-id 配置说明'!$A:$A,0),
_xlpm.desc,INDEX('-id 配置说明'!$F:$F,_xlpm.idx),
_xlpm.tp,INDEX('-id 配置说明'!$B:$B,_xlpm.idx),
_xlpm.expr,RIGHT(_xlpm.desc,LEN(_xlpm.desc)-FIND("=",_xlpm.desc))&amp;" + "&amp;_xlfn.SWITCH(_xlpm.tp,"pts",TEXT($K84/1000,"0%"),"add",$K84),
IFERROR(_xlpm.expr,"")
))</f>
        <v xml:space="preserve"> 近战武器 磨刀速率 + 60%</v>
      </c>
      <c r="I84" s="24" t="s">
        <v>39</v>
      </c>
      <c r="K84" s="14">
        <v>600</v>
      </c>
      <c r="L84" s="16" t="s">
        <v>54</v>
      </c>
    </row>
    <row r="85" spans="1:12" x14ac:dyDescent="0.2">
      <c r="A85" s="26"/>
      <c r="B85" s="14" t="str">
        <f t="shared" si="6"/>
        <v/>
      </c>
      <c r="C85" s="31" t="s">
        <v>130</v>
      </c>
      <c r="D85" s="16" t="str">
        <f t="shared" ref="D85:D86" si="7">IF(A85&lt;&gt;"","relic_name_"&amp;$A85,"")</f>
        <v/>
      </c>
      <c r="E85" s="15" t="str" cm="1">
        <f t="array" ref="E85">_xlfn.LET(
_xlpm.idx,MATCH(relic!$L85,'-id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IFERROR(INDEX(_xlpm.desc_array,MIN(RIGHT($A85,1),_xlpm.array_len)),"")
)</f>
        <v/>
      </c>
      <c r="F85" s="16" t="str">
        <f t="shared" si="2"/>
        <v/>
      </c>
      <c r="G85" s="15" t="str" cm="1">
        <f t="array" ref="G85">IF($H85&lt;&gt;"",$H85,
_xlfn.LET(
_xlpm.idx,MATCH(relic!$L85,'-id 配置说明'!$A:$A,0),
_xlpm.desc,INDEX('-id 配置说明'!$F:$F,_xlpm.idx),
_xlpm.tp,INDEX('-id 配置说明'!$B:$B,_xlpm.idx),
_xlpm.expr,RIGHT(_xlpm.desc,LEN(_xlpm.desc)-FIND("=",_xlpm.desc))&amp;" + "&amp;_xlfn.SWITCH(_xlpm.tp,"pts",TEXT($K85/1000,"0%"),"add",$K85),
IFERROR(_xlpm.expr,"")
))</f>
        <v/>
      </c>
    </row>
    <row r="86" spans="1:12" x14ac:dyDescent="0.2">
      <c r="A86" s="26">
        <v>302011</v>
      </c>
      <c r="B86" s="14" t="str">
        <f t="shared" si="6"/>
        <v>relic_icons[relic_layout_57]</v>
      </c>
      <c r="C86" s="31">
        <v>57</v>
      </c>
      <c r="D86" s="16" t="str">
        <f t="shared" si="7"/>
        <v>relic_name_302011</v>
      </c>
      <c r="E86" s="15" t="str" cm="1">
        <f t="array" ref="E86">_xlfn.LET(
_xlpm.idx,MATCH(relic!$L86,'-id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IFERROR(INDEX(_xlpm.desc_array,MIN(RIGHT($A86,1),_xlpm.array_len)),"")
)</f>
        <v>无蛋黄</v>
      </c>
      <c r="F86" s="16" t="str">
        <f t="shared" si="2"/>
        <v>relic_desc_302011</v>
      </c>
      <c r="G86" s="15" t="str" cm="1">
        <f t="array" ref="G86">IF($H86&lt;&gt;"",$H86,
_xlfn.LET(
_xlpm.idx,MATCH(relic!$L86,'-id 配置说明'!$A:$A,0),
_xlpm.desc,INDEX('-id 配置说明'!$F:$F,_xlpm.idx),
_xlpm.tp,INDEX('-id 配置说明'!$B:$B,_xlpm.idx),
_xlpm.expr,RIGHT(_xlpm.desc,LEN(_xlpm.desc)-FIND("=",_xlpm.desc))&amp;" + "&amp;_xlfn.SWITCH(_xlpm.tp,"pts",TEXT($K86/1000,"0%"),"add",$K86),
IFERROR(_xlpm.expr,"")
))</f>
        <v xml:space="preserve"> 飞射物 伤害百分比 + 25%</v>
      </c>
      <c r="I86" s="24" t="s">
        <v>39</v>
      </c>
      <c r="K86" s="14">
        <v>250</v>
      </c>
      <c r="L86" s="16" t="s">
        <v>55</v>
      </c>
    </row>
    <row r="87" spans="1:12" x14ac:dyDescent="0.2">
      <c r="A87" s="26">
        <v>302012</v>
      </c>
      <c r="B87" s="14" t="str">
        <f t="shared" si="6"/>
        <v>relic_icons[relic_layout_58]</v>
      </c>
      <c r="C87" s="31">
        <v>58</v>
      </c>
      <c r="D87" s="16" t="str">
        <f t="shared" ref="D87:D140" si="8">IF(A87&lt;&gt;"","relic_name_"&amp;$A87,"")</f>
        <v>relic_name_302012</v>
      </c>
      <c r="E87" s="15" t="str" cm="1">
        <f t="array" ref="E87">_xlfn.LET(
_xlpm.idx,MATCH(relic!$L87,'-id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IFERROR(INDEX(_xlpm.desc_array,MIN(RIGHT($A87,1),_xlpm.array_len)),"")
)</f>
        <v>无蛋黄</v>
      </c>
      <c r="F87" s="16" t="str">
        <f t="shared" si="2"/>
        <v>relic_desc_302012</v>
      </c>
      <c r="G87" s="15" t="str" cm="1">
        <f t="array" ref="G87">IF($H87&lt;&gt;"",$H87,
_xlfn.LET(
_xlpm.idx,MATCH(relic!$L87,'-id 配置说明'!$A:$A,0),
_xlpm.desc,INDEX('-id 配置说明'!$F:$F,_xlpm.idx),
_xlpm.tp,INDEX('-id 配置说明'!$B:$B,_xlpm.idx),
_xlpm.expr,RIGHT(_xlpm.desc,LEN(_xlpm.desc)-FIND("=",_xlpm.desc))&amp;" + "&amp;_xlfn.SWITCH(_xlpm.tp,"pts",TEXT($K87/1000,"0%"),"add",$K87),
IFERROR(_xlpm.expr,"")
))</f>
        <v xml:space="preserve"> 飞射物 伤害百分比 + 50%</v>
      </c>
      <c r="I87" s="24" t="s">
        <v>39</v>
      </c>
      <c r="K87" s="14">
        <v>500</v>
      </c>
      <c r="L87" s="16" t="s">
        <v>55</v>
      </c>
    </row>
    <row r="88" spans="1:12" x14ac:dyDescent="0.2">
      <c r="A88" s="26">
        <v>302013</v>
      </c>
      <c r="B88" s="14" t="str">
        <f t="shared" si="6"/>
        <v>relic_icons[relic_layout_59]</v>
      </c>
      <c r="C88" s="31">
        <v>59</v>
      </c>
      <c r="D88" s="16" t="str">
        <f t="shared" si="8"/>
        <v>relic_name_302013</v>
      </c>
      <c r="E88" s="15" t="str" cm="1">
        <f t="array" ref="E88">_xlfn.LET(
_xlpm.idx,MATCH(relic!$L88,'-id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IFERROR(INDEX(_xlpm.desc_array,MIN(RIGHT($A88,1),_xlpm.array_len)),"")
)</f>
        <v>无蛋黄</v>
      </c>
      <c r="F88" s="16" t="str">
        <f t="shared" si="2"/>
        <v>relic_desc_302013</v>
      </c>
      <c r="G88" s="15" t="str" cm="1">
        <f t="array" ref="G88">IF($H88&lt;&gt;"",$H88,
_xlfn.LET(
_xlpm.idx,MATCH(relic!$L88,'-id 配置说明'!$A:$A,0),
_xlpm.desc,INDEX('-id 配置说明'!$F:$F,_xlpm.idx),
_xlpm.tp,INDEX('-id 配置说明'!$B:$B,_xlpm.idx),
_xlpm.expr,RIGHT(_xlpm.desc,LEN(_xlpm.desc)-FIND("=",_xlpm.desc))&amp;" + "&amp;_xlfn.SWITCH(_xlpm.tp,"pts",TEXT($K88/1000,"0%"),"add",$K88),
IFERROR(_xlpm.expr,"")
))</f>
        <v xml:space="preserve"> 飞射物 伤害百分比 + 75%</v>
      </c>
      <c r="I88" s="24" t="s">
        <v>39</v>
      </c>
      <c r="K88" s="14">
        <v>750</v>
      </c>
      <c r="L88" s="16" t="s">
        <v>55</v>
      </c>
    </row>
    <row r="89" spans="1:12" x14ac:dyDescent="0.2">
      <c r="A89" s="26"/>
      <c r="B89" s="14" t="str">
        <f t="shared" si="6"/>
        <v/>
      </c>
      <c r="C89" s="31" t="s">
        <v>130</v>
      </c>
      <c r="D89" s="16" t="str">
        <f t="shared" si="8"/>
        <v/>
      </c>
      <c r="E89" s="15" t="str" cm="1">
        <f t="array" ref="E89">_xlfn.LET(
_xlpm.idx,MATCH(relic!$L89,'-id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IFERROR(INDEX(_xlpm.desc_array,MIN(RIGHT($A89,1),_xlpm.array_len)),"")
)</f>
        <v/>
      </c>
      <c r="F89" s="16" t="str">
        <f t="shared" si="2"/>
        <v/>
      </c>
      <c r="G89" s="15" t="str" cm="1">
        <f t="array" ref="G89">IF($H89&lt;&gt;"",$H89,
_xlfn.LET(
_xlpm.idx,MATCH(relic!$L89,'-id 配置说明'!$A:$A,0),
_xlpm.desc,INDEX('-id 配置说明'!$F:$F,_xlpm.idx),
_xlpm.tp,INDEX('-id 配置说明'!$B:$B,_xlpm.idx),
_xlpm.expr,RIGHT(_xlpm.desc,LEN(_xlpm.desc)-FIND("=",_xlpm.desc))&amp;" + "&amp;_xlfn.SWITCH(_xlpm.tp,"pts",TEXT($K89/1000,"0%"),"add",$K89),
IFERROR(_xlpm.expr,"")
))</f>
        <v/>
      </c>
    </row>
    <row r="90" spans="1:12" x14ac:dyDescent="0.2">
      <c r="A90" s="26">
        <v>302021</v>
      </c>
      <c r="B90" s="14" t="str">
        <f t="shared" si="6"/>
        <v>relic_icons[relic_layout_60]</v>
      </c>
      <c r="C90" s="31">
        <v>60</v>
      </c>
      <c r="D90" s="16" t="str">
        <f t="shared" si="8"/>
        <v>relic_name_302021</v>
      </c>
      <c r="E90" s="15" t="str" cm="1">
        <f t="array" ref="E90">_xlfn.LET(
_xlpm.idx,MATCH(relic!$L90,'-id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IFERROR(INDEX(_xlpm.desc_array,MIN(RIGHT($A90,1),_xlpm.array_len)),"")
)</f>
        <v>花雕怪味鱼</v>
      </c>
      <c r="F90" s="16" t="str">
        <f t="shared" si="2"/>
        <v>relic_desc_302021</v>
      </c>
      <c r="G90" s="15" t="str" cm="1">
        <f t="array" ref="G90">IF($H90&lt;&gt;"",$H90,
_xlfn.LET(
_xlpm.idx,MATCH(relic!$L90,'-id 配置说明'!$A:$A,0),
_xlpm.desc,INDEX('-id 配置说明'!$F:$F,_xlpm.idx),
_xlpm.tp,INDEX('-id 配置说明'!$B:$B,_xlpm.idx),
_xlpm.expr,RIGHT(_xlpm.desc,LEN(_xlpm.desc)-FIND("=",_xlpm.desc))&amp;" + "&amp;_xlfn.SWITCH(_xlpm.tp,"pts",TEXT($K90/1000,"0%"),"add",$K90),
IFERROR(_xlpm.expr,"")
))</f>
        <v xml:space="preserve"> 飞射物 伤害附加值 + 2</v>
      </c>
      <c r="I90" s="24" t="s">
        <v>39</v>
      </c>
      <c r="K90" s="14">
        <v>2</v>
      </c>
      <c r="L90" s="16" t="s">
        <v>56</v>
      </c>
    </row>
    <row r="91" spans="1:12" x14ac:dyDescent="0.2">
      <c r="A91" s="26">
        <v>302022</v>
      </c>
      <c r="B91" s="14" t="str">
        <f t="shared" si="6"/>
        <v>relic_icons[relic_layout_61]</v>
      </c>
      <c r="C91" s="31">
        <v>61</v>
      </c>
      <c r="D91" s="16" t="str">
        <f t="shared" si="8"/>
        <v>relic_name_302022</v>
      </c>
      <c r="E91" s="15" t="str" cm="1">
        <f t="array" ref="E91">_xlfn.LET(
_xlpm.idx,MATCH(relic!$L91,'-id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IFERROR(INDEX(_xlpm.desc_array,MIN(RIGHT($A91,1),_xlpm.array_len)),"")
)</f>
        <v>花雕怪味鱼</v>
      </c>
      <c r="F91" s="16" t="str">
        <f t="shared" ref="F91:F94" si="9">IF($A91&lt;&gt;"","relic_desc_"&amp;$A91,"")</f>
        <v>relic_desc_302022</v>
      </c>
      <c r="G91" s="15" t="str" cm="1">
        <f t="array" ref="G91">IF($H91&lt;&gt;"",$H91,
_xlfn.LET(
_xlpm.idx,MATCH(relic!$L91,'-id 配置说明'!$A:$A,0),
_xlpm.desc,INDEX('-id 配置说明'!$F:$F,_xlpm.idx),
_xlpm.tp,INDEX('-id 配置说明'!$B:$B,_xlpm.idx),
_xlpm.expr,RIGHT(_xlpm.desc,LEN(_xlpm.desc)-FIND("=",_xlpm.desc))&amp;" + "&amp;_xlfn.SWITCH(_xlpm.tp,"pts",TEXT($K91/1000,"0%"),"add",$K91),
IFERROR(_xlpm.expr,"")
))</f>
        <v xml:space="preserve"> 飞射物 伤害附加值 + 4</v>
      </c>
      <c r="I91" s="24" t="s">
        <v>39</v>
      </c>
      <c r="K91" s="14">
        <v>4</v>
      </c>
      <c r="L91" s="16" t="s">
        <v>56</v>
      </c>
    </row>
    <row r="92" spans="1:12" x14ac:dyDescent="0.2">
      <c r="A92" s="26">
        <v>302023</v>
      </c>
      <c r="B92" s="14" t="str">
        <f t="shared" si="6"/>
        <v>relic_icons[relic_layout_62]</v>
      </c>
      <c r="C92" s="31">
        <v>62</v>
      </c>
      <c r="D92" s="16" t="str">
        <f t="shared" si="8"/>
        <v>relic_name_302023</v>
      </c>
      <c r="E92" s="15" t="str" cm="1">
        <f t="array" ref="E92">_xlfn.LET(
_xlpm.idx,MATCH(relic!$L92,'-id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IFERROR(INDEX(_xlpm.desc_array,MIN(RIGHT($A92,1),_xlpm.array_len)),"")
)</f>
        <v>花雕怪味鱼</v>
      </c>
      <c r="F92" s="16" t="str">
        <f t="shared" si="9"/>
        <v>relic_desc_302023</v>
      </c>
      <c r="G92" s="15" t="str" cm="1">
        <f t="array" ref="G92">IF($H92&lt;&gt;"",$H92,
_xlfn.LET(
_xlpm.idx,MATCH(relic!$L92,'-id 配置说明'!$A:$A,0),
_xlpm.desc,INDEX('-id 配置说明'!$F:$F,_xlpm.idx),
_xlpm.tp,INDEX('-id 配置说明'!$B:$B,_xlpm.idx),
_xlpm.expr,RIGHT(_xlpm.desc,LEN(_xlpm.desc)-FIND("=",_xlpm.desc))&amp;" + "&amp;_xlfn.SWITCH(_xlpm.tp,"pts",TEXT($K92/1000,"0%"),"add",$K92),
IFERROR(_xlpm.expr,"")
))</f>
        <v xml:space="preserve"> 飞射物 伤害附加值 + 6</v>
      </c>
      <c r="I92" s="24" t="s">
        <v>39</v>
      </c>
      <c r="K92" s="14">
        <v>6</v>
      </c>
      <c r="L92" s="16" t="s">
        <v>56</v>
      </c>
    </row>
    <row r="93" spans="1:12" x14ac:dyDescent="0.2">
      <c r="A93" s="26"/>
      <c r="B93" s="14" t="str">
        <f t="shared" si="6"/>
        <v/>
      </c>
      <c r="C93" s="31" t="s">
        <v>130</v>
      </c>
      <c r="D93" s="16" t="str">
        <f t="shared" si="8"/>
        <v/>
      </c>
      <c r="E93" s="15" t="str" cm="1">
        <f t="array" ref="E93">_xlfn.LET(
_xlpm.idx,MATCH(relic!$L93,'-id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IFERROR(INDEX(_xlpm.desc_array,MIN(RIGHT($A93,1),_xlpm.array_len)),"")
)</f>
        <v/>
      </c>
      <c r="F93" s="16" t="str">
        <f t="shared" si="9"/>
        <v/>
      </c>
      <c r="G93" s="15" t="str" cm="1">
        <f t="array" ref="G93">IF($H93&lt;&gt;"",$H93,
_xlfn.LET(
_xlpm.idx,MATCH(relic!$L93,'-id 配置说明'!$A:$A,0),
_xlpm.desc,INDEX('-id 配置说明'!$F:$F,_xlpm.idx),
_xlpm.tp,INDEX('-id 配置说明'!$B:$B,_xlpm.idx),
_xlpm.expr,RIGHT(_xlpm.desc,LEN(_xlpm.desc)-FIND("=",_xlpm.desc))&amp;" + "&amp;_xlfn.SWITCH(_xlpm.tp,"pts",TEXT($K93/1000,"0%"),"add",$K93),
IFERROR(_xlpm.expr,"")
))</f>
        <v/>
      </c>
    </row>
    <row r="94" spans="1:12" x14ac:dyDescent="0.2">
      <c r="A94" s="26">
        <v>302031</v>
      </c>
      <c r="B94" s="14" t="str">
        <f t="shared" si="6"/>
        <v>relic_icons[relic_layout_63]</v>
      </c>
      <c r="C94" s="31">
        <v>63</v>
      </c>
      <c r="D94" s="16" t="str">
        <f t="shared" si="8"/>
        <v>relic_name_302031</v>
      </c>
      <c r="E94" s="15" t="str" cm="1">
        <f t="array" ref="E94">_xlfn.LET(
_xlpm.idx,MATCH(relic!$L94,'-id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IFERROR(INDEX(_xlpm.desc_array,MIN(RIGHT($A94,1),_xlpm.array_len)),"")
)</f>
        <v>天地一口香</v>
      </c>
      <c r="F94" s="16" t="str">
        <f t="shared" si="9"/>
        <v>relic_desc_302031</v>
      </c>
      <c r="G94" s="15" t="str" cm="1">
        <f t="array" ref="G94">IF($H94&lt;&gt;"",$H94,
_xlfn.LET(
_xlpm.idx,MATCH(relic!$L94,'-id 配置说明'!$A:$A,0),
_xlpm.desc,INDEX('-id 配置说明'!$F:$F,_xlpm.idx),
_xlpm.tp,INDEX('-id 配置说明'!$B:$B,_xlpm.idx),
_xlpm.expr,RIGHT(_xlpm.desc,LEN(_xlpm.desc)-FIND("=",_xlpm.desc))&amp;" + "&amp;_xlfn.SWITCH(_xlpm.tp,"pts",TEXT($K94/1000,"0%"),"add",$K94),
IFERROR(_xlpm.expr,"")
))</f>
        <v xml:space="preserve"> 飞射物 暴击几率附加值 + 10%</v>
      </c>
      <c r="I94" s="24" t="s">
        <v>39</v>
      </c>
      <c r="J94" s="15" t="s">
        <v>37</v>
      </c>
      <c r="K94" s="14">
        <v>100</v>
      </c>
      <c r="L94" s="16" t="s">
        <v>177</v>
      </c>
    </row>
    <row r="95" spans="1:12" x14ac:dyDescent="0.2">
      <c r="A95" s="26">
        <v>302032</v>
      </c>
      <c r="B95" s="14" t="str">
        <f t="shared" si="6"/>
        <v>relic_icons[relic_layout_64]</v>
      </c>
      <c r="C95" s="31">
        <v>64</v>
      </c>
      <c r="D95" s="16" t="str">
        <f t="shared" si="8"/>
        <v>relic_name_302032</v>
      </c>
      <c r="E95" s="15" t="str" cm="1">
        <f t="array" ref="E95">_xlfn.LET(
_xlpm.idx,MATCH(relic!$L95,'-id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IFERROR(INDEX(_xlpm.desc_array,MIN(RIGHT($A95,1),_xlpm.array_len)),"")
)</f>
        <v>天地一口香</v>
      </c>
      <c r="F95" s="16" t="str">
        <f t="shared" ref="F95:F97" si="10">IF($A95&lt;&gt;"","relic_desc_"&amp;$A95,"")</f>
        <v>relic_desc_302032</v>
      </c>
      <c r="G95" s="15" t="str" cm="1">
        <f t="array" ref="G95">IF($H95&lt;&gt;"",$H95,
_xlfn.LET(
_xlpm.idx,MATCH(relic!$L95,'-id 配置说明'!$A:$A,0),
_xlpm.desc,INDEX('-id 配置说明'!$F:$F,_xlpm.idx),
_xlpm.tp,INDEX('-id 配置说明'!$B:$B,_xlpm.idx),
_xlpm.expr,RIGHT(_xlpm.desc,LEN(_xlpm.desc)-FIND("=",_xlpm.desc))&amp;" + "&amp;_xlfn.SWITCH(_xlpm.tp,"pts",TEXT($K95/1000,"0%"),"add",$K95),
IFERROR(_xlpm.expr,"")
))</f>
        <v xml:space="preserve"> 飞射物 暴击几率附加值 + 20%</v>
      </c>
      <c r="I95" s="24" t="s">
        <v>39</v>
      </c>
      <c r="J95" s="15" t="s">
        <v>37</v>
      </c>
      <c r="K95" s="14">
        <v>200</v>
      </c>
      <c r="L95" s="16" t="s">
        <v>177</v>
      </c>
    </row>
    <row r="96" spans="1:12" x14ac:dyDescent="0.2">
      <c r="A96" s="26">
        <v>302033</v>
      </c>
      <c r="B96" s="14" t="str">
        <f t="shared" si="6"/>
        <v>relic_icons[relic_layout_65]</v>
      </c>
      <c r="C96" s="31">
        <v>65</v>
      </c>
      <c r="D96" s="16" t="str">
        <f t="shared" si="8"/>
        <v>relic_name_302033</v>
      </c>
      <c r="E96" s="15" t="str" cm="1">
        <f t="array" ref="E96">_xlfn.LET(
_xlpm.idx,MATCH(relic!$L96,'-id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IFERROR(INDEX(_xlpm.desc_array,MIN(RIGHT($A96,1),_xlpm.array_len)),"")
)</f>
        <v>天地一口香</v>
      </c>
      <c r="F96" s="16" t="str">
        <f t="shared" si="10"/>
        <v>relic_desc_302033</v>
      </c>
      <c r="G96" s="15" t="str" cm="1">
        <f t="array" ref="G96">IF($H96&lt;&gt;"",$H96,
_xlfn.LET(
_xlpm.idx,MATCH(relic!$L96,'-id 配置说明'!$A:$A,0),
_xlpm.desc,INDEX('-id 配置说明'!$F:$F,_xlpm.idx),
_xlpm.tp,INDEX('-id 配置说明'!$B:$B,_xlpm.idx),
_xlpm.expr,RIGHT(_xlpm.desc,LEN(_xlpm.desc)-FIND("=",_xlpm.desc))&amp;" + "&amp;_xlfn.SWITCH(_xlpm.tp,"pts",TEXT($K96/1000,"0%"),"add",$K96),
IFERROR(_xlpm.expr,"")
))</f>
        <v xml:space="preserve"> 飞射物 暴击几率附加值 + 30%</v>
      </c>
      <c r="I96" s="24" t="s">
        <v>39</v>
      </c>
      <c r="J96" s="15" t="s">
        <v>37</v>
      </c>
      <c r="K96" s="14">
        <v>300</v>
      </c>
      <c r="L96" s="16" t="s">
        <v>177</v>
      </c>
    </row>
    <row r="97" spans="1:12" x14ac:dyDescent="0.2">
      <c r="A97" s="26"/>
      <c r="B97" s="14" t="str">
        <f t="shared" si="6"/>
        <v/>
      </c>
      <c r="C97" s="31" t="s">
        <v>130</v>
      </c>
      <c r="D97" s="16" t="str">
        <f t="shared" si="8"/>
        <v/>
      </c>
      <c r="E97" s="15" t="str" cm="1">
        <f t="array" ref="E97">_xlfn.LET(
_xlpm.idx,MATCH(relic!$L97,'-id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IFERROR(INDEX(_xlpm.desc_array,MIN(RIGHT($A97,1),_xlpm.array_len)),"")
)</f>
        <v/>
      </c>
      <c r="F97" s="16" t="str">
        <f t="shared" si="10"/>
        <v/>
      </c>
      <c r="G97" s="15" t="str" cm="1">
        <f t="array" ref="G97">IF($H97&lt;&gt;"",$H97,
_xlfn.LET(
_xlpm.idx,MATCH(relic!$L97,'-id 配置说明'!$A:$A,0),
_xlpm.desc,INDEX('-id 配置说明'!$F:$F,_xlpm.idx),
_xlpm.tp,INDEX('-id 配置说明'!$B:$B,_xlpm.idx),
_xlpm.expr,RIGHT(_xlpm.desc,LEN(_xlpm.desc)-FIND("=",_xlpm.desc))&amp;" + "&amp;_xlfn.SWITCH(_xlpm.tp,"pts",TEXT($K97/1000,"0%"),"add",$K97),
IFERROR(_xlpm.expr,"")
))</f>
        <v/>
      </c>
    </row>
    <row r="98" spans="1:12" x14ac:dyDescent="0.2">
      <c r="A98" s="26">
        <v>302041</v>
      </c>
      <c r="B98" s="14" t="str">
        <f t="shared" si="6"/>
        <v>relic_icons[relic_layout_66]</v>
      </c>
      <c r="C98" s="31">
        <v>66</v>
      </c>
      <c r="D98" s="16" t="str">
        <f t="shared" si="8"/>
        <v>relic_name_302041</v>
      </c>
      <c r="E98" s="15" t="str" cm="1">
        <f t="array" ref="E98">_xlfn.LET(
_xlpm.idx,MATCH(relic!$L98,'-id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IFERROR(INDEX(_xlpm.desc_array,MIN(RIGHT($A98,1),_xlpm.array_len)),"")
)</f>
        <v>子母春茧</v>
      </c>
      <c r="F98" s="16" t="str">
        <f t="shared" ref="F98:F109" si="11">IF($A98&lt;&gt;"","relic_desc_"&amp;$A98,"")</f>
        <v>relic_desc_302041</v>
      </c>
      <c r="G98" s="15" t="str" cm="1">
        <f t="array" ref="G98">IF($H98&lt;&gt;"",$H98,
_xlfn.LET(
_xlpm.idx,MATCH(relic!$L98,'-id 配置说明'!$A:$A,0),
_xlpm.desc,INDEX('-id 配置说明'!$F:$F,_xlpm.idx),
_xlpm.tp,INDEX('-id 配置说明'!$B:$B,_xlpm.idx),
_xlpm.expr,RIGHT(_xlpm.desc,LEN(_xlpm.desc)-FIND("=",_xlpm.desc))&amp;" + "&amp;_xlfn.SWITCH(_xlpm.tp,"pts",TEXT($K98/1000,"0%"),"add",$K98),
IFERROR(_xlpm.expr,"")
))</f>
        <v xml:space="preserve"> 飞射物 暴击倍率附加值 + 20%</v>
      </c>
      <c r="I98" s="24" t="s">
        <v>39</v>
      </c>
      <c r="K98" s="14">
        <v>200</v>
      </c>
      <c r="L98" s="16" t="s">
        <v>180</v>
      </c>
    </row>
    <row r="99" spans="1:12" x14ac:dyDescent="0.2">
      <c r="A99" s="26">
        <v>302042</v>
      </c>
      <c r="B99" s="14" t="str">
        <f t="shared" si="6"/>
        <v>relic_icons[relic_layout_67]</v>
      </c>
      <c r="C99" s="31">
        <v>67</v>
      </c>
      <c r="D99" s="16" t="str">
        <f t="shared" si="8"/>
        <v>relic_name_302042</v>
      </c>
      <c r="E99" s="15" t="str" cm="1">
        <f t="array" ref="E99">_xlfn.LET(
_xlpm.idx,MATCH(relic!$L99,'-id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IFERROR(INDEX(_xlpm.desc_array,MIN(RIGHT($A99,1),_xlpm.array_len)),"")
)</f>
        <v>子母春茧</v>
      </c>
      <c r="F99" s="16" t="str">
        <f t="shared" si="11"/>
        <v>relic_desc_302042</v>
      </c>
      <c r="G99" s="15" t="str" cm="1">
        <f t="array" ref="G99">IF($H99&lt;&gt;"",$H99,
_xlfn.LET(
_xlpm.idx,MATCH(relic!$L99,'-id 配置说明'!$A:$A,0),
_xlpm.desc,INDEX('-id 配置说明'!$F:$F,_xlpm.idx),
_xlpm.tp,INDEX('-id 配置说明'!$B:$B,_xlpm.idx),
_xlpm.expr,RIGHT(_xlpm.desc,LEN(_xlpm.desc)-FIND("=",_xlpm.desc))&amp;" + "&amp;_xlfn.SWITCH(_xlpm.tp,"pts",TEXT($K99/1000,"0%"),"add",$K99),
IFERROR(_xlpm.expr,"")
))</f>
        <v xml:space="preserve"> 飞射物 暴击倍率附加值 + 40%</v>
      </c>
      <c r="I99" s="24" t="s">
        <v>39</v>
      </c>
      <c r="K99" s="14">
        <v>400</v>
      </c>
      <c r="L99" s="16" t="s">
        <v>180</v>
      </c>
    </row>
    <row r="100" spans="1:12" x14ac:dyDescent="0.2">
      <c r="A100" s="26">
        <v>302043</v>
      </c>
      <c r="B100" s="14" t="str">
        <f t="shared" si="6"/>
        <v>relic_icons[relic_layout_68]</v>
      </c>
      <c r="C100" s="31">
        <v>68</v>
      </c>
      <c r="D100" s="16" t="str">
        <f t="shared" si="8"/>
        <v>relic_name_302043</v>
      </c>
      <c r="E100" s="15" t="str" cm="1">
        <f t="array" ref="E100">_xlfn.LET(
_xlpm.idx,MATCH(relic!$L100,'-id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IFERROR(INDEX(_xlpm.desc_array,MIN(RIGHT($A100,1),_xlpm.array_len)),"")
)</f>
        <v>子母春茧</v>
      </c>
      <c r="F100" s="16" t="str">
        <f t="shared" si="11"/>
        <v>relic_desc_302043</v>
      </c>
      <c r="G100" s="15" t="str" cm="1">
        <f t="array" ref="G100">IF($H100&lt;&gt;"",$H100,
_xlfn.LET(
_xlpm.idx,MATCH(relic!$L100,'-id 配置说明'!$A:$A,0),
_xlpm.desc,INDEX('-id 配置说明'!$F:$F,_xlpm.idx),
_xlpm.tp,INDEX('-id 配置说明'!$B:$B,_xlpm.idx),
_xlpm.expr,RIGHT(_xlpm.desc,LEN(_xlpm.desc)-FIND("=",_xlpm.desc))&amp;" + "&amp;_xlfn.SWITCH(_xlpm.tp,"pts",TEXT($K100/1000,"0%"),"add",$K100),
IFERROR(_xlpm.expr,"")
))</f>
        <v xml:space="preserve"> 飞射物 暴击倍率附加值 + 60%</v>
      </c>
      <c r="I100" s="24" t="s">
        <v>39</v>
      </c>
      <c r="K100" s="14">
        <v>600</v>
      </c>
      <c r="L100" s="16" t="s">
        <v>180</v>
      </c>
    </row>
    <row r="101" spans="1:12" x14ac:dyDescent="0.2">
      <c r="A101" s="26"/>
      <c r="B101" s="14" t="str">
        <f t="shared" si="6"/>
        <v/>
      </c>
      <c r="C101" s="31" t="s">
        <v>130</v>
      </c>
      <c r="D101" s="16" t="str">
        <f t="shared" si="8"/>
        <v/>
      </c>
      <c r="E101" s="15" t="str" cm="1">
        <f t="array" ref="E101">_xlfn.LET(
_xlpm.idx,MATCH(relic!$L101,'-id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IFERROR(INDEX(_xlpm.desc_array,MIN(RIGHT($A101,1),_xlpm.array_len)),"")
)</f>
        <v/>
      </c>
      <c r="F101" s="16" t="str">
        <f t="shared" si="11"/>
        <v/>
      </c>
      <c r="G101" s="15" t="str" cm="1">
        <f t="array" ref="G101">IF($H101&lt;&gt;"",$H101,
_xlfn.LET(
_xlpm.idx,MATCH(relic!$L101,'-id 配置说明'!$A:$A,0),
_xlpm.desc,INDEX('-id 配置说明'!$F:$F,_xlpm.idx),
_xlpm.tp,INDEX('-id 配置说明'!$B:$B,_xlpm.idx),
_xlpm.expr,RIGHT(_xlpm.desc,LEN(_xlpm.desc)-FIND("=",_xlpm.desc))&amp;" + "&amp;_xlfn.SWITCH(_xlpm.tp,"pts",TEXT($K101/1000,"0%"),"add",$K101),
IFERROR(_xlpm.expr,"")
))</f>
        <v/>
      </c>
    </row>
    <row r="102" spans="1:12" x14ac:dyDescent="0.2">
      <c r="A102" s="26">
        <v>302051</v>
      </c>
      <c r="B102" s="14" t="str">
        <f t="shared" si="6"/>
        <v>relic_icons[relic_layout_69]</v>
      </c>
      <c r="C102" s="31">
        <v>69</v>
      </c>
      <c r="D102" s="16" t="str">
        <f t="shared" si="8"/>
        <v>relic_name_302051</v>
      </c>
      <c r="E102" s="15" t="str" cm="1">
        <f t="array" ref="E102">_xlfn.LET(
_xlpm.idx,MATCH(relic!$L102,'-id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IFERROR(INDEX(_xlpm.desc_array,MIN(RIGHT($A102,1),_xlpm.array_len)),"")
)</f>
        <v>义结金兰</v>
      </c>
      <c r="F102" s="16" t="str">
        <f t="shared" si="11"/>
        <v>relic_desc_302051</v>
      </c>
      <c r="G102" s="15" t="str" cm="1">
        <f t="array" ref="G102">IF($H102&lt;&gt;"",$H102,
_xlfn.LET(
_xlpm.idx,MATCH(relic!$L102,'-id 配置说明'!$A:$A,0),
_xlpm.desc,INDEX('-id 配置说明'!$F:$F,_xlpm.idx),
_xlpm.tp,INDEX('-id 配置说明'!$B:$B,_xlpm.idx),
_xlpm.expr,RIGHT(_xlpm.desc,LEN(_xlpm.desc)-FIND("=",_xlpm.desc))&amp;" + "&amp;_xlfn.SWITCH(_xlpm.tp,"pts",TEXT($K102/1000,"0%"),"add",$K102),
IFERROR(_xlpm.expr,"")
))</f>
        <v xml:space="preserve"> 飞射物 击退百分比 + 10%</v>
      </c>
      <c r="I102" s="24" t="s">
        <v>39</v>
      </c>
      <c r="K102" s="14">
        <v>100</v>
      </c>
      <c r="L102" s="16" t="s">
        <v>57</v>
      </c>
    </row>
    <row r="103" spans="1:12" x14ac:dyDescent="0.2">
      <c r="A103" s="26">
        <v>302052</v>
      </c>
      <c r="B103" s="14" t="str">
        <f t="shared" si="6"/>
        <v>relic_icons[relic_layout_70]</v>
      </c>
      <c r="C103" s="31">
        <v>70</v>
      </c>
      <c r="D103" s="16" t="str">
        <f t="shared" si="8"/>
        <v>relic_name_302052</v>
      </c>
      <c r="E103" s="15" t="str" cm="1">
        <f t="array" ref="E103">_xlfn.LET(
_xlpm.idx,MATCH(relic!$L103,'-id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IFERROR(INDEX(_xlpm.desc_array,MIN(RIGHT($A103,1),_xlpm.array_len)),"")
)</f>
        <v>义结金兰</v>
      </c>
      <c r="F103" s="16" t="str">
        <f t="shared" si="11"/>
        <v>relic_desc_302052</v>
      </c>
      <c r="G103" s="15" t="str" cm="1">
        <f t="array" ref="G103">IF($H103&lt;&gt;"",$H103,
_xlfn.LET(
_xlpm.idx,MATCH(relic!$L103,'-id 配置说明'!$A:$A,0),
_xlpm.desc,INDEX('-id 配置说明'!$F:$F,_xlpm.idx),
_xlpm.tp,INDEX('-id 配置说明'!$B:$B,_xlpm.idx),
_xlpm.expr,RIGHT(_xlpm.desc,LEN(_xlpm.desc)-FIND("=",_xlpm.desc))&amp;" + "&amp;_xlfn.SWITCH(_xlpm.tp,"pts",TEXT($K103/1000,"0%"),"add",$K103),
IFERROR(_xlpm.expr,"")
))</f>
        <v xml:space="preserve"> 飞射物 击退百分比 + 20%</v>
      </c>
      <c r="I103" s="24" t="s">
        <v>39</v>
      </c>
      <c r="K103" s="14">
        <v>200</v>
      </c>
      <c r="L103" s="16" t="s">
        <v>57</v>
      </c>
    </row>
    <row r="104" spans="1:12" x14ac:dyDescent="0.2">
      <c r="A104" s="26">
        <v>302053</v>
      </c>
      <c r="B104" s="14" t="str">
        <f t="shared" si="6"/>
        <v>relic_icons[relic_layout_71]</v>
      </c>
      <c r="C104" s="31">
        <v>71</v>
      </c>
      <c r="D104" s="16" t="str">
        <f t="shared" si="8"/>
        <v>relic_name_302053</v>
      </c>
      <c r="E104" s="15" t="str" cm="1">
        <f t="array" ref="E104">_xlfn.LET(
_xlpm.idx,MATCH(relic!$L104,'-id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IFERROR(INDEX(_xlpm.desc_array,MIN(RIGHT($A104,1),_xlpm.array_len)),"")
)</f>
        <v>义结金兰</v>
      </c>
      <c r="F104" s="16" t="str">
        <f t="shared" si="11"/>
        <v>relic_desc_302053</v>
      </c>
      <c r="G104" s="15" t="str" cm="1">
        <f t="array" ref="G104">IF($H104&lt;&gt;"",$H104,
_xlfn.LET(
_xlpm.idx,MATCH(relic!$L104,'-id 配置说明'!$A:$A,0),
_xlpm.desc,INDEX('-id 配置说明'!$F:$F,_xlpm.idx),
_xlpm.tp,INDEX('-id 配置说明'!$B:$B,_xlpm.idx),
_xlpm.expr,RIGHT(_xlpm.desc,LEN(_xlpm.desc)-FIND("=",_xlpm.desc))&amp;" + "&amp;_xlfn.SWITCH(_xlpm.tp,"pts",TEXT($K104/1000,"0%"),"add",$K104),
IFERROR(_xlpm.expr,"")
))</f>
        <v xml:space="preserve"> 飞射物 击退百分比 + 30%</v>
      </c>
      <c r="I104" s="24" t="s">
        <v>39</v>
      </c>
      <c r="K104" s="14">
        <v>300</v>
      </c>
      <c r="L104" s="16" t="s">
        <v>57</v>
      </c>
    </row>
    <row r="105" spans="1:12" x14ac:dyDescent="0.2">
      <c r="A105" s="26"/>
      <c r="B105" s="14" t="str">
        <f t="shared" si="6"/>
        <v/>
      </c>
      <c r="C105" s="31" t="s">
        <v>130</v>
      </c>
      <c r="D105" s="16" t="str">
        <f t="shared" si="8"/>
        <v/>
      </c>
      <c r="E105" s="15" t="str" cm="1">
        <f t="array" ref="E105">_xlfn.LET(
_xlpm.idx,MATCH(relic!$L105,'-id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IFERROR(INDEX(_xlpm.desc_array,MIN(RIGHT($A105,1),_xlpm.array_len)),"")
)</f>
        <v/>
      </c>
      <c r="F105" s="16" t="str">
        <f t="shared" si="11"/>
        <v/>
      </c>
      <c r="G105" s="15" t="str" cm="1">
        <f t="array" ref="G105">IF($H105&lt;&gt;"",$H105,
_xlfn.LET(
_xlpm.idx,MATCH(relic!$L105,'-id 配置说明'!$A:$A,0),
_xlpm.desc,INDEX('-id 配置说明'!$F:$F,_xlpm.idx),
_xlpm.tp,INDEX('-id 配置说明'!$B:$B,_xlpm.idx),
_xlpm.expr,RIGHT(_xlpm.desc,LEN(_xlpm.desc)-FIND("=",_xlpm.desc))&amp;" + "&amp;_xlfn.SWITCH(_xlpm.tp,"pts",TEXT($K105/1000,"0%"),"add",$K105),
IFERROR(_xlpm.expr,"")
))</f>
        <v/>
      </c>
    </row>
    <row r="106" spans="1:12" x14ac:dyDescent="0.2">
      <c r="A106" s="26">
        <v>302061</v>
      </c>
      <c r="B106" s="14" t="str">
        <f t="shared" si="6"/>
        <v>relic_icons[relic_layout_72]</v>
      </c>
      <c r="C106" s="31">
        <v>72</v>
      </c>
      <c r="D106" s="16" t="str">
        <f t="shared" si="8"/>
        <v>relic_name_302061</v>
      </c>
      <c r="E106" s="15" t="str" cm="1">
        <f t="array" ref="E106">_xlfn.LET(
_xlpm.idx,MATCH(relic!$L106,'-id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IFERROR(INDEX(_xlpm.desc_array,MIN(RIGHT($A106,1),_xlpm.array_len)),"")
)</f>
        <v>猴儿酒</v>
      </c>
      <c r="F106" s="16" t="str">
        <f t="shared" si="11"/>
        <v>relic_desc_302061</v>
      </c>
      <c r="G106" s="15" t="str" cm="1">
        <f t="array" ref="G106">IF($H106&lt;&gt;"",$H106,
_xlfn.LET(
_xlpm.idx,MATCH(relic!$L106,'-id 配置说明'!$A:$A,0),
_xlpm.desc,INDEX('-id 配置说明'!$F:$F,_xlpm.idx),
_xlpm.tp,INDEX('-id 配置说明'!$B:$B,_xlpm.idx),
_xlpm.expr,RIGHT(_xlpm.desc,LEN(_xlpm.desc)-FIND("=",_xlpm.desc))&amp;" + "&amp;_xlfn.SWITCH(_xlpm.tp,"pts",TEXT($K106/1000,"0%"),"add",$K106),
IFERROR(_xlpm.expr,"")
))</f>
        <v xml:space="preserve"> 飞射物 破甲附加值 + 20%</v>
      </c>
      <c r="I106" s="24" t="s">
        <v>39</v>
      </c>
      <c r="J106" s="15" t="s">
        <v>43</v>
      </c>
      <c r="K106" s="14">
        <v>200</v>
      </c>
      <c r="L106" s="16" t="s">
        <v>58</v>
      </c>
    </row>
    <row r="107" spans="1:12" x14ac:dyDescent="0.2">
      <c r="A107" s="26">
        <v>302062</v>
      </c>
      <c r="B107" s="14" t="str">
        <f t="shared" si="6"/>
        <v>relic_icons[relic_layout_73]</v>
      </c>
      <c r="C107" s="31">
        <v>73</v>
      </c>
      <c r="D107" s="16" t="str">
        <f t="shared" si="8"/>
        <v>relic_name_302062</v>
      </c>
      <c r="E107" s="15" t="str" cm="1">
        <f t="array" ref="E107">_xlfn.LET(
_xlpm.idx,MATCH(relic!$L107,'-id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IFERROR(INDEX(_xlpm.desc_array,MIN(RIGHT($A107,1),_xlpm.array_len)),"")
)</f>
        <v>猴儿酒</v>
      </c>
      <c r="F107" s="16" t="str">
        <f t="shared" si="11"/>
        <v>relic_desc_302062</v>
      </c>
      <c r="G107" s="15" t="str" cm="1">
        <f t="array" ref="G107">IF($H107&lt;&gt;"",$H107,
_xlfn.LET(
_xlpm.idx,MATCH(relic!$L107,'-id 配置说明'!$A:$A,0),
_xlpm.desc,INDEX('-id 配置说明'!$F:$F,_xlpm.idx),
_xlpm.tp,INDEX('-id 配置说明'!$B:$B,_xlpm.idx),
_xlpm.expr,RIGHT(_xlpm.desc,LEN(_xlpm.desc)-FIND("=",_xlpm.desc))&amp;" + "&amp;_xlfn.SWITCH(_xlpm.tp,"pts",TEXT($K107/1000,"0%"),"add",$K107),
IFERROR(_xlpm.expr,"")
))</f>
        <v xml:space="preserve"> 飞射物 破甲附加值 + 40%</v>
      </c>
      <c r="I107" s="24" t="s">
        <v>39</v>
      </c>
      <c r="J107" s="15" t="s">
        <v>43</v>
      </c>
      <c r="K107" s="14">
        <v>400</v>
      </c>
      <c r="L107" s="16" t="s">
        <v>58</v>
      </c>
    </row>
    <row r="108" spans="1:12" x14ac:dyDescent="0.2">
      <c r="A108" s="26">
        <v>302063</v>
      </c>
      <c r="B108" s="14" t="str">
        <f t="shared" si="6"/>
        <v>relic_icons[relic_layout_74]</v>
      </c>
      <c r="C108" s="31">
        <v>74</v>
      </c>
      <c r="D108" s="16" t="str">
        <f t="shared" si="8"/>
        <v>relic_name_302063</v>
      </c>
      <c r="E108" s="15" t="str" cm="1">
        <f t="array" ref="E108">_xlfn.LET(
_xlpm.idx,MATCH(relic!$L108,'-id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IFERROR(INDEX(_xlpm.desc_array,MIN(RIGHT($A108,1),_xlpm.array_len)),"")
)</f>
        <v>猴儿酒</v>
      </c>
      <c r="F108" s="16" t="str">
        <f t="shared" si="11"/>
        <v>relic_desc_302063</v>
      </c>
      <c r="G108" s="15" t="str" cm="1">
        <f t="array" ref="G108">IF($H108&lt;&gt;"",$H108,
_xlfn.LET(
_xlpm.idx,MATCH(relic!$L108,'-id 配置说明'!$A:$A,0),
_xlpm.desc,INDEX('-id 配置说明'!$F:$F,_xlpm.idx),
_xlpm.tp,INDEX('-id 配置说明'!$B:$B,_xlpm.idx),
_xlpm.expr,RIGHT(_xlpm.desc,LEN(_xlpm.desc)-FIND("=",_xlpm.desc))&amp;" + "&amp;_xlfn.SWITCH(_xlpm.tp,"pts",TEXT($K108/1000,"0%"),"add",$K108),
IFERROR(_xlpm.expr,"")
))</f>
        <v xml:space="preserve"> 飞射物 破甲附加值 + 60%</v>
      </c>
      <c r="I108" s="24" t="s">
        <v>39</v>
      </c>
      <c r="J108" s="15" t="s">
        <v>43</v>
      </c>
      <c r="K108" s="14">
        <v>600</v>
      </c>
      <c r="L108" s="16" t="s">
        <v>58</v>
      </c>
    </row>
    <row r="109" spans="1:12" x14ac:dyDescent="0.2">
      <c r="A109" s="26"/>
      <c r="B109" s="14" t="str">
        <f t="shared" si="6"/>
        <v/>
      </c>
      <c r="C109" s="31" t="s">
        <v>130</v>
      </c>
      <c r="D109" s="16" t="str">
        <f t="shared" si="8"/>
        <v/>
      </c>
      <c r="E109" s="15" t="str" cm="1">
        <f t="array" ref="E109">_xlfn.LET(
_xlpm.idx,MATCH(relic!$L109,'-id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IFERROR(INDEX(_xlpm.desc_array,MIN(RIGHT($A109,1),_xlpm.array_len)),"")
)</f>
        <v/>
      </c>
      <c r="F109" s="16" t="str">
        <f t="shared" si="11"/>
        <v/>
      </c>
      <c r="G109" s="15" t="str" cm="1">
        <f t="array" ref="G109">IF($H109&lt;&gt;"",$H109,
_xlfn.LET(
_xlpm.idx,MATCH(relic!$L109,'-id 配置说明'!$A:$A,0),
_xlpm.desc,INDEX('-id 配置说明'!$F:$F,_xlpm.idx),
_xlpm.tp,INDEX('-id 配置说明'!$B:$B,_xlpm.idx),
_xlpm.expr,RIGHT(_xlpm.desc,LEN(_xlpm.desc)-FIND("=",_xlpm.desc))&amp;" + "&amp;_xlfn.SWITCH(_xlpm.tp,"pts",TEXT($K109/1000,"0%"),"add",$K109),
IFERROR(_xlpm.expr,"")
))</f>
        <v/>
      </c>
    </row>
    <row r="110" spans="1:12" x14ac:dyDescent="0.2">
      <c r="A110" s="26">
        <v>302211</v>
      </c>
      <c r="B110" s="14" t="str">
        <f t="shared" si="6"/>
        <v>relic_icons[relic_layout_75]</v>
      </c>
      <c r="C110" s="31">
        <v>75</v>
      </c>
      <c r="D110" s="16" t="str">
        <f t="shared" si="8"/>
        <v>relic_name_302211</v>
      </c>
      <c r="E110" s="15" t="str" cm="1">
        <f t="array" ref="E110">_xlfn.LET(
_xlpm.idx,MATCH(relic!$L110,'-id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IFERROR(INDEX(_xlpm.desc_array,MIN(RIGHT($A110,1),_xlpm.array_len)),"")
)</f>
        <v>工头喇叭</v>
      </c>
      <c r="F110" s="16" t="str">
        <f t="shared" ref="F110:F129" si="12">IF($A110&lt;&gt;"","relic_desc_"&amp;$A110,"")</f>
        <v>relic_desc_302211</v>
      </c>
      <c r="G110" s="15" t="str" cm="1">
        <f t="array" ref="G110">IF($H110&lt;&gt;"",$H110,
_xlfn.LET(
_xlpm.idx,MATCH(relic!$L110,'-id 配置说明'!$A:$A,0),
_xlpm.desc,INDEX('-id 配置说明'!$F:$F,_xlpm.idx),
_xlpm.tp,INDEX('-id 配置说明'!$B:$B,_xlpm.idx),
_xlpm.expr,RIGHT(_xlpm.desc,LEN(_xlpm.desc)-FIND("=",_xlpm.desc))&amp;" + "&amp;_xlfn.SWITCH(_xlpm.tp,"pts",TEXT($K110/1000,"0%"),"add",$K110),
IFERROR(_xlpm.expr,"")
))</f>
        <v xml:space="preserve"> 远程武器 装填速率 + 20%</v>
      </c>
      <c r="I110" s="24" t="s">
        <v>39</v>
      </c>
      <c r="K110" s="14">
        <v>200</v>
      </c>
      <c r="L110" s="16" t="s">
        <v>59</v>
      </c>
    </row>
    <row r="111" spans="1:12" x14ac:dyDescent="0.2">
      <c r="A111" s="26">
        <v>302212</v>
      </c>
      <c r="B111" s="14" t="str">
        <f t="shared" si="6"/>
        <v>relic_icons[relic_layout_76]</v>
      </c>
      <c r="C111" s="31">
        <v>76</v>
      </c>
      <c r="D111" s="16" t="str">
        <f t="shared" si="8"/>
        <v>relic_name_302212</v>
      </c>
      <c r="E111" s="15" t="str" cm="1">
        <f t="array" ref="E111">_xlfn.LET(
_xlpm.idx,MATCH(relic!$L111,'-id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IFERROR(INDEX(_xlpm.desc_array,MIN(RIGHT($A111,1),_xlpm.array_len)),"")
)</f>
        <v>工头喇叭</v>
      </c>
      <c r="F111" s="16" t="str">
        <f t="shared" si="12"/>
        <v>relic_desc_302212</v>
      </c>
      <c r="G111" s="15" t="str" cm="1">
        <f t="array" ref="G111">IF($H111&lt;&gt;"",$H111,
_xlfn.LET(
_xlpm.idx,MATCH(relic!$L111,'-id 配置说明'!$A:$A,0),
_xlpm.desc,INDEX('-id 配置说明'!$F:$F,_xlpm.idx),
_xlpm.tp,INDEX('-id 配置说明'!$B:$B,_xlpm.idx),
_xlpm.expr,RIGHT(_xlpm.desc,LEN(_xlpm.desc)-FIND("=",_xlpm.desc))&amp;" + "&amp;_xlfn.SWITCH(_xlpm.tp,"pts",TEXT($K111/1000,"0%"),"add",$K111),
IFERROR(_xlpm.expr,"")
))</f>
        <v xml:space="preserve"> 远程武器 装填速率 + 40%</v>
      </c>
      <c r="I111" s="24" t="s">
        <v>39</v>
      </c>
      <c r="K111" s="14">
        <v>400</v>
      </c>
      <c r="L111" s="16" t="s">
        <v>59</v>
      </c>
    </row>
    <row r="112" spans="1:12" x14ac:dyDescent="0.2">
      <c r="A112" s="26">
        <v>302213</v>
      </c>
      <c r="B112" s="14" t="str">
        <f t="shared" si="6"/>
        <v>relic_icons[relic_layout_77]</v>
      </c>
      <c r="C112" s="31">
        <v>77</v>
      </c>
      <c r="D112" s="16" t="str">
        <f t="shared" si="8"/>
        <v>relic_name_302213</v>
      </c>
      <c r="E112" s="15" t="str" cm="1">
        <f t="array" ref="E112">_xlfn.LET(
_xlpm.idx,MATCH(relic!$L112,'-id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IFERROR(INDEX(_xlpm.desc_array,MIN(RIGHT($A112,1),_xlpm.array_len)),"")
)</f>
        <v>工头喇叭</v>
      </c>
      <c r="F112" s="16" t="str">
        <f t="shared" si="12"/>
        <v>relic_desc_302213</v>
      </c>
      <c r="G112" s="15" t="str" cm="1">
        <f t="array" ref="G112">IF($H112&lt;&gt;"",$H112,
_xlfn.LET(
_xlpm.idx,MATCH(relic!$L112,'-id 配置说明'!$A:$A,0),
_xlpm.desc,INDEX('-id 配置说明'!$F:$F,_xlpm.idx),
_xlpm.tp,INDEX('-id 配置说明'!$B:$B,_xlpm.idx),
_xlpm.expr,RIGHT(_xlpm.desc,LEN(_xlpm.desc)-FIND("=",_xlpm.desc))&amp;" + "&amp;_xlfn.SWITCH(_xlpm.tp,"pts",TEXT($K112/1000,"0%"),"add",$K112),
IFERROR(_xlpm.expr,"")
))</f>
        <v xml:space="preserve"> 远程武器 装填速率 + 60%</v>
      </c>
      <c r="I112" s="24" t="s">
        <v>39</v>
      </c>
      <c r="K112" s="14">
        <v>600</v>
      </c>
      <c r="L112" s="16" t="s">
        <v>59</v>
      </c>
    </row>
    <row r="113" spans="1:12" x14ac:dyDescent="0.2">
      <c r="A113" s="26"/>
      <c r="B113" s="14" t="str">
        <f t="shared" si="6"/>
        <v/>
      </c>
      <c r="C113" s="31" t="s">
        <v>130</v>
      </c>
      <c r="D113" s="16" t="str">
        <f t="shared" si="8"/>
        <v/>
      </c>
      <c r="E113" s="15" t="str" cm="1">
        <f t="array" ref="E113">_xlfn.LET(
_xlpm.idx,MATCH(relic!$L113,'-id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IFERROR(INDEX(_xlpm.desc_array,MIN(RIGHT($A113,1),_xlpm.array_len)),"")
)</f>
        <v/>
      </c>
      <c r="F113" s="16" t="str">
        <f t="shared" si="12"/>
        <v/>
      </c>
      <c r="G113" s="15" t="str" cm="1">
        <f t="array" ref="G113">IF($H113&lt;&gt;"",$H113,
_xlfn.LET(
_xlpm.idx,MATCH(relic!$L113,'-id 配置说明'!$A:$A,0),
_xlpm.desc,INDEX('-id 配置说明'!$F:$F,_xlpm.idx),
_xlpm.tp,INDEX('-id 配置说明'!$B:$B,_xlpm.idx),
_xlpm.expr,RIGHT(_xlpm.desc,LEN(_xlpm.desc)-FIND("=",_xlpm.desc))&amp;" + "&amp;_xlfn.SWITCH(_xlpm.tp,"pts",TEXT($K113/1000,"0%"),"add",$K113),
IFERROR(_xlpm.expr,"")
))</f>
        <v/>
      </c>
    </row>
    <row r="114" spans="1:12" x14ac:dyDescent="0.2">
      <c r="A114" s="26">
        <v>302221</v>
      </c>
      <c r="B114" s="14" t="str">
        <f t="shared" si="6"/>
        <v>relic_icons[relic_layout_78]</v>
      </c>
      <c r="C114" s="31">
        <v>78</v>
      </c>
      <c r="D114" s="16" t="str">
        <f t="shared" si="8"/>
        <v>relic_name_302221</v>
      </c>
      <c r="E114" s="15" t="str" cm="1">
        <f t="array" ref="E114">_xlfn.LET(
_xlpm.idx,MATCH(relic!$L114,'-id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IFERROR(INDEX(_xlpm.desc_array,MIN(RIGHT($A114,1),_xlpm.array_len)),"")
)</f>
        <v>典狱长徽章</v>
      </c>
      <c r="F114" s="16" t="str">
        <f t="shared" si="12"/>
        <v>relic_desc_302221</v>
      </c>
      <c r="G114" s="15" t="str" cm="1">
        <f t="array" ref="G114">IF($H114&lt;&gt;"",$H114,
_xlfn.LET(
_xlpm.idx,MATCH(relic!$L114,'-id 配置说明'!$A:$A,0),
_xlpm.desc,INDEX('-id 配置说明'!$F:$F,_xlpm.idx),
_xlpm.tp,INDEX('-id 配置说明'!$B:$B,_xlpm.idx),
_xlpm.expr,RIGHT(_xlpm.desc,LEN(_xlpm.desc)-FIND("=",_xlpm.desc))&amp;" + "&amp;_xlfn.SWITCH(_xlpm.tp,"pts",TEXT($K114/1000,"0%"),"add",$K114),
IFERROR(_xlpm.expr,"")
))</f>
        <v xml:space="preserve"> 远程武器 弹匣容量 + 20%</v>
      </c>
      <c r="I114" s="24" t="s">
        <v>39</v>
      </c>
      <c r="K114" s="14">
        <v>200</v>
      </c>
      <c r="L114" s="16" t="s">
        <v>60</v>
      </c>
    </row>
    <row r="115" spans="1:12" x14ac:dyDescent="0.2">
      <c r="A115" s="26">
        <v>302222</v>
      </c>
      <c r="B115" s="14" t="str">
        <f t="shared" si="6"/>
        <v>relic_icons[relic_layout_79]</v>
      </c>
      <c r="C115" s="31">
        <v>79</v>
      </c>
      <c r="D115" s="16" t="str">
        <f t="shared" si="8"/>
        <v>relic_name_302222</v>
      </c>
      <c r="E115" s="15" t="str" cm="1">
        <f t="array" ref="E115">_xlfn.LET(
_xlpm.idx,MATCH(relic!$L115,'-id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IFERROR(INDEX(_xlpm.desc_array,MIN(RIGHT($A115,1),_xlpm.array_len)),"")
)</f>
        <v>典狱长徽章</v>
      </c>
      <c r="F115" s="16" t="str">
        <f t="shared" si="12"/>
        <v>relic_desc_302222</v>
      </c>
      <c r="G115" s="15" t="str" cm="1">
        <f t="array" ref="G115">IF($H115&lt;&gt;"",$H115,
_xlfn.LET(
_xlpm.idx,MATCH(relic!$L115,'-id 配置说明'!$A:$A,0),
_xlpm.desc,INDEX('-id 配置说明'!$F:$F,_xlpm.idx),
_xlpm.tp,INDEX('-id 配置说明'!$B:$B,_xlpm.idx),
_xlpm.expr,RIGHT(_xlpm.desc,LEN(_xlpm.desc)-FIND("=",_xlpm.desc))&amp;" + "&amp;_xlfn.SWITCH(_xlpm.tp,"pts",TEXT($K115/1000,"0%"),"add",$K115),
IFERROR(_xlpm.expr,"")
))</f>
        <v xml:space="preserve"> 远程武器 弹匣容量 + 40%</v>
      </c>
      <c r="I115" s="24" t="s">
        <v>39</v>
      </c>
      <c r="K115" s="14">
        <v>400</v>
      </c>
      <c r="L115" s="16" t="s">
        <v>60</v>
      </c>
    </row>
    <row r="116" spans="1:12" x14ac:dyDescent="0.2">
      <c r="A116" s="26">
        <v>302223</v>
      </c>
      <c r="B116" s="14" t="str">
        <f t="shared" si="6"/>
        <v>relic_icons[relic_layout_80]</v>
      </c>
      <c r="C116" s="31">
        <v>80</v>
      </c>
      <c r="D116" s="16" t="str">
        <f t="shared" si="8"/>
        <v>relic_name_302223</v>
      </c>
      <c r="E116" s="15" t="str" cm="1">
        <f t="array" ref="E116">_xlfn.LET(
_xlpm.idx,MATCH(relic!$L116,'-id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IFERROR(INDEX(_xlpm.desc_array,MIN(RIGHT($A116,1),_xlpm.array_len)),"")
)</f>
        <v>典狱长徽章</v>
      </c>
      <c r="F116" s="16" t="str">
        <f t="shared" si="12"/>
        <v>relic_desc_302223</v>
      </c>
      <c r="G116" s="15" t="str" cm="1">
        <f t="array" ref="G116">IF($H116&lt;&gt;"",$H116,
_xlfn.LET(
_xlpm.idx,MATCH(relic!$L116,'-id 配置说明'!$A:$A,0),
_xlpm.desc,INDEX('-id 配置说明'!$F:$F,_xlpm.idx),
_xlpm.tp,INDEX('-id 配置说明'!$B:$B,_xlpm.idx),
_xlpm.expr,RIGHT(_xlpm.desc,LEN(_xlpm.desc)-FIND("=",_xlpm.desc))&amp;" + "&amp;_xlfn.SWITCH(_xlpm.tp,"pts",TEXT($K116/1000,"0%"),"add",$K116),
IFERROR(_xlpm.expr,"")
))</f>
        <v xml:space="preserve"> 远程武器 弹匣容量 + 60%</v>
      </c>
      <c r="I116" s="24" t="s">
        <v>39</v>
      </c>
      <c r="K116" s="14">
        <v>600</v>
      </c>
      <c r="L116" s="16" t="s">
        <v>60</v>
      </c>
    </row>
    <row r="117" spans="1:12" x14ac:dyDescent="0.2">
      <c r="A117" s="26"/>
      <c r="B117" s="14" t="str">
        <f t="shared" si="6"/>
        <v/>
      </c>
      <c r="C117" s="31" t="s">
        <v>130</v>
      </c>
      <c r="D117" s="16" t="str">
        <f t="shared" si="8"/>
        <v/>
      </c>
      <c r="E117" s="15" t="str" cm="1">
        <f t="array" ref="E117">_xlfn.LET(
_xlpm.idx,MATCH(relic!$L117,'-id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IFERROR(INDEX(_xlpm.desc_array,MIN(RIGHT($A117,1),_xlpm.array_len)),"")
)</f>
        <v/>
      </c>
      <c r="F117" s="16" t="str">
        <f t="shared" si="12"/>
        <v/>
      </c>
      <c r="G117" s="15" t="str" cm="1">
        <f t="array" ref="G117">IF($H117&lt;&gt;"",$H117,
_xlfn.LET(
_xlpm.idx,MATCH(relic!$L117,'-id 配置说明'!$A:$A,0),
_xlpm.desc,INDEX('-id 配置说明'!$F:$F,_xlpm.idx),
_xlpm.tp,INDEX('-id 配置说明'!$B:$B,_xlpm.idx),
_xlpm.expr,RIGHT(_xlpm.desc,LEN(_xlpm.desc)-FIND("=",_xlpm.desc))&amp;" + "&amp;_xlfn.SWITCH(_xlpm.tp,"pts",TEXT($K117/1000,"0%"),"add",$K117),
IFERROR(_xlpm.expr,"")
))</f>
        <v/>
      </c>
    </row>
    <row r="118" spans="1:12" x14ac:dyDescent="0.2">
      <c r="A118" s="26">
        <v>302231</v>
      </c>
      <c r="B118" s="14" t="str">
        <f t="shared" si="6"/>
        <v>relic_icons[relic_layout_81]</v>
      </c>
      <c r="C118" s="31">
        <v>81</v>
      </c>
      <c r="D118" s="16" t="str">
        <f t="shared" si="8"/>
        <v>relic_name_302231</v>
      </c>
      <c r="E118" s="15" t="str" cm="1">
        <f t="array" ref="E118">_xlfn.LET(
_xlpm.idx,MATCH(relic!$L118,'-id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IFERROR(INDEX(_xlpm.desc_array,MIN(RIGHT($A118,1),_xlpm.array_len)),"")
)</f>
        <v>太阳勋章</v>
      </c>
      <c r="F118" s="16" t="str">
        <f t="shared" si="12"/>
        <v>relic_desc_302231</v>
      </c>
      <c r="G118" s="15" t="str" cm="1">
        <f t="array" ref="G118">IF($H118&lt;&gt;"",$H118,
_xlfn.LET(
_xlpm.idx,MATCH(relic!$L118,'-id 配置说明'!$A:$A,0),
_xlpm.desc,INDEX('-id 配置说明'!$F:$F,_xlpm.idx),
_xlpm.tp,INDEX('-id 配置说明'!$B:$B,_xlpm.idx),
_xlpm.expr,RIGHT(_xlpm.desc,LEN(_xlpm.desc)-FIND("=",_xlpm.desc))&amp;" + "&amp;_xlfn.SWITCH(_xlpm.tp,"pts",TEXT($K118/1000,"0%"),"add",$K118),
IFERROR(_xlpm.expr,"")
))</f>
        <v xml:space="preserve"> 远程武器 齐发数量 + 1</v>
      </c>
      <c r="I118" s="24" t="s">
        <v>39</v>
      </c>
      <c r="K118" s="14">
        <v>1</v>
      </c>
      <c r="L118" s="16" t="s">
        <v>61</v>
      </c>
    </row>
    <row r="119" spans="1:12" x14ac:dyDescent="0.2">
      <c r="A119" s="26">
        <v>302232</v>
      </c>
      <c r="B119" s="14" t="str">
        <f t="shared" si="6"/>
        <v>relic_icons[relic_layout_82]</v>
      </c>
      <c r="C119" s="31">
        <v>82</v>
      </c>
      <c r="D119" s="16" t="str">
        <f t="shared" si="8"/>
        <v>relic_name_302232</v>
      </c>
      <c r="E119" s="15" t="str" cm="1">
        <f t="array" ref="E119">_xlfn.LET(
_xlpm.idx,MATCH(relic!$L119,'-id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IFERROR(INDEX(_xlpm.desc_array,MIN(RIGHT($A119,1),_xlpm.array_len)),"")
)</f>
        <v>太阳勋章</v>
      </c>
      <c r="F119" s="16" t="str">
        <f t="shared" si="12"/>
        <v>relic_desc_302232</v>
      </c>
      <c r="G119" s="15" t="str" cm="1">
        <f t="array" ref="G119">IF($H119&lt;&gt;"",$H119,
_xlfn.LET(
_xlpm.idx,MATCH(relic!$L119,'-id 配置说明'!$A:$A,0),
_xlpm.desc,INDEX('-id 配置说明'!$F:$F,_xlpm.idx),
_xlpm.tp,INDEX('-id 配置说明'!$B:$B,_xlpm.idx),
_xlpm.expr,RIGHT(_xlpm.desc,LEN(_xlpm.desc)-FIND("=",_xlpm.desc))&amp;" + "&amp;_xlfn.SWITCH(_xlpm.tp,"pts",TEXT($K119/1000,"0%"),"add",$K119),
IFERROR(_xlpm.expr,"")
))</f>
        <v xml:space="preserve"> 远程武器 齐发数量 + 2</v>
      </c>
      <c r="I119" s="24" t="s">
        <v>39</v>
      </c>
      <c r="K119" s="14">
        <v>2</v>
      </c>
      <c r="L119" s="16" t="s">
        <v>61</v>
      </c>
    </row>
    <row r="120" spans="1:12" x14ac:dyDescent="0.2">
      <c r="A120" s="26">
        <v>302233</v>
      </c>
      <c r="B120" s="14" t="str">
        <f t="shared" si="6"/>
        <v>relic_icons[relic_layout_83]</v>
      </c>
      <c r="C120" s="31">
        <v>83</v>
      </c>
      <c r="D120" s="16" t="str">
        <f t="shared" si="8"/>
        <v>relic_name_302233</v>
      </c>
      <c r="E120" s="15" t="str" cm="1">
        <f t="array" ref="E120">_xlfn.LET(
_xlpm.idx,MATCH(relic!$L120,'-id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IFERROR(INDEX(_xlpm.desc_array,MIN(RIGHT($A120,1),_xlpm.array_len)),"")
)</f>
        <v>太阳勋章</v>
      </c>
      <c r="F120" s="16" t="str">
        <f t="shared" si="12"/>
        <v>relic_desc_302233</v>
      </c>
      <c r="G120" s="15" t="str" cm="1">
        <f t="array" ref="G120">IF($H120&lt;&gt;"",$H120,
_xlfn.LET(
_xlpm.idx,MATCH(relic!$L120,'-id 配置说明'!$A:$A,0),
_xlpm.desc,INDEX('-id 配置说明'!$F:$F,_xlpm.idx),
_xlpm.tp,INDEX('-id 配置说明'!$B:$B,_xlpm.idx),
_xlpm.expr,RIGHT(_xlpm.desc,LEN(_xlpm.desc)-FIND("=",_xlpm.desc))&amp;" + "&amp;_xlfn.SWITCH(_xlpm.tp,"pts",TEXT($K120/1000,"0%"),"add",$K120),
IFERROR(_xlpm.expr,"")
))</f>
        <v xml:space="preserve"> 远程武器 齐发数量 + 3</v>
      </c>
      <c r="I120" s="24" t="s">
        <v>39</v>
      </c>
      <c r="K120" s="14">
        <v>3</v>
      </c>
      <c r="L120" s="16" t="s">
        <v>61</v>
      </c>
    </row>
    <row r="121" spans="1:12" x14ac:dyDescent="0.2">
      <c r="A121" s="26"/>
      <c r="B121" s="14" t="str">
        <f t="shared" si="6"/>
        <v/>
      </c>
      <c r="C121" s="31" t="s">
        <v>130</v>
      </c>
      <c r="D121" s="16" t="str">
        <f t="shared" ref="D121:D129" si="13">IF(A121&lt;&gt;"","relic_name_"&amp;$A121,"")</f>
        <v/>
      </c>
      <c r="E121" s="15" t="str" cm="1">
        <f t="array" ref="E121">_xlfn.LET(
_xlpm.idx,MATCH(relic!$L121,'-id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IFERROR(INDEX(_xlpm.desc_array,MIN(RIGHT($A121,1),_xlpm.array_len)),"")
)</f>
        <v/>
      </c>
      <c r="F121" s="16" t="str">
        <f t="shared" si="12"/>
        <v/>
      </c>
      <c r="G121" s="15" t="str" cm="1">
        <f t="array" ref="G121">IF($H121&lt;&gt;"",$H121,
_xlfn.LET(
_xlpm.idx,MATCH(relic!$L121,'-id 配置说明'!$A:$A,0),
_xlpm.desc,INDEX('-id 配置说明'!$F:$F,_xlpm.idx),
_xlpm.tp,INDEX('-id 配置说明'!$B:$B,_xlpm.idx),
_xlpm.expr,RIGHT(_xlpm.desc,LEN(_xlpm.desc)-FIND("=",_xlpm.desc))&amp;" + "&amp;_xlfn.SWITCH(_xlpm.tp,"pts",TEXT($K121/1000,"0%"),"add",$K121),
IFERROR(_xlpm.expr,"")
))</f>
        <v/>
      </c>
    </row>
    <row r="122" spans="1:12" x14ac:dyDescent="0.2">
      <c r="A122" s="26">
        <v>302311</v>
      </c>
      <c r="B122" s="14" t="str">
        <f t="shared" si="6"/>
        <v>relic_icons[relic_layout_84]</v>
      </c>
      <c r="C122" s="31">
        <v>84</v>
      </c>
      <c r="D122" s="16" t="str">
        <f t="shared" si="13"/>
        <v>relic_name_302311</v>
      </c>
      <c r="E122" s="15" t="str" cm="1">
        <f t="array" ref="E122">_xlfn.LET(
_xlpm.idx,MATCH(relic!$L122,'-id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IFERROR(INDEX(_xlpm.desc_array,MIN(RIGHT($A122,1),_xlpm.array_len)),"")
)</f>
        <v>箱子</v>
      </c>
      <c r="F122" s="16" t="str">
        <f t="shared" si="12"/>
        <v>relic_desc_302311</v>
      </c>
      <c r="G122" s="15" t="str" cm="1">
        <f t="array" ref="G122">IF($H122&lt;&gt;"",$H122,
_xlfn.LET(
_xlpm.idx,MATCH(relic!$L122,'-id 配置说明'!$A:$A,0),
_xlpm.desc,INDEX('-id 配置说明'!$F:$F,_xlpm.idx),
_xlpm.tp,INDEX('-id 配置说明'!$B:$B,_xlpm.idx),
_xlpm.expr,RIGHT(_xlpm.desc,LEN(_xlpm.desc)-FIND("=",_xlpm.desc))&amp;" + "&amp;_xlfn.SWITCH(_xlpm.tp,"pts",TEXT($K122/1000,"0%"),"add",$K122),
IFERROR(_xlpm.expr,"")
))</f>
        <v xml:space="preserve"> 远程武器 暴击时弹药恢复 + 1</v>
      </c>
      <c r="I122" s="24" t="s">
        <v>39</v>
      </c>
      <c r="K122" s="14">
        <v>1</v>
      </c>
      <c r="L122" s="16" t="s">
        <v>62</v>
      </c>
    </row>
    <row r="123" spans="1:12" x14ac:dyDescent="0.2">
      <c r="A123" s="26">
        <v>302312</v>
      </c>
      <c r="B123" s="14" t="str">
        <f t="shared" si="6"/>
        <v>relic_icons[relic_layout_85]</v>
      </c>
      <c r="C123" s="31">
        <v>85</v>
      </c>
      <c r="D123" s="16" t="str">
        <f t="shared" si="13"/>
        <v>relic_name_302312</v>
      </c>
      <c r="E123" s="15" t="str" cm="1">
        <f t="array" ref="E123">_xlfn.LET(
_xlpm.idx,MATCH(relic!$L123,'-id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IFERROR(INDEX(_xlpm.desc_array,MIN(RIGHT($A123,1),_xlpm.array_len)),"")
)</f>
        <v>箱子</v>
      </c>
      <c r="F123" s="16" t="str">
        <f t="shared" si="12"/>
        <v>relic_desc_302312</v>
      </c>
      <c r="G123" s="15" t="str" cm="1">
        <f t="array" ref="G123">IF($H123&lt;&gt;"",$H123,
_xlfn.LET(
_xlpm.idx,MATCH(relic!$L123,'-id 配置说明'!$A:$A,0),
_xlpm.desc,INDEX('-id 配置说明'!$F:$F,_xlpm.idx),
_xlpm.tp,INDEX('-id 配置说明'!$B:$B,_xlpm.idx),
_xlpm.expr,RIGHT(_xlpm.desc,LEN(_xlpm.desc)-FIND("=",_xlpm.desc))&amp;" + "&amp;_xlfn.SWITCH(_xlpm.tp,"pts",TEXT($K123/1000,"0%"),"add",$K123),
IFERROR(_xlpm.expr,"")
))</f>
        <v xml:space="preserve"> 远程武器 暴击时弹药恢复 + 2</v>
      </c>
      <c r="I123" s="24" t="s">
        <v>39</v>
      </c>
      <c r="K123" s="14">
        <v>2</v>
      </c>
      <c r="L123" s="16" t="s">
        <v>62</v>
      </c>
    </row>
    <row r="124" spans="1:12" x14ac:dyDescent="0.2">
      <c r="A124" s="26">
        <v>302313</v>
      </c>
      <c r="B124" s="14" t="str">
        <f t="shared" si="6"/>
        <v>relic_icons[relic_layout_86]</v>
      </c>
      <c r="C124" s="31">
        <v>86</v>
      </c>
      <c r="D124" s="16" t="str">
        <f t="shared" si="13"/>
        <v>relic_name_302313</v>
      </c>
      <c r="E124" s="15" t="str" cm="1">
        <f t="array" ref="E124">_xlfn.LET(
_xlpm.idx,MATCH(relic!$L124,'-id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IFERROR(INDEX(_xlpm.desc_array,MIN(RIGHT($A124,1),_xlpm.array_len)),"")
)</f>
        <v>箱子</v>
      </c>
      <c r="F124" s="16" t="str">
        <f t="shared" si="12"/>
        <v>relic_desc_302313</v>
      </c>
      <c r="G124" s="15" t="str" cm="1">
        <f t="array" ref="G124">IF($H124&lt;&gt;"",$H124,
_xlfn.LET(
_xlpm.idx,MATCH(relic!$L124,'-id 配置说明'!$A:$A,0),
_xlpm.desc,INDEX('-id 配置说明'!$F:$F,_xlpm.idx),
_xlpm.tp,INDEX('-id 配置说明'!$B:$B,_xlpm.idx),
_xlpm.expr,RIGHT(_xlpm.desc,LEN(_xlpm.desc)-FIND("=",_xlpm.desc))&amp;" + "&amp;_xlfn.SWITCH(_xlpm.tp,"pts",TEXT($K124/1000,"0%"),"add",$K124),
IFERROR(_xlpm.expr,"")
))</f>
        <v xml:space="preserve"> 远程武器 暴击时弹药恢复 + 3</v>
      </c>
      <c r="I124" s="24" t="s">
        <v>39</v>
      </c>
      <c r="K124" s="14">
        <v>3</v>
      </c>
      <c r="L124" s="16" t="s">
        <v>62</v>
      </c>
    </row>
    <row r="125" spans="1:12" x14ac:dyDescent="0.2">
      <c r="A125" s="26"/>
      <c r="B125" s="14" t="str">
        <f t="shared" si="6"/>
        <v/>
      </c>
      <c r="C125" s="31" t="s">
        <v>130</v>
      </c>
      <c r="D125" s="16" t="str">
        <f t="shared" si="13"/>
        <v/>
      </c>
      <c r="E125" s="15" t="str" cm="1">
        <f t="array" ref="E125">_xlfn.LET(
_xlpm.idx,MATCH(relic!$L125,'-id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IFERROR(INDEX(_xlpm.desc_array,MIN(RIGHT($A125,1),_xlpm.array_len)),"")
)</f>
        <v/>
      </c>
      <c r="F125" s="16" t="str">
        <f t="shared" si="12"/>
        <v/>
      </c>
      <c r="G125" s="15" t="str" cm="1">
        <f t="array" ref="G125">IF($H125&lt;&gt;"",$H125,
_xlfn.LET(
_xlpm.idx,MATCH(relic!$L125,'-id 配置说明'!$A:$A,0),
_xlpm.desc,INDEX('-id 配置说明'!$F:$F,_xlpm.idx),
_xlpm.tp,INDEX('-id 配置说明'!$B:$B,_xlpm.idx),
_xlpm.expr,RIGHT(_xlpm.desc,LEN(_xlpm.desc)-FIND("=",_xlpm.desc))&amp;" + "&amp;_xlfn.SWITCH(_xlpm.tp,"pts",TEXT($K125/1000,"0%"),"add",$K125),
IFERROR(_xlpm.expr,"")
))</f>
        <v/>
      </c>
    </row>
    <row r="126" spans="1:12" x14ac:dyDescent="0.2">
      <c r="A126" s="26">
        <v>302321</v>
      </c>
      <c r="B126" s="14" t="str">
        <f t="shared" si="6"/>
        <v>relic_icons[relic_layout_87]</v>
      </c>
      <c r="C126" s="31">
        <v>87</v>
      </c>
      <c r="D126" s="16" t="str">
        <f t="shared" si="13"/>
        <v>relic_name_302321</v>
      </c>
      <c r="E126" s="15" t="str" cm="1">
        <f t="array" ref="E126">_xlfn.LET(
_xlpm.idx,MATCH(relic!$L126,'-id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IFERROR(INDEX(_xlpm.desc_array,MIN(RIGHT($A126,1),_xlpm.array_len)),"")
)</f>
        <v>屋顶羊</v>
      </c>
      <c r="F126" s="16" t="str">
        <f t="shared" si="12"/>
        <v>relic_desc_302321</v>
      </c>
      <c r="G126" s="15" t="str" cm="1">
        <f t="array" ref="G126">IF($H126&lt;&gt;"",$H126,
_xlfn.LET(
_xlpm.idx,MATCH(relic!$L126,'-id 配置说明'!$A:$A,0),
_xlpm.desc,INDEX('-id 配置说明'!$F:$F,_xlpm.idx),
_xlpm.tp,INDEX('-id 配置说明'!$B:$B,_xlpm.idx),
_xlpm.expr,RIGHT(_xlpm.desc,LEN(_xlpm.desc)-FIND("=",_xlpm.desc))&amp;" + "&amp;_xlfn.SWITCH(_xlpm.tp,"pts",TEXT($K126/1000,"0%"),"add",$K126),
IFERROR(_xlpm.expr,"")
))</f>
        <v xml:space="preserve"> 飞射物 体积增大 + 50%</v>
      </c>
      <c r="I126" s="24" t="s">
        <v>39</v>
      </c>
      <c r="K126" s="14">
        <v>500</v>
      </c>
      <c r="L126" s="16" t="s">
        <v>63</v>
      </c>
    </row>
    <row r="127" spans="1:12" x14ac:dyDescent="0.2">
      <c r="A127" s="26">
        <v>302322</v>
      </c>
      <c r="B127" s="14" t="str">
        <f t="shared" si="6"/>
        <v>relic_icons[relic_layout_88]</v>
      </c>
      <c r="C127" s="31">
        <v>88</v>
      </c>
      <c r="D127" s="16" t="str">
        <f t="shared" si="13"/>
        <v>relic_name_302322</v>
      </c>
      <c r="E127" s="15" t="str" cm="1">
        <f t="array" ref="E127">_xlfn.LET(
_xlpm.idx,MATCH(relic!$L127,'-id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IFERROR(INDEX(_xlpm.desc_array,MIN(RIGHT($A127,1),_xlpm.array_len)),"")
)</f>
        <v>屋顶羊</v>
      </c>
      <c r="F127" s="16" t="str">
        <f t="shared" si="12"/>
        <v>relic_desc_302322</v>
      </c>
      <c r="G127" s="15" t="str" cm="1">
        <f t="array" ref="G127">IF($H127&lt;&gt;"",$H127,
_xlfn.LET(
_xlpm.idx,MATCH(relic!$L127,'-id 配置说明'!$A:$A,0),
_xlpm.desc,INDEX('-id 配置说明'!$F:$F,_xlpm.idx),
_xlpm.tp,INDEX('-id 配置说明'!$B:$B,_xlpm.idx),
_xlpm.expr,RIGHT(_xlpm.desc,LEN(_xlpm.desc)-FIND("=",_xlpm.desc))&amp;" + "&amp;_xlfn.SWITCH(_xlpm.tp,"pts",TEXT($K127/1000,"0%"),"add",$K127),
IFERROR(_xlpm.expr,"")
))</f>
        <v xml:space="preserve"> 飞射物 体积增大 + 100%</v>
      </c>
      <c r="I127" s="24" t="s">
        <v>39</v>
      </c>
      <c r="K127" s="14">
        <v>1000</v>
      </c>
      <c r="L127" s="16" t="s">
        <v>63</v>
      </c>
    </row>
    <row r="128" spans="1:12" x14ac:dyDescent="0.2">
      <c r="A128" s="26">
        <v>302323</v>
      </c>
      <c r="B128" s="14" t="str">
        <f t="shared" si="6"/>
        <v>relic_icons[relic_layout_89]</v>
      </c>
      <c r="C128" s="31">
        <v>89</v>
      </c>
      <c r="D128" s="16" t="str">
        <f t="shared" si="13"/>
        <v>relic_name_302323</v>
      </c>
      <c r="E128" s="15" t="str" cm="1">
        <f t="array" ref="E128">_xlfn.LET(
_xlpm.idx,MATCH(relic!$L128,'-id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IFERROR(INDEX(_xlpm.desc_array,MIN(RIGHT($A128,1),_xlpm.array_len)),"")
)</f>
        <v>屋顶羊</v>
      </c>
      <c r="F128" s="16" t="str">
        <f t="shared" si="12"/>
        <v>relic_desc_302323</v>
      </c>
      <c r="G128" s="15" t="str" cm="1">
        <f t="array" ref="G128">IF($H128&lt;&gt;"",$H128,
_xlfn.LET(
_xlpm.idx,MATCH(relic!$L128,'-id 配置说明'!$A:$A,0),
_xlpm.desc,INDEX('-id 配置说明'!$F:$F,_xlpm.idx),
_xlpm.tp,INDEX('-id 配置说明'!$B:$B,_xlpm.idx),
_xlpm.expr,RIGHT(_xlpm.desc,LEN(_xlpm.desc)-FIND("=",_xlpm.desc))&amp;" + "&amp;_xlfn.SWITCH(_xlpm.tp,"pts",TEXT($K128/1000,"0%"),"add",$K128),
IFERROR(_xlpm.expr,"")
))</f>
        <v xml:space="preserve"> 飞射物 体积增大 + 150%</v>
      </c>
      <c r="I128" s="24" t="s">
        <v>39</v>
      </c>
      <c r="K128" s="14">
        <v>1500</v>
      </c>
      <c r="L128" s="16" t="s">
        <v>63</v>
      </c>
    </row>
    <row r="129" spans="1:12" x14ac:dyDescent="0.2">
      <c r="A129" s="26"/>
      <c r="B129" s="14" t="str">
        <f t="shared" si="6"/>
        <v/>
      </c>
      <c r="C129" s="31" t="s">
        <v>130</v>
      </c>
      <c r="D129" s="16" t="str">
        <f t="shared" si="13"/>
        <v/>
      </c>
      <c r="E129" s="15" t="str" cm="1">
        <f t="array" ref="E129">_xlfn.LET(
_xlpm.idx,MATCH(relic!$L129,'-id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IFERROR(INDEX(_xlpm.desc_array,MIN(RIGHT($A129,1),_xlpm.array_len)),"")
)</f>
        <v/>
      </c>
      <c r="F129" s="16" t="str">
        <f t="shared" si="12"/>
        <v/>
      </c>
      <c r="G129" s="15" t="str" cm="1">
        <f t="array" ref="G129">IF($H129&lt;&gt;"",$H129,
_xlfn.LET(
_xlpm.idx,MATCH(relic!$L129,'-id 配置说明'!$A:$A,0),
_xlpm.desc,INDEX('-id 配置说明'!$F:$F,_xlpm.idx),
_xlpm.tp,INDEX('-id 配置说明'!$B:$B,_xlpm.idx),
_xlpm.expr,RIGHT(_xlpm.desc,LEN(_xlpm.desc)-FIND("=",_xlpm.desc))&amp;" + "&amp;_xlfn.SWITCH(_xlpm.tp,"pts",TEXT($K129/1000,"0%"),"add",$K129),
IFERROR(_xlpm.expr,"")
))</f>
        <v/>
      </c>
    </row>
    <row r="130" spans="1:12" x14ac:dyDescent="0.2">
      <c r="A130" s="26">
        <v>303211</v>
      </c>
      <c r="B130" s="14" t="str">
        <f t="shared" si="6"/>
        <v>relic_icons[relic_layout_90]</v>
      </c>
      <c r="C130" s="31">
        <v>90</v>
      </c>
      <c r="D130" s="16" t="str">
        <f t="shared" si="8"/>
        <v>relic_name_303211</v>
      </c>
      <c r="E130" s="15" t="str" cm="1">
        <f t="array" ref="E130">_xlfn.LET(
_xlpm.idx,MATCH(relic!$L130,'-id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IFERROR(INDEX(_xlpm.desc_array,MIN(RIGHT($A130,1),_xlpm.array_len)),"")
)</f>
        <v>赵日天原件</v>
      </c>
      <c r="F130" s="16" t="str">
        <f t="shared" ref="F130:F156" si="14">IF($A130&lt;&gt;"","relic_desc_"&amp;$A130,"")</f>
        <v>relic_desc_303211</v>
      </c>
      <c r="G130" s="15" t="str" cm="1">
        <f t="array" ref="G130">IF($H130&lt;&gt;"",$H130,
_xlfn.LET(
_xlpm.idx,MATCH(relic!$L130,'-id 配置说明'!$A:$A,0),
_xlpm.desc,INDEX('-id 配置说明'!$F:$F,_xlpm.idx),
_xlpm.tp,INDEX('-id 配置说明'!$B:$B,_xlpm.idx),
_xlpm.expr,RIGHT(_xlpm.desc,LEN(_xlpm.desc)-FIND("=",_xlpm.desc))&amp;" + "&amp;_xlfn.SWITCH(_xlpm.tp,"pts",TEXT($K130/1000,"0%"),"add",$K130),
IFERROR(_xlpm.expr,"")
))</f>
        <v xml:space="preserve"> 车轮 冲刺可用次数 + 1</v>
      </c>
      <c r="I130" s="24" t="s">
        <v>39</v>
      </c>
      <c r="K130" s="14">
        <v>1</v>
      </c>
      <c r="L130" s="16" t="s">
        <v>64</v>
      </c>
    </row>
    <row r="131" spans="1:12" x14ac:dyDescent="0.2">
      <c r="A131" s="26">
        <v>303212</v>
      </c>
      <c r="B131" s="14" t="str">
        <f t="shared" si="6"/>
        <v>relic_icons[relic_layout_91]</v>
      </c>
      <c r="C131" s="31">
        <v>91</v>
      </c>
      <c r="D131" s="16" t="str">
        <f t="shared" si="8"/>
        <v>relic_name_303212</v>
      </c>
      <c r="E131" s="15" t="str" cm="1">
        <f t="array" ref="E131">_xlfn.LET(
_xlpm.idx,MATCH(relic!$L131,'-id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IFERROR(INDEX(_xlpm.desc_array,MIN(RIGHT($A131,1),_xlpm.array_len)),"")
)</f>
        <v>赵日天原件</v>
      </c>
      <c r="F131" s="16" t="str">
        <f t="shared" si="14"/>
        <v>relic_desc_303212</v>
      </c>
      <c r="G131" s="15" t="str" cm="1">
        <f t="array" ref="G131">IF($H131&lt;&gt;"",$H131,
_xlfn.LET(
_xlpm.idx,MATCH(relic!$L131,'-id 配置说明'!$A:$A,0),
_xlpm.desc,INDEX('-id 配置说明'!$F:$F,_xlpm.idx),
_xlpm.tp,INDEX('-id 配置说明'!$B:$B,_xlpm.idx),
_xlpm.expr,RIGHT(_xlpm.desc,LEN(_xlpm.desc)-FIND("=",_xlpm.desc))&amp;" + "&amp;_xlfn.SWITCH(_xlpm.tp,"pts",TEXT($K131/1000,"0%"),"add",$K131),
IFERROR(_xlpm.expr,"")
))</f>
        <v xml:space="preserve"> 车轮 冲刺可用次数 + 2</v>
      </c>
      <c r="I131" s="24" t="s">
        <v>39</v>
      </c>
      <c r="K131" s="14">
        <v>2</v>
      </c>
      <c r="L131" s="16" t="s">
        <v>64</v>
      </c>
    </row>
    <row r="132" spans="1:12" x14ac:dyDescent="0.2">
      <c r="A132" s="26">
        <v>303213</v>
      </c>
      <c r="B132" s="14" t="str">
        <f t="shared" si="6"/>
        <v>relic_icons[relic_layout_92]</v>
      </c>
      <c r="C132" s="31">
        <v>92</v>
      </c>
      <c r="D132" s="16" t="str">
        <f t="shared" si="8"/>
        <v>relic_name_303213</v>
      </c>
      <c r="E132" s="15" t="str" cm="1">
        <f t="array" ref="E132">_xlfn.LET(
_xlpm.idx,MATCH(relic!$L132,'-id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IFERROR(INDEX(_xlpm.desc_array,MIN(RIGHT($A132,1),_xlpm.array_len)),"")
)</f>
        <v>赵日天原件</v>
      </c>
      <c r="F132" s="16" t="str">
        <f t="shared" si="14"/>
        <v>relic_desc_303213</v>
      </c>
      <c r="G132" s="15" t="str" cm="1">
        <f t="array" ref="G132">IF($H132&lt;&gt;"",$H132,
_xlfn.LET(
_xlpm.idx,MATCH(relic!$L132,'-id 配置说明'!$A:$A,0),
_xlpm.desc,INDEX('-id 配置说明'!$F:$F,_xlpm.idx),
_xlpm.tp,INDEX('-id 配置说明'!$B:$B,_xlpm.idx),
_xlpm.expr,RIGHT(_xlpm.desc,LEN(_xlpm.desc)-FIND("=",_xlpm.desc))&amp;" + "&amp;_xlfn.SWITCH(_xlpm.tp,"pts",TEXT($K132/1000,"0%"),"add",$K132),
IFERROR(_xlpm.expr,"")
))</f>
        <v xml:space="preserve"> 车轮 冲刺可用次数 + 3</v>
      </c>
      <c r="I132" s="24" t="s">
        <v>39</v>
      </c>
      <c r="K132" s="14">
        <v>3</v>
      </c>
      <c r="L132" s="16" t="s">
        <v>64</v>
      </c>
    </row>
    <row r="133" spans="1:12" x14ac:dyDescent="0.2">
      <c r="A133" s="26"/>
      <c r="B133" s="14" t="str">
        <f t="shared" si="6"/>
        <v/>
      </c>
      <c r="C133" s="31" t="s">
        <v>130</v>
      </c>
      <c r="D133" s="16" t="str">
        <f t="shared" si="8"/>
        <v/>
      </c>
      <c r="E133" s="15" t="str" cm="1">
        <f t="array" ref="E133">_xlfn.LET(
_xlpm.idx,MATCH(relic!$L133,'-id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IFERROR(INDEX(_xlpm.desc_array,MIN(RIGHT($A133,1),_xlpm.array_len)),"")
)</f>
        <v/>
      </c>
      <c r="F133" s="16" t="str">
        <f t="shared" si="14"/>
        <v/>
      </c>
      <c r="G133" s="15" t="str" cm="1">
        <f t="array" ref="G133">IF($H133&lt;&gt;"",$H133,
_xlfn.LET(
_xlpm.idx,MATCH(relic!$L133,'-id 配置说明'!$A:$A,0),
_xlpm.desc,INDEX('-id 配置说明'!$F:$F,_xlpm.idx),
_xlpm.tp,INDEX('-id 配置说明'!$B:$B,_xlpm.idx),
_xlpm.expr,RIGHT(_xlpm.desc,LEN(_xlpm.desc)-FIND("=",_xlpm.desc))&amp;" + "&amp;_xlfn.SWITCH(_xlpm.tp,"pts",TEXT($K133/1000,"0%"),"add",$K133),
IFERROR(_xlpm.expr,"")
))</f>
        <v/>
      </c>
    </row>
    <row r="134" spans="1:12" x14ac:dyDescent="0.2">
      <c r="A134" s="26">
        <v>303221</v>
      </c>
      <c r="B134" s="14" t="str">
        <f t="shared" si="6"/>
        <v>relic_icons[relic_layout_93]</v>
      </c>
      <c r="C134" s="31">
        <v>93</v>
      </c>
      <c r="D134" s="16" t="str">
        <f t="shared" si="8"/>
        <v>relic_name_303221</v>
      </c>
      <c r="E134" s="15" t="str" cm="1">
        <f t="array" ref="E134">_xlfn.LET(
_xlpm.idx,MATCH(relic!$L134,'-id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IFERROR(INDEX(_xlpm.desc_array,MIN(RIGHT($A134,1),_xlpm.array_len)),"")
)</f>
        <v>赵日天号</v>
      </c>
      <c r="F134" s="16" t="str">
        <f t="shared" si="14"/>
        <v>relic_desc_303221</v>
      </c>
      <c r="G134" s="15" t="str" cm="1">
        <f t="array" ref="G134">IF($H134&lt;&gt;"",$H134,
_xlfn.LET(
_xlpm.idx,MATCH(relic!$L134,'-id 配置说明'!$A:$A,0),
_xlpm.desc,INDEX('-id 配置说明'!$F:$F,_xlpm.idx),
_xlpm.tp,INDEX('-id 配置说明'!$B:$B,_xlpm.idx),
_xlpm.expr,RIGHT(_xlpm.desc,LEN(_xlpm.desc)-FIND("=",_xlpm.desc))&amp;" + "&amp;_xlfn.SWITCH(_xlpm.tp,"pts",TEXT($K134/1000,"0%"),"add",$K134),
IFERROR(_xlpm.expr,"")
))</f>
        <v xml:space="preserve"> 车轮 冲刺效果提升 + 15%</v>
      </c>
      <c r="I134" s="24" t="s">
        <v>39</v>
      </c>
      <c r="K134" s="14">
        <v>150</v>
      </c>
      <c r="L134" s="16" t="s">
        <v>65</v>
      </c>
    </row>
    <row r="135" spans="1:12" x14ac:dyDescent="0.2">
      <c r="A135" s="26">
        <v>303222</v>
      </c>
      <c r="B135" s="14" t="str">
        <f t="shared" si="6"/>
        <v>relic_icons[relic_layout_94]</v>
      </c>
      <c r="C135" s="31">
        <v>94</v>
      </c>
      <c r="D135" s="16" t="str">
        <f t="shared" si="8"/>
        <v>relic_name_303222</v>
      </c>
      <c r="E135" s="15" t="str" cm="1">
        <f t="array" ref="E135">_xlfn.LET(
_xlpm.idx,MATCH(relic!$L135,'-id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IFERROR(INDEX(_xlpm.desc_array,MIN(RIGHT($A135,1),_xlpm.array_len)),"")
)</f>
        <v>赵日天号</v>
      </c>
      <c r="F135" s="16" t="str">
        <f t="shared" si="14"/>
        <v>relic_desc_303222</v>
      </c>
      <c r="G135" s="15" t="str" cm="1">
        <f t="array" ref="G135">IF($H135&lt;&gt;"",$H135,
_xlfn.LET(
_xlpm.idx,MATCH(relic!$L135,'-id 配置说明'!$A:$A,0),
_xlpm.desc,INDEX('-id 配置说明'!$F:$F,_xlpm.idx),
_xlpm.tp,INDEX('-id 配置说明'!$B:$B,_xlpm.idx),
_xlpm.expr,RIGHT(_xlpm.desc,LEN(_xlpm.desc)-FIND("=",_xlpm.desc))&amp;" + "&amp;_xlfn.SWITCH(_xlpm.tp,"pts",TEXT($K135/1000,"0%"),"add",$K135),
IFERROR(_xlpm.expr,"")
))</f>
        <v xml:space="preserve"> 车轮 冲刺效果提升 + 30%</v>
      </c>
      <c r="I135" s="24" t="s">
        <v>39</v>
      </c>
      <c r="K135" s="14">
        <v>300</v>
      </c>
      <c r="L135" s="16" t="s">
        <v>65</v>
      </c>
    </row>
    <row r="136" spans="1:12" x14ac:dyDescent="0.2">
      <c r="A136" s="26">
        <v>303223</v>
      </c>
      <c r="B136" s="14" t="str">
        <f t="shared" si="6"/>
        <v>relic_icons[relic_layout_95]</v>
      </c>
      <c r="C136" s="31">
        <v>95</v>
      </c>
      <c r="D136" s="16" t="str">
        <f t="shared" si="8"/>
        <v>relic_name_303223</v>
      </c>
      <c r="E136" s="15" t="str" cm="1">
        <f t="array" ref="E136">_xlfn.LET(
_xlpm.idx,MATCH(relic!$L136,'-id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IFERROR(INDEX(_xlpm.desc_array,MIN(RIGHT($A136,1),_xlpm.array_len)),"")
)</f>
        <v>赵日天号</v>
      </c>
      <c r="F136" s="16" t="str">
        <f t="shared" si="14"/>
        <v>relic_desc_303223</v>
      </c>
      <c r="G136" s="15" t="str" cm="1">
        <f t="array" ref="G136">IF($H136&lt;&gt;"",$H136,
_xlfn.LET(
_xlpm.idx,MATCH(relic!$L136,'-id 配置说明'!$A:$A,0),
_xlpm.desc,INDEX('-id 配置说明'!$F:$F,_xlpm.idx),
_xlpm.tp,INDEX('-id 配置说明'!$B:$B,_xlpm.idx),
_xlpm.expr,RIGHT(_xlpm.desc,LEN(_xlpm.desc)-FIND("=",_xlpm.desc))&amp;" + "&amp;_xlfn.SWITCH(_xlpm.tp,"pts",TEXT($K136/1000,"0%"),"add",$K136),
IFERROR(_xlpm.expr,"")
))</f>
        <v xml:space="preserve"> 车轮 冲刺效果提升 + 45%</v>
      </c>
      <c r="I136" s="24" t="s">
        <v>39</v>
      </c>
      <c r="K136" s="14">
        <v>450</v>
      </c>
      <c r="L136" s="16" t="s">
        <v>65</v>
      </c>
    </row>
    <row r="137" spans="1:12" x14ac:dyDescent="0.2">
      <c r="A137" s="26"/>
      <c r="B137" s="14" t="str">
        <f t="shared" si="6"/>
        <v/>
      </c>
      <c r="C137" s="31" t="s">
        <v>130</v>
      </c>
      <c r="D137" s="16" t="str">
        <f t="shared" si="8"/>
        <v/>
      </c>
      <c r="E137" s="15" t="str" cm="1">
        <f t="array" ref="E137">_xlfn.LET(
_xlpm.idx,MATCH(relic!$L137,'-id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IFERROR(INDEX(_xlpm.desc_array,MIN(RIGHT($A137,1),_xlpm.array_len)),"")
)</f>
        <v/>
      </c>
      <c r="F137" s="16" t="str">
        <f t="shared" si="14"/>
        <v/>
      </c>
      <c r="G137" s="15" t="str" cm="1">
        <f t="array" ref="G137">IF($H137&lt;&gt;"",$H137,
_xlfn.LET(
_xlpm.idx,MATCH(relic!$L137,'-id 配置说明'!$A:$A,0),
_xlpm.desc,INDEX('-id 配置说明'!$F:$F,_xlpm.idx),
_xlpm.tp,INDEX('-id 配置说明'!$B:$B,_xlpm.idx),
_xlpm.expr,RIGHT(_xlpm.desc,LEN(_xlpm.desc)-FIND("=",_xlpm.desc))&amp;" + "&amp;_xlfn.SWITCH(_xlpm.tp,"pts",TEXT($K137/1000,"0%"),"add",$K137),
IFERROR(_xlpm.expr,"")
))</f>
        <v/>
      </c>
    </row>
    <row r="138" spans="1:12" x14ac:dyDescent="0.2">
      <c r="A138" s="26">
        <v>303231</v>
      </c>
      <c r="B138" s="14" t="str">
        <f t="shared" si="6"/>
        <v>relic_icons[relic_layout_96]</v>
      </c>
      <c r="C138" s="31">
        <v>96</v>
      </c>
      <c r="D138" s="16" t="str">
        <f t="shared" si="8"/>
        <v>relic_name_303231</v>
      </c>
      <c r="E138" s="15" t="str" cm="1">
        <f t="array" ref="E138">_xlfn.LET(
_xlpm.idx,MATCH(relic!$L138,'-id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IFERROR(INDEX(_xlpm.desc_array,MIN(RIGHT($A138,1),_xlpm.array_len)),"")
)</f>
        <v>赵日天能量球</v>
      </c>
      <c r="F138" s="16" t="str">
        <f t="shared" si="14"/>
        <v>relic_desc_303231</v>
      </c>
      <c r="G138" s="15" t="str" cm="1">
        <f t="array" ref="G138">IF($H138&lt;&gt;"",$H138,
_xlfn.LET(
_xlpm.idx,MATCH(relic!$L138,'-id 配置说明'!$A:$A,0),
_xlpm.desc,INDEX('-id 配置说明'!$F:$F,_xlpm.idx),
_xlpm.tp,INDEX('-id 配置说明'!$B:$B,_xlpm.idx),
_xlpm.expr,RIGHT(_xlpm.desc,LEN(_xlpm.desc)-FIND("=",_xlpm.desc))&amp;" + "&amp;_xlfn.SWITCH(_xlpm.tp,"pts",TEXT($K138/1000,"0%"),"add",$K138),
IFERROR(_xlpm.expr,"")
))</f>
        <v xml:space="preserve"> 车轮 冲刺能量恢复 + 12%</v>
      </c>
      <c r="I138" s="24" t="s">
        <v>39</v>
      </c>
      <c r="K138" s="14">
        <v>120</v>
      </c>
      <c r="L138" s="16" t="s">
        <v>66</v>
      </c>
    </row>
    <row r="139" spans="1:12" x14ac:dyDescent="0.2">
      <c r="A139" s="26">
        <v>303232</v>
      </c>
      <c r="B139" s="14" t="str">
        <f t="shared" si="6"/>
        <v>relic_icons[relic_layout_97]</v>
      </c>
      <c r="C139" s="31">
        <v>97</v>
      </c>
      <c r="D139" s="16" t="str">
        <f t="shared" si="8"/>
        <v>relic_name_303232</v>
      </c>
      <c r="E139" s="15" t="str" cm="1">
        <f t="array" ref="E139">_xlfn.LET(
_xlpm.idx,MATCH(relic!$L139,'-id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IFERROR(INDEX(_xlpm.desc_array,MIN(RIGHT($A139,1),_xlpm.array_len)),"")
)</f>
        <v>赵日天能量球</v>
      </c>
      <c r="F139" s="16" t="str">
        <f t="shared" si="14"/>
        <v>relic_desc_303232</v>
      </c>
      <c r="G139" s="15" t="str" cm="1">
        <f t="array" ref="G139">IF($H139&lt;&gt;"",$H139,
_xlfn.LET(
_xlpm.idx,MATCH(relic!$L139,'-id 配置说明'!$A:$A,0),
_xlpm.desc,INDEX('-id 配置说明'!$F:$F,_xlpm.idx),
_xlpm.tp,INDEX('-id 配置说明'!$B:$B,_xlpm.idx),
_xlpm.expr,RIGHT(_xlpm.desc,LEN(_xlpm.desc)-FIND("=",_xlpm.desc))&amp;" + "&amp;_xlfn.SWITCH(_xlpm.tp,"pts",TEXT($K139/1000,"0%"),"add",$K139),
IFERROR(_xlpm.expr,"")
))</f>
        <v xml:space="preserve"> 车轮 冲刺能量恢复 + 24%</v>
      </c>
      <c r="I139" s="24" t="s">
        <v>39</v>
      </c>
      <c r="K139" s="14">
        <v>240</v>
      </c>
      <c r="L139" s="16" t="s">
        <v>66</v>
      </c>
    </row>
    <row r="140" spans="1:12" x14ac:dyDescent="0.2">
      <c r="A140" s="26">
        <v>303233</v>
      </c>
      <c r="B140" s="14" t="str">
        <f t="shared" si="6"/>
        <v>relic_icons[relic_layout_98]</v>
      </c>
      <c r="C140" s="31">
        <v>98</v>
      </c>
      <c r="D140" s="16" t="str">
        <f t="shared" si="8"/>
        <v>relic_name_303233</v>
      </c>
      <c r="E140" s="15" t="str" cm="1">
        <f t="array" ref="E140">_xlfn.LET(
_xlpm.idx,MATCH(relic!$L140,'-id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IFERROR(INDEX(_xlpm.desc_array,MIN(RIGHT($A140,1),_xlpm.array_len)),"")
)</f>
        <v>赵日天能量球</v>
      </c>
      <c r="F140" s="16" t="str">
        <f t="shared" si="14"/>
        <v>relic_desc_303233</v>
      </c>
      <c r="G140" s="15" t="str" cm="1">
        <f t="array" ref="G140">IF($H140&lt;&gt;"",$H140,
_xlfn.LET(
_xlpm.idx,MATCH(relic!$L140,'-id 配置说明'!$A:$A,0),
_xlpm.desc,INDEX('-id 配置说明'!$F:$F,_xlpm.idx),
_xlpm.tp,INDEX('-id 配置说明'!$B:$B,_xlpm.idx),
_xlpm.expr,RIGHT(_xlpm.desc,LEN(_xlpm.desc)-FIND("=",_xlpm.desc))&amp;" + "&amp;_xlfn.SWITCH(_xlpm.tp,"pts",TEXT($K140/1000,"0%"),"add",$K140),
IFERROR(_xlpm.expr,"")
))</f>
        <v xml:space="preserve"> 车轮 冲刺能量恢复 + 36%</v>
      </c>
      <c r="I140" s="24" t="s">
        <v>39</v>
      </c>
      <c r="K140" s="14">
        <v>360</v>
      </c>
      <c r="L140" s="16" t="s">
        <v>66</v>
      </c>
    </row>
    <row r="141" spans="1:12" x14ac:dyDescent="0.2">
      <c r="A141" s="26"/>
      <c r="B141" s="14" t="str">
        <f t="shared" si="6"/>
        <v/>
      </c>
      <c r="C141" s="31" t="s">
        <v>130</v>
      </c>
      <c r="D141" s="16" t="str">
        <f t="shared" ref="D141:D144" si="15">IF(A141&lt;&gt;"","relic_name_"&amp;$A141,"")</f>
        <v/>
      </c>
      <c r="E141" s="15" t="str" cm="1">
        <f t="array" ref="E141">_xlfn.LET(
_xlpm.idx,MATCH(relic!$L141,'-id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IFERROR(INDEX(_xlpm.desc_array,MIN(RIGHT($A141,1),_xlpm.array_len)),"")
)</f>
        <v/>
      </c>
      <c r="F141" s="16" t="str">
        <f t="shared" si="14"/>
        <v/>
      </c>
      <c r="G141" s="15" t="str" cm="1">
        <f t="array" ref="G141">IF($H141&lt;&gt;"",$H141,
_xlfn.LET(
_xlpm.idx,MATCH(relic!$L141,'-id 配置说明'!$A:$A,0),
_xlpm.desc,INDEX('-id 配置说明'!$F:$F,_xlpm.idx),
_xlpm.tp,INDEX('-id 配置说明'!$B:$B,_xlpm.idx),
_xlpm.expr,RIGHT(_xlpm.desc,LEN(_xlpm.desc)-FIND("=",_xlpm.desc))&amp;" + "&amp;_xlfn.SWITCH(_xlpm.tp,"pts",TEXT($K141/1000,"0%"),"add",$K141),
IFERROR(_xlpm.expr,"")
))</f>
        <v/>
      </c>
    </row>
    <row r="142" spans="1:12" x14ac:dyDescent="0.2">
      <c r="A142" s="26">
        <v>303241</v>
      </c>
      <c r="B142" s="14" t="str">
        <f t="shared" si="6"/>
        <v>relic_icons[relic_layout_99]</v>
      </c>
      <c r="C142" s="31">
        <v>99</v>
      </c>
      <c r="D142" s="16" t="str">
        <f t="shared" si="15"/>
        <v>relic_name_303241</v>
      </c>
      <c r="E142" s="15" t="str" cm="1">
        <f t="array" ref="E142">_xlfn.LET(
_xlpm.idx,MATCH(relic!$L142,'-id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IFERROR(INDEX(_xlpm.desc_array,MIN(RIGHT($A142,1),_xlpm.array_len)),"")
)</f>
        <v>赵日天核心</v>
      </c>
      <c r="F142" s="16" t="str">
        <f t="shared" si="14"/>
        <v>relic_desc_303241</v>
      </c>
      <c r="G142" s="15" t="str" cm="1">
        <f t="array" ref="G142">IF($H142&lt;&gt;"",$H142,
_xlfn.LET(
_xlpm.idx,MATCH(relic!$L142,'-id 配置说明'!$A:$A,0),
_xlpm.desc,INDEX('-id 配置说明'!$F:$F,_xlpm.idx),
_xlpm.tp,INDEX('-id 配置说明'!$B:$B,_xlpm.idx),
_xlpm.expr,RIGHT(_xlpm.desc,LEN(_xlpm.desc)-FIND("=",_xlpm.desc))&amp;" + "&amp;_xlfn.SWITCH(_xlpm.tp,"pts",TEXT($K142/1000,"0%"),"add",$K142),
IFERROR(_xlpm.expr,"")
))</f>
        <v xml:space="preserve"> 车轮 动力增强 + 8%</v>
      </c>
      <c r="I142" s="24" t="s">
        <v>39</v>
      </c>
      <c r="K142" s="14">
        <v>80</v>
      </c>
      <c r="L142" s="16" t="s">
        <v>67</v>
      </c>
    </row>
    <row r="143" spans="1:12" x14ac:dyDescent="0.2">
      <c r="A143" s="26">
        <v>303242</v>
      </c>
      <c r="B143" s="14" t="str">
        <f t="shared" ref="B143:B156" si="16">IF($C143&lt;&gt;"",_xlfn.CONCAT("relic_icons[relic_layout_",$C143,"]"),"")</f>
        <v>relic_icons[relic_layout_100]</v>
      </c>
      <c r="C143" s="31">
        <v>100</v>
      </c>
      <c r="D143" s="16" t="str">
        <f t="shared" si="15"/>
        <v>relic_name_303242</v>
      </c>
      <c r="E143" s="15" t="str" cm="1">
        <f t="array" ref="E143">_xlfn.LET(
_xlpm.idx,MATCH(relic!$L143,'-id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IFERROR(INDEX(_xlpm.desc_array,MIN(RIGHT($A143,1),_xlpm.array_len)),"")
)</f>
        <v>赵日天核心</v>
      </c>
      <c r="F143" s="16" t="str">
        <f t="shared" si="14"/>
        <v>relic_desc_303242</v>
      </c>
      <c r="G143" s="15" t="str" cm="1">
        <f t="array" ref="G143">IF($H143&lt;&gt;"",$H143,
_xlfn.LET(
_xlpm.idx,MATCH(relic!$L143,'-id 配置说明'!$A:$A,0),
_xlpm.desc,INDEX('-id 配置说明'!$F:$F,_xlpm.idx),
_xlpm.tp,INDEX('-id 配置说明'!$B:$B,_xlpm.idx),
_xlpm.expr,RIGHT(_xlpm.desc,LEN(_xlpm.desc)-FIND("=",_xlpm.desc))&amp;" + "&amp;_xlfn.SWITCH(_xlpm.tp,"pts",TEXT($K143/1000,"0%"),"add",$K143),
IFERROR(_xlpm.expr,"")
))</f>
        <v xml:space="preserve"> 车轮 动力增强 + 16%</v>
      </c>
      <c r="I143" s="24" t="s">
        <v>39</v>
      </c>
      <c r="K143" s="14">
        <v>160</v>
      </c>
      <c r="L143" s="16" t="s">
        <v>67</v>
      </c>
    </row>
    <row r="144" spans="1:12" x14ac:dyDescent="0.2">
      <c r="A144" s="26">
        <v>303243</v>
      </c>
      <c r="B144" s="14" t="str">
        <f t="shared" si="16"/>
        <v>relic_icons[relic_layout_101]</v>
      </c>
      <c r="C144" s="31">
        <v>101</v>
      </c>
      <c r="D144" s="16" t="str">
        <f t="shared" si="15"/>
        <v>relic_name_303243</v>
      </c>
      <c r="E144" s="15" t="str" cm="1">
        <f t="array" ref="E144">_xlfn.LET(
_xlpm.idx,MATCH(relic!$L144,'-id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IFERROR(INDEX(_xlpm.desc_array,MIN(RIGHT($A144,1),_xlpm.array_len)),"")
)</f>
        <v>赵日天核心</v>
      </c>
      <c r="F144" s="16" t="str">
        <f t="shared" si="14"/>
        <v>relic_desc_303243</v>
      </c>
      <c r="G144" s="15" t="str" cm="1">
        <f t="array" ref="G144">IF($H144&lt;&gt;"",$H144,
_xlfn.LET(
_xlpm.idx,MATCH(relic!$L144,'-id 配置说明'!$A:$A,0),
_xlpm.desc,INDEX('-id 配置说明'!$F:$F,_xlpm.idx),
_xlpm.tp,INDEX('-id 配置说明'!$B:$B,_xlpm.idx),
_xlpm.expr,RIGHT(_xlpm.desc,LEN(_xlpm.desc)-FIND("=",_xlpm.desc))&amp;" + "&amp;_xlfn.SWITCH(_xlpm.tp,"pts",TEXT($K144/1000,"0%"),"add",$K144),
IFERROR(_xlpm.expr,"")
))</f>
        <v xml:space="preserve"> 车轮 动力增强 + 24%</v>
      </c>
      <c r="I144" s="24" t="s">
        <v>39</v>
      </c>
      <c r="K144" s="14">
        <v>240</v>
      </c>
      <c r="L144" s="16" t="s">
        <v>67</v>
      </c>
    </row>
    <row r="145" spans="1:12" x14ac:dyDescent="0.2">
      <c r="A145" s="26"/>
      <c r="B145" s="14" t="str">
        <f t="shared" si="16"/>
        <v/>
      </c>
      <c r="C145" s="31" t="s">
        <v>130</v>
      </c>
      <c r="D145" s="16" t="str">
        <f t="shared" ref="D145:D156" si="17">IF(A145&lt;&gt;"","relic_name_"&amp;$A145,"")</f>
        <v/>
      </c>
      <c r="E145" s="15" t="str" cm="1">
        <f t="array" ref="E145">_xlfn.LET(
_xlpm.idx,MATCH(relic!$L145,'-id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IFERROR(INDEX(_xlpm.desc_array,MIN(RIGHT($A145,1),_xlpm.array_len)),"")
)</f>
        <v/>
      </c>
      <c r="F145" s="16" t="str">
        <f t="shared" si="14"/>
        <v/>
      </c>
      <c r="G145" s="15" t="str" cm="1">
        <f t="array" ref="G145">IF($H145&lt;&gt;"",$H145,
_xlfn.LET(
_xlpm.idx,MATCH(relic!$L145,'-id 配置说明'!$A:$A,0),
_xlpm.desc,INDEX('-id 配置说明'!$F:$F,_xlpm.idx),
_xlpm.tp,INDEX('-id 配置说明'!$B:$B,_xlpm.idx),
_xlpm.expr,RIGHT(_xlpm.desc,LEN(_xlpm.desc)-FIND("=",_xlpm.desc))&amp;" + "&amp;_xlfn.SWITCH(_xlpm.tp,"pts",TEXT($K145/1000,"0%"),"add",$K145),
IFERROR(_xlpm.expr,"")
))</f>
        <v/>
      </c>
    </row>
    <row r="146" spans="1:12" x14ac:dyDescent="0.2">
      <c r="A146" s="26">
        <v>306211</v>
      </c>
      <c r="B146" s="14" t="str">
        <f t="shared" si="16"/>
        <v>relic_icons[relic_layout_102]</v>
      </c>
      <c r="C146" s="31">
        <v>102</v>
      </c>
      <c r="D146" s="16" t="str">
        <f t="shared" si="17"/>
        <v>relic_name_306211</v>
      </c>
      <c r="E146" s="15" t="str" cm="1">
        <f t="array" ref="E146">_xlfn.LET(
_xlpm.idx,MATCH(relic!$L146,'-id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IFERROR(INDEX(_xlpm.desc_array,MIN(RIGHT($A146,1),_xlpm.array_len)),"")
)</f>
        <v>警官帽</v>
      </c>
      <c r="F146" s="16" t="str">
        <f t="shared" si="14"/>
        <v>relic_desc_306211</v>
      </c>
      <c r="G146" s="15" t="str" cm="1">
        <f t="array" ref="G146">IF($H146&lt;&gt;"",$H146,
_xlfn.LET(
_xlpm.idx,MATCH(relic!$L146,'-id 配置说明'!$A:$A,0),
_xlpm.desc,INDEX('-id 配置说明'!$F:$F,_xlpm.idx),
_xlpm.tp,INDEX('-id 配置说明'!$B:$B,_xlpm.idx),
_xlpm.expr,RIGHT(_xlpm.desc,LEN(_xlpm.desc)-FIND("=",_xlpm.desc))&amp;" + "&amp;_xlfn.SWITCH(_xlpm.tp,"pts",TEXT($K146/1000,"0%"),"add",$K146),
IFERROR(_xlpm.expr,"")
))</f>
        <v xml:space="preserve"> 撞角 稳定性 + 30%</v>
      </c>
      <c r="I146" s="24" t="s">
        <v>39</v>
      </c>
      <c r="K146" s="14">
        <v>300</v>
      </c>
      <c r="L146" s="16" t="s">
        <v>68</v>
      </c>
    </row>
    <row r="147" spans="1:12" x14ac:dyDescent="0.2">
      <c r="A147" s="26">
        <v>306212</v>
      </c>
      <c r="B147" s="14" t="str">
        <f t="shared" si="16"/>
        <v>relic_icons[relic_layout_103]</v>
      </c>
      <c r="C147" s="31">
        <v>103</v>
      </c>
      <c r="D147" s="16" t="str">
        <f t="shared" si="17"/>
        <v>relic_name_306212</v>
      </c>
      <c r="E147" s="15" t="str" cm="1">
        <f t="array" ref="E147">_xlfn.LET(
_xlpm.idx,MATCH(relic!$L147,'-id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IFERROR(INDEX(_xlpm.desc_array,MIN(RIGHT($A147,1),_xlpm.array_len)),"")
)</f>
        <v>警官帽</v>
      </c>
      <c r="F147" s="16" t="str">
        <f t="shared" si="14"/>
        <v>relic_desc_306212</v>
      </c>
      <c r="G147" s="15" t="str" cm="1">
        <f t="array" ref="G147">IF($H147&lt;&gt;"",$H147,
_xlfn.LET(
_xlpm.idx,MATCH(relic!$L147,'-id 配置说明'!$A:$A,0),
_xlpm.desc,INDEX('-id 配置说明'!$F:$F,_xlpm.idx),
_xlpm.tp,INDEX('-id 配置说明'!$B:$B,_xlpm.idx),
_xlpm.expr,RIGHT(_xlpm.desc,LEN(_xlpm.desc)-FIND("=",_xlpm.desc))&amp;" + "&amp;_xlfn.SWITCH(_xlpm.tp,"pts",TEXT($K147/1000,"0%"),"add",$K147),
IFERROR(_xlpm.expr,"")
))</f>
        <v xml:space="preserve"> 撞角 稳定性 + 60%</v>
      </c>
      <c r="I147" s="24" t="s">
        <v>39</v>
      </c>
      <c r="K147" s="14">
        <v>600</v>
      </c>
      <c r="L147" s="16" t="s">
        <v>68</v>
      </c>
    </row>
    <row r="148" spans="1:12" x14ac:dyDescent="0.2">
      <c r="A148" s="26">
        <v>306213</v>
      </c>
      <c r="B148" s="14" t="str">
        <f t="shared" si="16"/>
        <v>relic_icons[relic_layout_104]</v>
      </c>
      <c r="C148" s="31">
        <v>104</v>
      </c>
      <c r="D148" s="16" t="str">
        <f t="shared" si="17"/>
        <v>relic_name_306213</v>
      </c>
      <c r="E148" s="15" t="str" cm="1">
        <f t="array" ref="E148">_xlfn.LET(
_xlpm.idx,MATCH(relic!$L148,'-id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IFERROR(INDEX(_xlpm.desc_array,MIN(RIGHT($A148,1),_xlpm.array_len)),"")
)</f>
        <v>警官帽</v>
      </c>
      <c r="F148" s="16" t="str">
        <f t="shared" si="14"/>
        <v>relic_desc_306213</v>
      </c>
      <c r="G148" s="15" t="str" cm="1">
        <f t="array" ref="G148">IF($H148&lt;&gt;"",$H148,
_xlfn.LET(
_xlpm.idx,MATCH(relic!$L148,'-id 配置说明'!$A:$A,0),
_xlpm.desc,INDEX('-id 配置说明'!$F:$F,_xlpm.idx),
_xlpm.tp,INDEX('-id 配置说明'!$B:$B,_xlpm.idx),
_xlpm.expr,RIGHT(_xlpm.desc,LEN(_xlpm.desc)-FIND("=",_xlpm.desc))&amp;" + "&amp;_xlfn.SWITCH(_xlpm.tp,"pts",TEXT($K148/1000,"0%"),"add",$K148),
IFERROR(_xlpm.expr,"")
))</f>
        <v xml:space="preserve"> 撞角 稳定性 + 90%</v>
      </c>
      <c r="I148" s="24" t="s">
        <v>39</v>
      </c>
      <c r="K148" s="14">
        <v>900</v>
      </c>
      <c r="L148" s="16" t="s">
        <v>68</v>
      </c>
    </row>
    <row r="149" spans="1:12" x14ac:dyDescent="0.2">
      <c r="A149" s="26"/>
      <c r="B149" s="14" t="str">
        <f t="shared" si="16"/>
        <v/>
      </c>
      <c r="C149" s="31" t="s">
        <v>130</v>
      </c>
      <c r="D149" s="16" t="str">
        <f t="shared" si="17"/>
        <v/>
      </c>
      <c r="E149" s="15" t="str" cm="1">
        <f t="array" ref="E149">_xlfn.LET(
_xlpm.idx,MATCH(relic!$L149,'-id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IFERROR(INDEX(_xlpm.desc_array,MIN(RIGHT($A149,1),_xlpm.array_len)),"")
)</f>
        <v/>
      </c>
      <c r="F149" s="16" t="str">
        <f t="shared" si="14"/>
        <v/>
      </c>
      <c r="G149" s="15" t="str" cm="1">
        <f t="array" ref="G149">IF($H149&lt;&gt;"",$H149,
_xlfn.LET(
_xlpm.idx,MATCH(relic!$L149,'-id 配置说明'!$A:$A,0),
_xlpm.desc,INDEX('-id 配置说明'!$F:$F,_xlpm.idx),
_xlpm.tp,INDEX('-id 配置说明'!$B:$B,_xlpm.idx),
_xlpm.expr,RIGHT(_xlpm.desc,LEN(_xlpm.desc)-FIND("=",_xlpm.desc))&amp;" + "&amp;_xlfn.SWITCH(_xlpm.tp,"pts",TEXT($K149/1000,"0%"),"add",$K149),
IFERROR(_xlpm.expr,"")
))</f>
        <v/>
      </c>
    </row>
    <row r="150" spans="1:12" x14ac:dyDescent="0.2">
      <c r="A150" s="26">
        <v>306221</v>
      </c>
      <c r="B150" s="14" t="str">
        <f t="shared" si="16"/>
        <v>relic_icons[relic_layout_105]</v>
      </c>
      <c r="C150" s="31">
        <v>105</v>
      </c>
      <c r="D150" s="16" t="str">
        <f t="shared" si="17"/>
        <v>relic_name_306221</v>
      </c>
      <c r="E150" s="15" t="str" cm="1">
        <f t="array" ref="E150">_xlfn.LET(
_xlpm.idx,MATCH(relic!$L150,'-id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IFERROR(INDEX(_xlpm.desc_array,MIN(RIGHT($A150,1),_xlpm.array_len)),"")
)</f>
        <v>花洒</v>
      </c>
      <c r="F150" s="16" t="str">
        <f t="shared" si="14"/>
        <v>relic_desc_306221</v>
      </c>
      <c r="G150" s="15" t="str" cm="1">
        <f t="array" ref="G150">IF($H150&lt;&gt;"",$H150,
_xlfn.LET(
_xlpm.idx,MATCH(relic!$L150,'-id 配置说明'!$A:$A,0),
_xlpm.desc,INDEX('-id 配置说明'!$F:$F,_xlpm.idx),
_xlpm.tp,INDEX('-id 配置说明'!$B:$B,_xlpm.idx),
_xlpm.expr,RIGHT(_xlpm.desc,LEN(_xlpm.desc)-FIND("=",_xlpm.desc))&amp;" + "&amp;_xlfn.SWITCH(_xlpm.tp,"pts",TEXT($K150/1000,"0%"),"add",$K150),
IFERROR(_xlpm.expr,"")
))</f>
        <v xml:space="preserve"> 撞角 操纵性 + 15%</v>
      </c>
      <c r="I150" s="24" t="s">
        <v>39</v>
      </c>
      <c r="K150" s="14">
        <v>150</v>
      </c>
      <c r="L150" s="16" t="s">
        <v>69</v>
      </c>
    </row>
    <row r="151" spans="1:12" x14ac:dyDescent="0.2">
      <c r="A151" s="26">
        <v>306222</v>
      </c>
      <c r="B151" s="14" t="str">
        <f t="shared" si="16"/>
        <v>relic_icons[relic_layout_106]</v>
      </c>
      <c r="C151" s="31">
        <v>106</v>
      </c>
      <c r="D151" s="16" t="str">
        <f t="shared" si="17"/>
        <v>relic_name_306222</v>
      </c>
      <c r="E151" s="15" t="str" cm="1">
        <f t="array" ref="E151">_xlfn.LET(
_xlpm.idx,MATCH(relic!$L151,'-id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IFERROR(INDEX(_xlpm.desc_array,MIN(RIGHT($A151,1),_xlpm.array_len)),"")
)</f>
        <v>花洒</v>
      </c>
      <c r="F151" s="16" t="str">
        <f t="shared" si="14"/>
        <v>relic_desc_306222</v>
      </c>
      <c r="G151" s="15" t="str" cm="1">
        <f t="array" ref="G151">IF($H151&lt;&gt;"",$H151,
_xlfn.LET(
_xlpm.idx,MATCH(relic!$L151,'-id 配置说明'!$A:$A,0),
_xlpm.desc,INDEX('-id 配置说明'!$F:$F,_xlpm.idx),
_xlpm.tp,INDEX('-id 配置说明'!$B:$B,_xlpm.idx),
_xlpm.expr,RIGHT(_xlpm.desc,LEN(_xlpm.desc)-FIND("=",_xlpm.desc))&amp;" + "&amp;_xlfn.SWITCH(_xlpm.tp,"pts",TEXT($K151/1000,"0%"),"add",$K151),
IFERROR(_xlpm.expr,"")
))</f>
        <v xml:space="preserve"> 撞角 操纵性 + 30%</v>
      </c>
      <c r="I151" s="24" t="s">
        <v>39</v>
      </c>
      <c r="K151" s="14">
        <v>300</v>
      </c>
      <c r="L151" s="16" t="s">
        <v>69</v>
      </c>
    </row>
    <row r="152" spans="1:12" x14ac:dyDescent="0.2">
      <c r="A152" s="26">
        <v>306223</v>
      </c>
      <c r="B152" s="14" t="str">
        <f t="shared" si="16"/>
        <v>relic_icons[relic_layout_107]</v>
      </c>
      <c r="C152" s="31">
        <v>107</v>
      </c>
      <c r="D152" s="16" t="str">
        <f t="shared" si="17"/>
        <v>relic_name_306223</v>
      </c>
      <c r="E152" s="15" t="str" cm="1">
        <f t="array" ref="E152">_xlfn.LET(
_xlpm.idx,MATCH(relic!$L152,'-id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IFERROR(INDEX(_xlpm.desc_array,MIN(RIGHT($A152,1),_xlpm.array_len)),"")
)</f>
        <v>花洒</v>
      </c>
      <c r="F152" s="16" t="str">
        <f t="shared" si="14"/>
        <v>relic_desc_306223</v>
      </c>
      <c r="G152" s="15" t="str" cm="1">
        <f t="array" ref="G152">IF($H152&lt;&gt;"",$H152,
_xlfn.LET(
_xlpm.idx,MATCH(relic!$L152,'-id 配置说明'!$A:$A,0),
_xlpm.desc,INDEX('-id 配置说明'!$F:$F,_xlpm.idx),
_xlpm.tp,INDEX('-id 配置说明'!$B:$B,_xlpm.idx),
_xlpm.expr,RIGHT(_xlpm.desc,LEN(_xlpm.desc)-FIND("=",_xlpm.desc))&amp;" + "&amp;_xlfn.SWITCH(_xlpm.tp,"pts",TEXT($K152/1000,"0%"),"add",$K152),
IFERROR(_xlpm.expr,"")
))</f>
        <v xml:space="preserve"> 撞角 操纵性 + 45%</v>
      </c>
      <c r="I152" s="24" t="s">
        <v>39</v>
      </c>
      <c r="K152" s="14">
        <v>450</v>
      </c>
      <c r="L152" s="16" t="s">
        <v>69</v>
      </c>
    </row>
    <row r="153" spans="1:12" x14ac:dyDescent="0.2">
      <c r="A153" s="26"/>
      <c r="B153" s="14" t="str">
        <f t="shared" si="16"/>
        <v/>
      </c>
      <c r="C153" s="31" t="s">
        <v>130</v>
      </c>
      <c r="D153" s="16" t="str">
        <f t="shared" si="17"/>
        <v/>
      </c>
      <c r="E153" s="15" t="str" cm="1">
        <f t="array" ref="E153">_xlfn.LET(
_xlpm.idx,MATCH(relic!$L153,'-id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IFERROR(INDEX(_xlpm.desc_array,MIN(RIGHT($A153,1),_xlpm.array_len)),"")
)</f>
        <v/>
      </c>
      <c r="F153" s="16" t="str">
        <f t="shared" si="14"/>
        <v/>
      </c>
      <c r="G153" s="15" t="str" cm="1">
        <f t="array" ref="G153">IF($H153&lt;&gt;"",$H153,
_xlfn.LET(
_xlpm.idx,MATCH(relic!$L153,'-id 配置说明'!$A:$A,0),
_xlpm.desc,INDEX('-id 配置说明'!$F:$F,_xlpm.idx),
_xlpm.tp,INDEX('-id 配置说明'!$B:$B,_xlpm.idx),
_xlpm.expr,RIGHT(_xlpm.desc,LEN(_xlpm.desc)-FIND("=",_xlpm.desc))&amp;" + "&amp;_xlfn.SWITCH(_xlpm.tp,"pts",TEXT($K153/1000,"0%"),"add",$K153),
IFERROR(_xlpm.expr,"")
))</f>
        <v/>
      </c>
    </row>
    <row r="154" spans="1:12" x14ac:dyDescent="0.2">
      <c r="A154" s="26">
        <v>306231</v>
      </c>
      <c r="B154" s="14" t="str">
        <f t="shared" si="16"/>
        <v>relic_icons[relic_layout_108]</v>
      </c>
      <c r="C154" s="31">
        <v>108</v>
      </c>
      <c r="D154" s="16" t="str">
        <f t="shared" si="17"/>
        <v>relic_name_306231</v>
      </c>
      <c r="E154" s="15" t="str" cm="1">
        <f t="array" ref="E154">_xlfn.LET(
_xlpm.idx,MATCH(relic!$L154,'-id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IFERROR(INDEX(_xlpm.desc_array,MIN(RIGHT($A154,1),_xlpm.array_len)),"")
)</f>
        <v>牢房门</v>
      </c>
      <c r="F154" s="16" t="str">
        <f t="shared" si="14"/>
        <v>relic_desc_306231</v>
      </c>
      <c r="G154" s="15" t="str" cm="1">
        <f t="array" ref="G154">IF($H154&lt;&gt;"",$H154,
_xlfn.LET(
_xlpm.idx,MATCH(relic!$L154,'-id 配置说明'!$A:$A,0),
_xlpm.desc,INDEX('-id 配置说明'!$F:$F,_xlpm.idx),
_xlpm.tp,INDEX('-id 配置说明'!$B:$B,_xlpm.idx),
_xlpm.expr,RIGHT(_xlpm.desc,LEN(_xlpm.desc)-FIND("=",_xlpm.desc))&amp;" + "&amp;_xlfn.SWITCH(_xlpm.tp,"pts",TEXT($K154/1000,"0%"),"add",$K154),
IFERROR(_xlpm.expr,"")
))</f>
        <v xml:space="preserve"> 撞角 速度伤害附加 + 20%</v>
      </c>
      <c r="I154" s="24" t="s">
        <v>39</v>
      </c>
      <c r="K154" s="14">
        <v>200</v>
      </c>
      <c r="L154" s="16" t="s">
        <v>70</v>
      </c>
    </row>
    <row r="155" spans="1:12" x14ac:dyDescent="0.2">
      <c r="A155" s="26">
        <v>306232</v>
      </c>
      <c r="B155" s="14" t="str">
        <f t="shared" si="16"/>
        <v>relic_icons[relic_layout_109]</v>
      </c>
      <c r="C155" s="31">
        <v>109</v>
      </c>
      <c r="D155" s="16" t="str">
        <f t="shared" si="17"/>
        <v>relic_name_306232</v>
      </c>
      <c r="E155" s="15" t="str" cm="1">
        <f t="array" ref="E155">_xlfn.LET(
_xlpm.idx,MATCH(relic!$L155,'-id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IFERROR(INDEX(_xlpm.desc_array,MIN(RIGHT($A155,1),_xlpm.array_len)),"")
)</f>
        <v>牢房门</v>
      </c>
      <c r="F155" s="16" t="str">
        <f t="shared" si="14"/>
        <v>relic_desc_306232</v>
      </c>
      <c r="G155" s="15" t="str" cm="1">
        <f t="array" ref="G155">IF($H155&lt;&gt;"",$H155,
_xlfn.LET(
_xlpm.idx,MATCH(relic!$L155,'-id 配置说明'!$A:$A,0),
_xlpm.desc,INDEX('-id 配置说明'!$F:$F,_xlpm.idx),
_xlpm.tp,INDEX('-id 配置说明'!$B:$B,_xlpm.idx),
_xlpm.expr,RIGHT(_xlpm.desc,LEN(_xlpm.desc)-FIND("=",_xlpm.desc))&amp;" + "&amp;_xlfn.SWITCH(_xlpm.tp,"pts",TEXT($K155/1000,"0%"),"add",$K155),
IFERROR(_xlpm.expr,"")
))</f>
        <v xml:space="preserve"> 撞角 速度伤害附加 + 40%</v>
      </c>
      <c r="I155" s="24" t="s">
        <v>39</v>
      </c>
      <c r="K155" s="14">
        <v>400</v>
      </c>
      <c r="L155" s="16" t="s">
        <v>70</v>
      </c>
    </row>
    <row r="156" spans="1:12" x14ac:dyDescent="0.2">
      <c r="A156" s="26">
        <v>306233</v>
      </c>
      <c r="B156" s="14" t="str">
        <f t="shared" si="16"/>
        <v>relic_icons[relic_layout_110]</v>
      </c>
      <c r="C156" s="31">
        <v>110</v>
      </c>
      <c r="D156" s="16" t="str">
        <f t="shared" si="17"/>
        <v>relic_name_306233</v>
      </c>
      <c r="E156" s="15" t="str" cm="1">
        <f t="array" ref="E156">_xlfn.LET(
_xlpm.idx,MATCH(relic!$L156,'-id 配置说明'!$A:$A,0),
_xlpm.desc_1,INDEX('-id 配置说明'!$J:$J,_xlpm.idx),
_xlpm.desc_2,INDEX('-id 配置说明'!$K:$K,_xlpm.idx),
_xlpm.desc_array,_xlfn.TEXTSPLIT(_xlpm.desc_2,"；"),
_xlpm.array_len,COLUMNS(_xlpm.desc_array),
IFERROR(INDEX(_xlpm.desc_array,MIN(RIGHT($A156,1),_xlpm.array_len)),"")
)</f>
        <v>牢房门</v>
      </c>
      <c r="F156" s="16" t="str">
        <f t="shared" si="14"/>
        <v>relic_desc_306233</v>
      </c>
      <c r="G156" s="15" t="str" cm="1">
        <f t="array" ref="G156">IF($H156&lt;&gt;"",$H156,
_xlfn.LET(
_xlpm.idx,MATCH(relic!$L156,'-id 配置说明'!$A:$A,0),
_xlpm.desc,INDEX('-id 配置说明'!$F:$F,_xlpm.idx),
_xlpm.tp,INDEX('-id 配置说明'!$B:$B,_xlpm.idx),
_xlpm.expr,RIGHT(_xlpm.desc,LEN(_xlpm.desc)-FIND("=",_xlpm.desc))&amp;" + "&amp;_xlfn.SWITCH(_xlpm.tp,"pts",TEXT($K156/1000,"0%"),"add",$K156),
IFERROR(_xlpm.expr,"")
))</f>
        <v xml:space="preserve"> 撞角 速度伤害附加 + 60%</v>
      </c>
      <c r="I156" s="24" t="s">
        <v>39</v>
      </c>
      <c r="K156" s="14">
        <v>600</v>
      </c>
      <c r="L156" s="16" t="s">
        <v>70</v>
      </c>
    </row>
  </sheetData>
  <phoneticPr fontId="11" type="noConversion"/>
  <conditionalFormatting sqref="A1:A1048576">
    <cfRule type="duplicateValues" dxfId="0" priority="1"/>
  </conditionalFormatting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6"/>
  <sheetViews>
    <sheetView workbookViewId="0">
      <selection activeCell="J24" sqref="J24"/>
    </sheetView>
  </sheetViews>
  <sheetFormatPr defaultColWidth="12.5" defaultRowHeight="14.25" x14ac:dyDescent="0.2"/>
  <cols>
    <col min="1" max="1" width="29.625" style="2" customWidth="1"/>
    <col min="2" max="2" width="12.5" style="2"/>
    <col min="3" max="3" width="12.5" style="3"/>
    <col min="4" max="8" width="12.5" style="2"/>
    <col min="9" max="9" width="2.5" style="4" customWidth="1"/>
    <col min="10" max="10" width="13.625" style="5" customWidth="1"/>
    <col min="11" max="11" width="32.25" style="5" bestFit="1" customWidth="1"/>
    <col min="12" max="12" width="37.875" style="5" customWidth="1"/>
    <col min="13" max="13" width="40.625" style="5" customWidth="1"/>
    <col min="14" max="14" width="2.5" style="6" customWidth="1"/>
    <col min="15" max="16384" width="12.5" style="2"/>
  </cols>
  <sheetData>
    <row r="1" spans="1:14" s="1" customFormat="1" x14ac:dyDescent="0.2">
      <c r="A1" s="1" t="s">
        <v>71</v>
      </c>
      <c r="B1" s="1" t="s">
        <v>72</v>
      </c>
      <c r="C1" s="7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8"/>
      <c r="J1" s="9" t="s">
        <v>190</v>
      </c>
      <c r="K1" s="9" t="s">
        <v>191</v>
      </c>
      <c r="L1" s="9" t="s">
        <v>79</v>
      </c>
      <c r="M1" s="9" t="s">
        <v>80</v>
      </c>
      <c r="N1" s="10"/>
    </row>
    <row r="2" spans="1:14" x14ac:dyDescent="0.2">
      <c r="A2" s="2" t="s">
        <v>40</v>
      </c>
      <c r="B2" s="2" t="s">
        <v>81</v>
      </c>
      <c r="C2" s="33" t="s">
        <v>82</v>
      </c>
      <c r="D2" s="33"/>
      <c r="E2" s="2" t="s">
        <v>83</v>
      </c>
      <c r="F2" s="33" t="s">
        <v>84</v>
      </c>
      <c r="G2" s="33"/>
      <c r="H2" s="2" t="s">
        <v>11</v>
      </c>
      <c r="J2" s="5" t="s">
        <v>85</v>
      </c>
      <c r="K2" s="5" t="s">
        <v>193</v>
      </c>
      <c r="L2" s="5" t="s">
        <v>86</v>
      </c>
    </row>
    <row r="3" spans="1:14" x14ac:dyDescent="0.2">
      <c r="A3" s="2" t="s">
        <v>41</v>
      </c>
      <c r="B3" s="2" t="s">
        <v>87</v>
      </c>
      <c r="F3" s="33" t="s">
        <v>88</v>
      </c>
      <c r="G3" s="33"/>
      <c r="J3" s="5" t="s">
        <v>89</v>
      </c>
      <c r="K3" s="5" t="s">
        <v>189</v>
      </c>
    </row>
    <row r="4" spans="1:14" x14ac:dyDescent="0.2">
      <c r="A4" s="2" t="s">
        <v>175</v>
      </c>
      <c r="B4" s="2" t="s">
        <v>81</v>
      </c>
      <c r="F4" s="33" t="s">
        <v>181</v>
      </c>
      <c r="G4" s="33"/>
      <c r="J4" s="5" t="s">
        <v>90</v>
      </c>
      <c r="K4" s="5" t="s">
        <v>192</v>
      </c>
    </row>
    <row r="5" spans="1:14" x14ac:dyDescent="0.2">
      <c r="A5" s="2" t="s">
        <v>178</v>
      </c>
      <c r="B5" s="2" t="s">
        <v>81</v>
      </c>
      <c r="F5" s="33" t="s">
        <v>184</v>
      </c>
      <c r="G5" s="33"/>
      <c r="J5" s="5" t="s">
        <v>91</v>
      </c>
      <c r="K5" s="5" t="s">
        <v>194</v>
      </c>
    </row>
    <row r="6" spans="1:14" x14ac:dyDescent="0.2">
      <c r="A6" s="2" t="s">
        <v>42</v>
      </c>
      <c r="B6" s="2" t="s">
        <v>81</v>
      </c>
      <c r="F6" s="33" t="s">
        <v>92</v>
      </c>
      <c r="G6" s="33"/>
      <c r="J6" s="5" t="s">
        <v>93</v>
      </c>
      <c r="K6" s="5" t="s">
        <v>195</v>
      </c>
      <c r="M6" s="5" t="s">
        <v>94</v>
      </c>
    </row>
    <row r="7" spans="1:14" x14ac:dyDescent="0.2">
      <c r="A7" s="2" t="s">
        <v>44</v>
      </c>
      <c r="B7" s="2" t="s">
        <v>81</v>
      </c>
      <c r="F7" s="33" t="s">
        <v>95</v>
      </c>
      <c r="G7" s="33"/>
      <c r="J7" s="5" t="s">
        <v>96</v>
      </c>
      <c r="K7" s="5" t="s">
        <v>196</v>
      </c>
    </row>
    <row r="8" spans="1:14" x14ac:dyDescent="0.2">
      <c r="A8" s="2" t="s">
        <v>130</v>
      </c>
    </row>
    <row r="9" spans="1:14" x14ac:dyDescent="0.2">
      <c r="A9" s="2" t="s">
        <v>45</v>
      </c>
      <c r="B9" s="2" t="s">
        <v>87</v>
      </c>
      <c r="F9" s="33" t="s">
        <v>97</v>
      </c>
      <c r="G9" s="33"/>
      <c r="J9" s="5" t="s">
        <v>98</v>
      </c>
      <c r="K9" s="5" t="s">
        <v>197</v>
      </c>
      <c r="M9" s="5" t="s">
        <v>94</v>
      </c>
    </row>
    <row r="10" spans="1:14" x14ac:dyDescent="0.2">
      <c r="A10" s="2" t="s">
        <v>46</v>
      </c>
      <c r="B10" s="2" t="s">
        <v>81</v>
      </c>
      <c r="F10" s="33" t="s">
        <v>99</v>
      </c>
      <c r="G10" s="33"/>
      <c r="J10" s="5" t="s">
        <v>100</v>
      </c>
      <c r="K10" s="5" t="s">
        <v>198</v>
      </c>
    </row>
    <row r="11" spans="1:14" x14ac:dyDescent="0.2">
      <c r="A11" s="2" t="s">
        <v>47</v>
      </c>
      <c r="B11" s="2" t="s">
        <v>87</v>
      </c>
      <c r="F11" s="33" t="s">
        <v>101</v>
      </c>
      <c r="G11" s="33"/>
      <c r="J11" s="5" t="s">
        <v>102</v>
      </c>
      <c r="K11" s="5" t="s">
        <v>199</v>
      </c>
    </row>
    <row r="12" spans="1:14" x14ac:dyDescent="0.2">
      <c r="A12" s="2" t="s">
        <v>130</v>
      </c>
    </row>
    <row r="13" spans="1:14" x14ac:dyDescent="0.2">
      <c r="A13" s="2" t="s">
        <v>48</v>
      </c>
      <c r="B13" s="2" t="s">
        <v>81</v>
      </c>
      <c r="E13" s="2" t="s">
        <v>103</v>
      </c>
      <c r="F13" s="33" t="s">
        <v>104</v>
      </c>
      <c r="G13" s="33"/>
      <c r="J13" s="5" t="s">
        <v>105</v>
      </c>
      <c r="K13" s="5" t="s">
        <v>200</v>
      </c>
      <c r="L13" s="5" t="s">
        <v>106</v>
      </c>
      <c r="M13" s="5" t="s">
        <v>107</v>
      </c>
    </row>
    <row r="14" spans="1:14" x14ac:dyDescent="0.2">
      <c r="A14" s="2" t="s">
        <v>49</v>
      </c>
      <c r="B14" s="2" t="s">
        <v>87</v>
      </c>
      <c r="F14" s="33" t="s">
        <v>108</v>
      </c>
      <c r="G14" s="33"/>
      <c r="J14" s="5" t="s">
        <v>109</v>
      </c>
      <c r="K14" s="5" t="s">
        <v>201</v>
      </c>
      <c r="L14" s="5" t="s">
        <v>106</v>
      </c>
      <c r="M14" s="5" t="s">
        <v>107</v>
      </c>
    </row>
    <row r="15" spans="1:14" x14ac:dyDescent="0.2">
      <c r="A15" s="2" t="s">
        <v>176</v>
      </c>
      <c r="B15" s="2" t="s">
        <v>81</v>
      </c>
      <c r="F15" s="33" t="s">
        <v>182</v>
      </c>
      <c r="G15" s="33"/>
      <c r="J15" s="5" t="s">
        <v>110</v>
      </c>
      <c r="K15" s="5" t="s">
        <v>202</v>
      </c>
      <c r="L15" s="5" t="s">
        <v>106</v>
      </c>
      <c r="M15" s="5" t="s">
        <v>107</v>
      </c>
    </row>
    <row r="16" spans="1:14" x14ac:dyDescent="0.2">
      <c r="A16" s="2" t="s">
        <v>179</v>
      </c>
      <c r="B16" s="2" t="s">
        <v>81</v>
      </c>
      <c r="F16" s="33" t="s">
        <v>185</v>
      </c>
      <c r="G16" s="33"/>
      <c r="J16" s="5" t="s">
        <v>111</v>
      </c>
      <c r="K16" s="5" t="s">
        <v>203</v>
      </c>
      <c r="L16" s="5" t="s">
        <v>106</v>
      </c>
      <c r="M16" s="5" t="s">
        <v>107</v>
      </c>
    </row>
    <row r="17" spans="1:13" x14ac:dyDescent="0.2">
      <c r="A17" s="2" t="s">
        <v>50</v>
      </c>
      <c r="B17" s="2" t="s">
        <v>81</v>
      </c>
      <c r="F17" s="33" t="s">
        <v>112</v>
      </c>
      <c r="G17" s="33"/>
      <c r="J17" s="5" t="s">
        <v>113</v>
      </c>
      <c r="K17" s="5" t="s">
        <v>204</v>
      </c>
      <c r="L17" s="5" t="s">
        <v>106</v>
      </c>
      <c r="M17" s="5" t="s">
        <v>114</v>
      </c>
    </row>
    <row r="18" spans="1:13" x14ac:dyDescent="0.2">
      <c r="A18" s="2" t="s">
        <v>51</v>
      </c>
      <c r="B18" s="2" t="s">
        <v>81</v>
      </c>
      <c r="F18" s="33" t="s">
        <v>115</v>
      </c>
      <c r="G18" s="33"/>
      <c r="J18" s="5" t="s">
        <v>116</v>
      </c>
      <c r="K18" s="5" t="s">
        <v>205</v>
      </c>
      <c r="L18" s="5" t="s">
        <v>106</v>
      </c>
      <c r="M18" s="5" t="s">
        <v>107</v>
      </c>
    </row>
    <row r="19" spans="1:13" x14ac:dyDescent="0.2">
      <c r="A19" s="2" t="s">
        <v>130</v>
      </c>
    </row>
    <row r="20" spans="1:13" x14ac:dyDescent="0.2">
      <c r="A20" s="2" t="s">
        <v>52</v>
      </c>
      <c r="B20" s="2" t="s">
        <v>81</v>
      </c>
      <c r="F20" s="33" t="s">
        <v>117</v>
      </c>
      <c r="G20" s="33"/>
      <c r="J20" s="5" t="s">
        <v>118</v>
      </c>
      <c r="K20" s="5" t="s">
        <v>206</v>
      </c>
      <c r="L20" s="5" t="s">
        <v>119</v>
      </c>
      <c r="M20" s="5" t="s">
        <v>120</v>
      </c>
    </row>
    <row r="21" spans="1:13" x14ac:dyDescent="0.2">
      <c r="A21" s="2" t="s">
        <v>53</v>
      </c>
      <c r="B21" s="2" t="s">
        <v>81</v>
      </c>
      <c r="F21" s="33" t="s">
        <v>121</v>
      </c>
      <c r="G21" s="33"/>
      <c r="J21" s="5" t="s">
        <v>122</v>
      </c>
      <c r="K21" s="5" t="s">
        <v>207</v>
      </c>
      <c r="L21" s="5" t="s">
        <v>123</v>
      </c>
      <c r="M21" s="5" t="s">
        <v>120</v>
      </c>
    </row>
    <row r="22" spans="1:13" x14ac:dyDescent="0.2">
      <c r="A22" s="2" t="s">
        <v>54</v>
      </c>
      <c r="B22" s="2" t="s">
        <v>81</v>
      </c>
      <c r="F22" s="33" t="s">
        <v>124</v>
      </c>
      <c r="G22" s="33"/>
      <c r="J22" s="5" t="s">
        <v>125</v>
      </c>
      <c r="K22" s="5" t="s">
        <v>208</v>
      </c>
      <c r="M22" s="5" t="s">
        <v>120</v>
      </c>
    </row>
    <row r="23" spans="1:13" x14ac:dyDescent="0.2">
      <c r="A23" s="2" t="s">
        <v>130</v>
      </c>
    </row>
    <row r="24" spans="1:13" x14ac:dyDescent="0.2">
      <c r="A24" s="2" t="s">
        <v>130</v>
      </c>
      <c r="F24" s="33" t="s">
        <v>126</v>
      </c>
      <c r="G24" s="33"/>
      <c r="J24" s="5" t="s">
        <v>127</v>
      </c>
      <c r="K24" s="5" t="s">
        <v>209</v>
      </c>
      <c r="L24" s="5" t="s">
        <v>128</v>
      </c>
      <c r="M24" s="5" t="s">
        <v>129</v>
      </c>
    </row>
    <row r="25" spans="1:13" x14ac:dyDescent="0.2">
      <c r="A25" s="2" t="s">
        <v>130</v>
      </c>
      <c r="J25" s="5" t="s">
        <v>130</v>
      </c>
    </row>
    <row r="26" spans="1:13" x14ac:dyDescent="0.2">
      <c r="A26" s="2" t="s">
        <v>55</v>
      </c>
      <c r="B26" s="2" t="s">
        <v>81</v>
      </c>
      <c r="E26" s="2" t="s">
        <v>131</v>
      </c>
      <c r="F26" s="33" t="s">
        <v>132</v>
      </c>
      <c r="G26" s="33"/>
      <c r="J26" s="5" t="s">
        <v>133</v>
      </c>
      <c r="K26" s="5" t="s">
        <v>210</v>
      </c>
    </row>
    <row r="27" spans="1:13" x14ac:dyDescent="0.2">
      <c r="A27" s="2" t="s">
        <v>56</v>
      </c>
      <c r="B27" s="2" t="s">
        <v>87</v>
      </c>
      <c r="F27" s="33" t="s">
        <v>134</v>
      </c>
      <c r="G27" s="33"/>
      <c r="J27" s="5" t="s">
        <v>135</v>
      </c>
      <c r="K27" s="5" t="s">
        <v>211</v>
      </c>
    </row>
    <row r="28" spans="1:13" x14ac:dyDescent="0.2">
      <c r="A28" s="2" t="s">
        <v>177</v>
      </c>
      <c r="B28" s="2" t="s">
        <v>81</v>
      </c>
      <c r="F28" s="33" t="s">
        <v>183</v>
      </c>
      <c r="G28" s="33"/>
      <c r="J28" s="5" t="s">
        <v>136</v>
      </c>
      <c r="K28" s="5" t="s">
        <v>212</v>
      </c>
    </row>
    <row r="29" spans="1:13" x14ac:dyDescent="0.2">
      <c r="A29" s="2" t="s">
        <v>180</v>
      </c>
      <c r="B29" s="2" t="s">
        <v>81</v>
      </c>
      <c r="F29" s="33" t="s">
        <v>186</v>
      </c>
      <c r="G29" s="33"/>
      <c r="J29" s="5" t="s">
        <v>137</v>
      </c>
      <c r="K29" s="5" t="s">
        <v>213</v>
      </c>
    </row>
    <row r="30" spans="1:13" x14ac:dyDescent="0.2">
      <c r="A30" s="2" t="s">
        <v>57</v>
      </c>
      <c r="B30" s="2" t="s">
        <v>81</v>
      </c>
      <c r="F30" s="33" t="s">
        <v>138</v>
      </c>
      <c r="G30" s="33"/>
      <c r="J30" s="5" t="s">
        <v>139</v>
      </c>
      <c r="K30" s="5" t="s">
        <v>214</v>
      </c>
      <c r="M30" s="5" t="s">
        <v>94</v>
      </c>
    </row>
    <row r="31" spans="1:13" x14ac:dyDescent="0.2">
      <c r="A31" s="2" t="s">
        <v>58</v>
      </c>
      <c r="B31" s="2" t="s">
        <v>81</v>
      </c>
      <c r="F31" s="33" t="s">
        <v>140</v>
      </c>
      <c r="G31" s="33"/>
      <c r="J31" s="5" t="s">
        <v>141</v>
      </c>
      <c r="K31" s="5" t="s">
        <v>215</v>
      </c>
    </row>
    <row r="32" spans="1:13" x14ac:dyDescent="0.2">
      <c r="A32" s="2" t="s">
        <v>130</v>
      </c>
    </row>
    <row r="33" spans="1:13" x14ac:dyDescent="0.2">
      <c r="A33" s="2" t="s">
        <v>59</v>
      </c>
      <c r="B33" s="2" t="s">
        <v>81</v>
      </c>
      <c r="F33" s="33" t="s">
        <v>142</v>
      </c>
      <c r="G33" s="33"/>
      <c r="J33" s="5" t="s">
        <v>143</v>
      </c>
      <c r="K33" s="5" t="s">
        <v>216</v>
      </c>
    </row>
    <row r="34" spans="1:13" x14ac:dyDescent="0.2">
      <c r="A34" s="2" t="s">
        <v>60</v>
      </c>
      <c r="B34" s="2" t="s">
        <v>81</v>
      </c>
      <c r="F34" s="33" t="s">
        <v>144</v>
      </c>
      <c r="G34" s="33"/>
      <c r="J34" s="5" t="s">
        <v>145</v>
      </c>
      <c r="K34" s="5" t="s">
        <v>217</v>
      </c>
    </row>
    <row r="35" spans="1:13" x14ac:dyDescent="0.2">
      <c r="A35" s="2" t="s">
        <v>61</v>
      </c>
      <c r="B35" s="2" t="s">
        <v>87</v>
      </c>
      <c r="F35" s="33" t="s">
        <v>146</v>
      </c>
      <c r="G35" s="33"/>
      <c r="J35" s="5" t="s">
        <v>147</v>
      </c>
      <c r="K35" s="5" t="s">
        <v>218</v>
      </c>
      <c r="M35" s="5" t="s">
        <v>148</v>
      </c>
    </row>
    <row r="36" spans="1:13" x14ac:dyDescent="0.2">
      <c r="A36" s="2" t="s">
        <v>130</v>
      </c>
    </row>
    <row r="37" spans="1:13" x14ac:dyDescent="0.2">
      <c r="A37" s="2" t="s">
        <v>62</v>
      </c>
      <c r="B37" s="2" t="s">
        <v>87</v>
      </c>
      <c r="F37" s="33" t="s">
        <v>187</v>
      </c>
      <c r="G37" s="33"/>
      <c r="J37" s="5" t="s">
        <v>149</v>
      </c>
      <c r="K37" s="5" t="s">
        <v>219</v>
      </c>
      <c r="L37" s="5" t="s">
        <v>150</v>
      </c>
      <c r="M37" s="5" t="s">
        <v>129</v>
      </c>
    </row>
    <row r="38" spans="1:13" x14ac:dyDescent="0.2">
      <c r="A38" s="2" t="s">
        <v>63</v>
      </c>
      <c r="B38" s="2" t="s">
        <v>81</v>
      </c>
      <c r="F38" s="33" t="s">
        <v>151</v>
      </c>
      <c r="G38" s="33"/>
      <c r="J38" s="5" t="s">
        <v>152</v>
      </c>
      <c r="K38" s="5" t="s">
        <v>220</v>
      </c>
      <c r="L38" s="5" t="s">
        <v>153</v>
      </c>
      <c r="M38" s="5" t="s">
        <v>129</v>
      </c>
    </row>
    <row r="39" spans="1:13" x14ac:dyDescent="0.2">
      <c r="A39" s="2" t="s">
        <v>130</v>
      </c>
    </row>
    <row r="40" spans="1:13" x14ac:dyDescent="0.2">
      <c r="A40" s="2" t="s">
        <v>64</v>
      </c>
      <c r="B40" s="2" t="s">
        <v>87</v>
      </c>
      <c r="E40" s="2" t="s">
        <v>154</v>
      </c>
      <c r="F40" s="33" t="s">
        <v>155</v>
      </c>
      <c r="G40" s="33"/>
      <c r="J40" s="5" t="s">
        <v>156</v>
      </c>
      <c r="K40" s="5" t="s">
        <v>221</v>
      </c>
      <c r="M40" s="5" t="s">
        <v>157</v>
      </c>
    </row>
    <row r="41" spans="1:13" x14ac:dyDescent="0.2">
      <c r="A41" s="2" t="s">
        <v>65</v>
      </c>
      <c r="B41" s="2" t="s">
        <v>81</v>
      </c>
      <c r="F41" s="33" t="s">
        <v>158</v>
      </c>
      <c r="G41" s="33"/>
      <c r="J41" s="5" t="s">
        <v>159</v>
      </c>
      <c r="K41" s="5" t="s">
        <v>222</v>
      </c>
      <c r="M41" s="5" t="s">
        <v>94</v>
      </c>
    </row>
    <row r="42" spans="1:13" x14ac:dyDescent="0.2">
      <c r="A42" s="2" t="s">
        <v>66</v>
      </c>
      <c r="B42" s="2" t="s">
        <v>81</v>
      </c>
      <c r="F42" s="33" t="s">
        <v>160</v>
      </c>
      <c r="G42" s="33"/>
      <c r="J42" s="5" t="s">
        <v>161</v>
      </c>
      <c r="K42" s="5" t="s">
        <v>223</v>
      </c>
      <c r="M42" s="5" t="s">
        <v>94</v>
      </c>
    </row>
    <row r="43" spans="1:13" x14ac:dyDescent="0.2">
      <c r="A43" s="2" t="s">
        <v>67</v>
      </c>
      <c r="B43" s="2" t="s">
        <v>81</v>
      </c>
      <c r="F43" s="33" t="s">
        <v>162</v>
      </c>
      <c r="G43" s="33"/>
      <c r="J43" s="5" t="s">
        <v>163</v>
      </c>
      <c r="K43" s="5" t="s">
        <v>224</v>
      </c>
      <c r="M43" s="5" t="s">
        <v>157</v>
      </c>
    </row>
    <row r="44" spans="1:13" x14ac:dyDescent="0.2">
      <c r="A44" s="2" t="s">
        <v>130</v>
      </c>
    </row>
    <row r="45" spans="1:13" x14ac:dyDescent="0.2">
      <c r="A45" s="2" t="s">
        <v>130</v>
      </c>
      <c r="E45" s="2" t="s">
        <v>164</v>
      </c>
    </row>
    <row r="46" spans="1:13" x14ac:dyDescent="0.2">
      <c r="A46" s="2" t="s">
        <v>130</v>
      </c>
    </row>
    <row r="47" spans="1:13" x14ac:dyDescent="0.2">
      <c r="A47" s="2" t="s">
        <v>130</v>
      </c>
      <c r="E47" s="2" t="s">
        <v>165</v>
      </c>
    </row>
    <row r="48" spans="1:13" x14ac:dyDescent="0.2">
      <c r="A48" s="2" t="s">
        <v>130</v>
      </c>
    </row>
    <row r="49" spans="1:13" x14ac:dyDescent="0.2">
      <c r="A49" s="2" t="s">
        <v>68</v>
      </c>
      <c r="B49" s="2" t="s">
        <v>81</v>
      </c>
      <c r="E49" s="2" t="s">
        <v>166</v>
      </c>
      <c r="F49" s="33" t="s">
        <v>167</v>
      </c>
      <c r="G49" s="33"/>
      <c r="J49" s="5" t="s">
        <v>168</v>
      </c>
      <c r="K49" s="5" t="s">
        <v>225</v>
      </c>
      <c r="L49" s="5" t="s">
        <v>169</v>
      </c>
      <c r="M49" s="5" t="s">
        <v>94</v>
      </c>
    </row>
    <row r="50" spans="1:13" x14ac:dyDescent="0.2">
      <c r="A50" s="2" t="s">
        <v>69</v>
      </c>
      <c r="B50" s="2" t="s">
        <v>81</v>
      </c>
      <c r="F50" s="33" t="s">
        <v>170</v>
      </c>
      <c r="G50" s="33"/>
      <c r="J50" s="5" t="s">
        <v>171</v>
      </c>
      <c r="K50" s="5" t="s">
        <v>226</v>
      </c>
      <c r="L50" s="5" t="s">
        <v>172</v>
      </c>
    </row>
    <row r="51" spans="1:13" x14ac:dyDescent="0.2">
      <c r="A51" s="2" t="s">
        <v>70</v>
      </c>
      <c r="B51" s="2" t="s">
        <v>81</v>
      </c>
      <c r="F51" s="33" t="s">
        <v>173</v>
      </c>
      <c r="G51" s="33"/>
      <c r="J51" s="5" t="s">
        <v>174</v>
      </c>
      <c r="K51" s="5" t="s">
        <v>227</v>
      </c>
      <c r="L51" s="5" t="s">
        <v>172</v>
      </c>
    </row>
    <row r="52" spans="1:13" x14ac:dyDescent="0.2">
      <c r="A52" s="2" t="s">
        <v>130</v>
      </c>
    </row>
    <row r="53" spans="1:13" x14ac:dyDescent="0.2">
      <c r="A53" s="2" t="s">
        <v>130</v>
      </c>
    </row>
    <row r="54" spans="1:13" x14ac:dyDescent="0.2">
      <c r="A54" s="2" t="s">
        <v>130</v>
      </c>
    </row>
    <row r="55" spans="1:13" x14ac:dyDescent="0.2">
      <c r="A55" s="2" t="s">
        <v>130</v>
      </c>
    </row>
    <row r="56" spans="1:13" x14ac:dyDescent="0.2">
      <c r="A56" s="2" t="s">
        <v>130</v>
      </c>
    </row>
  </sheetData>
  <mergeCells count="38">
    <mergeCell ref="F49:G49"/>
    <mergeCell ref="F50:G50"/>
    <mergeCell ref="F51:G51"/>
    <mergeCell ref="F38:G38"/>
    <mergeCell ref="F40:G40"/>
    <mergeCell ref="F41:G41"/>
    <mergeCell ref="F42:G42"/>
    <mergeCell ref="F43:G43"/>
    <mergeCell ref="F31:G31"/>
    <mergeCell ref="F33:G33"/>
    <mergeCell ref="F34:G34"/>
    <mergeCell ref="F35:G35"/>
    <mergeCell ref="F37:G37"/>
    <mergeCell ref="F26:G26"/>
    <mergeCell ref="F27:G27"/>
    <mergeCell ref="F28:G28"/>
    <mergeCell ref="F29:G29"/>
    <mergeCell ref="F30:G30"/>
    <mergeCell ref="F18:G18"/>
    <mergeCell ref="F20:G20"/>
    <mergeCell ref="F21:G21"/>
    <mergeCell ref="F22:G22"/>
    <mergeCell ref="F24:G24"/>
    <mergeCell ref="F13:G13"/>
    <mergeCell ref="F14:G14"/>
    <mergeCell ref="F15:G15"/>
    <mergeCell ref="F16:G16"/>
    <mergeCell ref="F17:G17"/>
    <mergeCell ref="F6:G6"/>
    <mergeCell ref="F7:G7"/>
    <mergeCell ref="F9:G9"/>
    <mergeCell ref="F10:G10"/>
    <mergeCell ref="F11:G11"/>
    <mergeCell ref="C2:D2"/>
    <mergeCell ref="F2:G2"/>
    <mergeCell ref="F3:G3"/>
    <mergeCell ref="F4:G4"/>
    <mergeCell ref="F5:G5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relic</vt:lpstr>
      <vt:lpstr>-id 配置说明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Wenda Wang</cp:lastModifiedBy>
  <dcterms:created xsi:type="dcterms:W3CDTF">2015-06-05T18:19:00Z</dcterms:created>
  <dcterms:modified xsi:type="dcterms:W3CDTF">2025-05-29T07:30:06Z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2052-12.1.0.20784</vt:lpwstr>
  </property>
</Properties>
</file>