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device_all" sheetId="15" r:id="rId1"/>
    <sheet name="device_wheel" sheetId="13" r:id="rId2"/>
    <sheet name="-id 配置说明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<sst xmlns="http://schemas.openxmlformats.org/spreadsheetml/2006/main" count="539" uniqueCount="288">
  <si>
    <t>#enum slotType: int {车轮 = 0, 顶部 = 1,前 = 2,后 = 3 , 前上 = 4, 后上 = 5}</t>
  </si>
  <si>
    <t>#enum deviceType: int {Core = 1, Wheel = 2, Common = 3}</t>
  </si>
  <si>
    <t>id</t>
  </si>
  <si>
    <t>sub_id</t>
  </si>
  <si>
    <t>name</t>
  </si>
  <si>
    <t>icon</t>
  </si>
  <si>
    <t>build_volume</t>
  </si>
  <si>
    <t>device_type</t>
  </si>
  <si>
    <t>prefeb</t>
  </si>
  <si>
    <t>hp</t>
  </si>
  <si>
    <t>weight</t>
  </si>
  <si>
    <t>basic_range</t>
  </si>
  <si>
    <t>behavior_script</t>
  </si>
  <si>
    <t>basic_damage</t>
  </si>
  <si>
    <t>def</t>
  </si>
  <si>
    <t>armor_piercing</t>
  </si>
  <si>
    <t>critical_chance</t>
  </si>
  <si>
    <t>critical_rate</t>
  </si>
  <si>
    <t>melee_logic</t>
  </si>
  <si>
    <t>fire_logic</t>
  </si>
  <si>
    <t>shield_logic</t>
  </si>
  <si>
    <t>hook_logic</t>
  </si>
  <si>
    <t>other_logic</t>
  </si>
  <si>
    <t>rotate_speed</t>
  </si>
  <si>
    <t>device_upgrade</t>
  </si>
  <si>
    <t>ui_prefab</t>
  </si>
  <si>
    <t>uint key</t>
  </si>
  <si>
    <t>string</t>
  </si>
  <si>
    <t>int</t>
  </si>
  <si>
    <t>deviceType</t>
  </si>
  <si>
    <t>(float,float)</t>
  </si>
  <si>
    <t>uint</t>
  </si>
  <si>
    <t>设备种类
ID</t>
  </si>
  <si>
    <t>设备变种
ID</t>
  </si>
  <si>
    <t>备注</t>
  </si>
  <si>
    <t>版本</t>
  </si>
  <si>
    <t>Spine
文件名称</t>
  </si>
  <si>
    <t>设备名称</t>
  </si>
  <si>
    <t>额外说明</t>
  </si>
  <si>
    <r>
      <rPr>
        <b/>
        <sz val="11"/>
        <color theme="1"/>
        <rFont val="等线"/>
        <charset val="134"/>
        <scheme val="minor"/>
      </rPr>
      <t xml:space="preserve">设备icon
</t>
    </r>
    <r>
      <rPr>
        <i/>
        <sz val="11"/>
        <color theme="1"/>
        <rFont val="等线"/>
        <charset val="134"/>
        <scheme val="minor"/>
      </rPr>
      <t>会显示在操作面板上方</t>
    </r>
  </si>
  <si>
    <t>构筑体积</t>
  </si>
  <si>
    <t>设备分类</t>
  </si>
  <si>
    <t>车轮</t>
  </si>
  <si>
    <t>顶部</t>
  </si>
  <si>
    <t>前</t>
  </si>
  <si>
    <t>后</t>
  </si>
  <si>
    <t>前上</t>
  </si>
  <si>
    <t>后上</t>
  </si>
  <si>
    <t>prefix</t>
  </si>
  <si>
    <r>
      <rPr>
        <b/>
        <sz val="11"/>
        <color theme="1"/>
        <rFont val="等线"/>
        <charset val="134"/>
        <scheme val="minor"/>
      </rPr>
      <t xml:space="preserve">suffix
</t>
    </r>
    <r>
      <rPr>
        <i/>
        <sz val="11"/>
        <color theme="1"/>
        <rFont val="等线"/>
        <charset val="134"/>
        <scheme val="minor"/>
      </rPr>
      <t>device
main name</t>
    </r>
  </si>
  <si>
    <r>
      <rPr>
        <b/>
        <sz val="11"/>
        <rFont val="等线"/>
        <charset val="134"/>
        <scheme val="minor"/>
      </rPr>
      <t>预制体的 path</t>
    </r>
    <r>
      <rPr>
        <sz val="11"/>
        <rFont val="等线"/>
        <charset val="134"/>
        <scheme val="minor"/>
      </rPr>
      <t xml:space="preserve">
（配置值是公式生成的，不要手填）
dp_xxxxxxxxx_x</t>
    </r>
  </si>
  <si>
    <t>耐久</t>
  </si>
  <si>
    <r>
      <rPr>
        <b/>
        <sz val="11"/>
        <color theme="1"/>
        <rFont val="等线"/>
        <charset val="134"/>
        <scheme val="minor"/>
      </rPr>
      <t xml:space="preserve">设备重量
</t>
    </r>
    <r>
      <rPr>
        <i/>
        <sz val="11"/>
        <color theme="1"/>
        <rFont val="等线"/>
        <charset val="134"/>
        <scheme val="minor"/>
      </rPr>
      <t>（单位：kg）</t>
    </r>
  </si>
  <si>
    <t>基础攻击范围</t>
  </si>
  <si>
    <t>攻击范围
min</t>
  </si>
  <si>
    <t>攻击范围
max</t>
  </si>
  <si>
    <t>设备行为脚本</t>
  </si>
  <si>
    <r>
      <rPr>
        <b/>
        <sz val="11"/>
        <color theme="1"/>
        <rFont val="等线"/>
        <charset val="134"/>
        <scheme val="minor"/>
      </rPr>
      <t xml:space="preserve">特殊设备伤害
</t>
    </r>
    <r>
      <rPr>
        <i/>
        <sz val="10"/>
        <color theme="1"/>
        <rFont val="等线"/>
        <charset val="134"/>
        <scheme val="minor"/>
      </rPr>
      <t>其他设备伤害不放在这里是为了方便在配置表中计算dps</t>
    </r>
  </si>
  <si>
    <t>减伤</t>
  </si>
  <si>
    <r>
      <rPr>
        <b/>
        <sz val="11"/>
        <color theme="1"/>
        <rFont val="等线"/>
        <charset val="134"/>
        <scheme val="minor"/>
      </rPr>
      <t xml:space="preserve">护甲穿透
</t>
    </r>
    <r>
      <rPr>
        <i/>
        <sz val="10"/>
        <color theme="1"/>
        <rFont val="等线"/>
        <charset val="134"/>
        <scheme val="minor"/>
      </rPr>
      <t>千分比配置
1000=100%</t>
    </r>
  </si>
  <si>
    <r>
      <rPr>
        <b/>
        <sz val="11"/>
        <color theme="1"/>
        <rFont val="等线"/>
        <charset val="134"/>
        <scheme val="minor"/>
      </rPr>
      <t xml:space="preserve">暴击率
</t>
    </r>
    <r>
      <rPr>
        <i/>
        <sz val="10"/>
        <color theme="1"/>
        <rFont val="等线"/>
        <charset val="134"/>
        <scheme val="minor"/>
      </rPr>
      <t>千分比配置
1000=100%</t>
    </r>
  </si>
  <si>
    <r>
      <rPr>
        <b/>
        <sz val="11"/>
        <color theme="1"/>
        <rFont val="等线"/>
        <charset val="134"/>
        <scheme val="minor"/>
      </rPr>
      <t xml:space="preserve">暴击伤害
</t>
    </r>
    <r>
      <rPr>
        <i/>
        <sz val="10"/>
        <color theme="1"/>
        <rFont val="等线"/>
        <charset val="134"/>
        <scheme val="minor"/>
      </rPr>
      <t>千分比配置
1000=100%
配置值不应低于1000</t>
    </r>
  </si>
  <si>
    <r>
      <rPr>
        <b/>
        <sz val="11"/>
        <color theme="1"/>
        <rFont val="等线"/>
        <charset val="134"/>
        <scheme val="minor"/>
      </rPr>
      <t xml:space="preserve">近战逻辑
</t>
    </r>
    <r>
      <rPr>
        <i/>
        <sz val="11"/>
        <color theme="1"/>
        <rFont val="等线"/>
        <charset val="134"/>
        <scheme val="minor"/>
      </rPr>
      <t>近战设备用。引用melee_logic表id</t>
    </r>
  </si>
  <si>
    <r>
      <rPr>
        <b/>
        <sz val="11"/>
        <color theme="1"/>
        <rFont val="等线"/>
        <charset val="134"/>
        <scheme val="minor"/>
      </rPr>
      <t xml:space="preserve">开火逻辑
</t>
    </r>
    <r>
      <rPr>
        <i/>
        <sz val="11"/>
        <color theme="1"/>
        <rFont val="等线"/>
        <charset val="134"/>
        <scheme val="minor"/>
      </rPr>
      <t>远程设备用。引用fire_logic表id</t>
    </r>
  </si>
  <si>
    <r>
      <rPr>
        <b/>
        <sz val="11"/>
        <color theme="1"/>
        <rFont val="等线"/>
        <charset val="134"/>
        <scheme val="minor"/>
      </rPr>
      <t xml:space="preserve">护盾逻辑
</t>
    </r>
    <r>
      <rPr>
        <i/>
        <sz val="11"/>
        <color theme="1"/>
        <rFont val="等线"/>
        <charset val="134"/>
        <scheme val="minor"/>
      </rPr>
      <t>盾牌设备用。引用shield_logic表id</t>
    </r>
  </si>
  <si>
    <r>
      <rPr>
        <b/>
        <sz val="11"/>
        <color theme="1"/>
        <rFont val="等线"/>
        <charset val="134"/>
        <scheme val="minor"/>
      </rPr>
      <t xml:space="preserve">钩索逻辑
</t>
    </r>
    <r>
      <rPr>
        <i/>
        <sz val="11"/>
        <color theme="1"/>
        <rFont val="等线"/>
        <charset val="134"/>
        <scheme val="minor"/>
      </rPr>
      <t>钩索设备用。引用hook_logic表id</t>
    </r>
  </si>
  <si>
    <r>
      <rPr>
        <b/>
        <sz val="11"/>
        <color theme="1"/>
        <rFont val="等线"/>
        <charset val="134"/>
        <scheme val="minor"/>
      </rPr>
      <t xml:space="preserve">其他逻辑
</t>
    </r>
    <r>
      <rPr>
        <i/>
        <sz val="11"/>
        <color theme="1"/>
        <rFont val="等线"/>
        <charset val="134"/>
        <scheme val="minor"/>
      </rPr>
      <t>其他设备用。引用other_logic表id</t>
    </r>
  </si>
  <si>
    <r>
      <rPr>
        <b/>
        <sz val="11"/>
        <color theme="1"/>
        <rFont val="等线"/>
        <charset val="134"/>
        <scheme val="minor"/>
      </rPr>
      <t xml:space="preserve">旋转速度
</t>
    </r>
    <r>
      <rPr>
        <i/>
        <sz val="11"/>
        <color theme="1"/>
        <rFont val="等线"/>
        <charset val="134"/>
        <scheme val="minor"/>
      </rPr>
      <t>单位 = deg/tick
近战：索敌中~冷却中
远程：idle~shoot
钩索：索敌中 ~ Null</t>
    </r>
  </si>
  <si>
    <t>旋转速度
min</t>
  </si>
  <si>
    <t>旋转速度
max</t>
  </si>
  <si>
    <t>设备升级选项id</t>
  </si>
  <si>
    <t>设备UI面板的path</t>
  </si>
  <si>
    <t>硬木车轮</t>
  </si>
  <si>
    <t>YH</t>
  </si>
  <si>
    <t>wheel_wooden</t>
  </si>
  <si>
    <t>Wheel</t>
  </si>
  <si>
    <t>device</t>
  </si>
  <si>
    <t>BasicWheel</t>
  </si>
  <si>
    <t>DeviceUiView</t>
  </si>
  <si>
    <t>履带</t>
  </si>
  <si>
    <t>wheel_track</t>
  </si>
  <si>
    <t>Wheel_Track</t>
  </si>
  <si>
    <t>笨重石轮</t>
  </si>
  <si>
    <t>dp</t>
  </si>
  <si>
    <t>wheel_stone</t>
  </si>
  <si>
    <t>坚固铁轮</t>
  </si>
  <si>
    <t>wheel_iron</t>
  </si>
  <si>
    <t>凝胶车轮</t>
  </si>
  <si>
    <t>wheel_gem</t>
  </si>
  <si>
    <t>废弃轮胎</t>
  </si>
  <si>
    <t>wheel_tyre</t>
  </si>
  <si>
    <t>短匕</t>
  </si>
  <si>
    <t>device_dagger</t>
  </si>
  <si>
    <t>Common</t>
  </si>
  <si>
    <t>dagger</t>
  </si>
  <si>
    <t>NewBasicMelee</t>
  </si>
  <si>
    <t>MeleeUiView</t>
  </si>
  <si>
    <t>砍刀</t>
  </si>
  <si>
    <t>device_machete</t>
  </si>
  <si>
    <t>machete</t>
  </si>
  <si>
    <t>大剑</t>
  </si>
  <si>
    <t>device_claymore</t>
  </si>
  <si>
    <t>claymore</t>
  </si>
  <si>
    <t>长矛</t>
  </si>
  <si>
    <t>device_spear</t>
  </si>
  <si>
    <t>spear</t>
  </si>
  <si>
    <t>执刑钉棍</t>
  </si>
  <si>
    <t>DG</t>
  </si>
  <si>
    <t>device_executioner_baton</t>
  </si>
  <si>
    <t>executioner_baton</t>
  </si>
  <si>
    <t>执刑斧钺</t>
  </si>
  <si>
    <t>device_executioner_halberd</t>
  </si>
  <si>
    <t>executioner_halberd</t>
  </si>
  <si>
    <t>巨斧</t>
  </si>
  <si>
    <t>ax</t>
  </si>
  <si>
    <t>钉锤</t>
  </si>
  <si>
    <t>mace</t>
  </si>
  <si>
    <t>弓箭</t>
  </si>
  <si>
    <t>device_crossbow</t>
  </si>
  <si>
    <t>bow</t>
  </si>
  <si>
    <t>NewBasicShooter</t>
  </si>
  <si>
    <t>ShooterUiView</t>
  </si>
  <si>
    <t>防身手枪</t>
  </si>
  <si>
    <t>device_musket</t>
  </si>
  <si>
    <t>pistol</t>
  </si>
  <si>
    <t>喇叭霰弹枪</t>
  </si>
  <si>
    <t>device_shotgun</t>
  </si>
  <si>
    <t>shotgun</t>
  </si>
  <si>
    <t>百子连珠炮</t>
  </si>
  <si>
    <t>device_volley_gun</t>
  </si>
  <si>
    <t>极大弹匣，极长装填时间</t>
  </si>
  <si>
    <t>volley_gun</t>
  </si>
  <si>
    <t>机关箭匣</t>
  </si>
  <si>
    <t>device_rapid_fire_quiver</t>
  </si>
  <si>
    <t>rapid_fire_quiver</t>
  </si>
  <si>
    <t>火箭爆弹</t>
  </si>
  <si>
    <t>device_rocket_bomb</t>
  </si>
  <si>
    <t>rocket_bomb</t>
  </si>
  <si>
    <t>土制火箭爆弹</t>
  </si>
  <si>
    <t>homemade_rocket_bomb</t>
  </si>
  <si>
    <t>单发火枪</t>
  </si>
  <si>
    <t>musket</t>
  </si>
  <si>
    <t>命运手枪</t>
  </si>
  <si>
    <t>低伤害，高暴率，高暴伤</t>
  </si>
  <si>
    <t>fortune_pistol</t>
  </si>
  <si>
    <t>静心猎人火枪</t>
  </si>
  <si>
    <t>暴击率随攻击间隔上升</t>
  </si>
  <si>
    <t>patience_musket</t>
  </si>
  <si>
    <t>镇暴左轮</t>
  </si>
  <si>
    <t>device_anti_riot_revolver</t>
  </si>
  <si>
    <t>anti_riot_revolver</t>
  </si>
  <si>
    <t>镇暴霰弹枪</t>
  </si>
  <si>
    <t>device_anti_riot_shotgun</t>
  </si>
  <si>
    <t>anti_riot_shotgun</t>
  </si>
  <si>
    <t>重弩</t>
  </si>
  <si>
    <t>heave_crossbow</t>
  </si>
  <si>
    <t>梭镖床弩</t>
  </si>
  <si>
    <t>spear_ballista</t>
  </si>
  <si>
    <t>长杆火铳</t>
  </si>
  <si>
    <t>long_barreled_musket</t>
  </si>
  <si>
    <t>车载投石器</t>
  </si>
  <si>
    <t>device_catapult</t>
  </si>
  <si>
    <t>catapult</t>
  </si>
  <si>
    <t>Shooter_Trebuchet</t>
  </si>
  <si>
    <t>慑敌战鼓</t>
  </si>
  <si>
    <t>device_war_drum</t>
  </si>
  <si>
    <t>war_drum</t>
  </si>
  <si>
    <t>War_Drum</t>
  </si>
  <si>
    <t>UIView_Unique_WarDrum</t>
  </si>
  <si>
    <t>捕兽草</t>
  </si>
  <si>
    <t>FT</t>
  </si>
  <si>
    <t>device_9999_hua</t>
  </si>
  <si>
    <t>catching_flower</t>
  </si>
  <si>
    <t>Catching_Flower</t>
  </si>
  <si>
    <t>水龙</t>
  </si>
  <si>
    <t>waterthrower</t>
  </si>
  <si>
    <t>火龙</t>
  </si>
  <si>
    <t>flamethrower</t>
  </si>
  <si>
    <t>铜炮</t>
  </si>
  <si>
    <t>bronze cannon</t>
  </si>
  <si>
    <t>千钧战槊</t>
  </si>
  <si>
    <t>giant_lance</t>
  </si>
  <si>
    <t>龙首火箭</t>
  </si>
  <si>
    <t>dragon_rocket</t>
  </si>
  <si>
    <t>一窝蜂</t>
  </si>
  <si>
    <t>cluster_rocket</t>
  </si>
  <si>
    <t>小圆盾</t>
  </si>
  <si>
    <t>device_9999_bi</t>
  </si>
  <si>
    <t>buckler</t>
  </si>
  <si>
    <t>BasicShield</t>
  </si>
  <si>
    <t>ShieldUIView</t>
  </si>
  <si>
    <t>木盾</t>
  </si>
  <si>
    <t>shield</t>
  </si>
  <si>
    <t>长阔盾</t>
  </si>
  <si>
    <t>testudo</t>
  </si>
  <si>
    <t>硬皮盾</t>
  </si>
  <si>
    <t>leather_shield</t>
  </si>
  <si>
    <t>金属板</t>
  </si>
  <si>
    <t>metal_plate</t>
  </si>
  <si>
    <t>尖刺格斗盾</t>
  </si>
  <si>
    <t>spiked_shield</t>
  </si>
  <si>
    <t>藤牌</t>
  </si>
  <si>
    <t>vine_shield</t>
  </si>
  <si>
    <t>格斗短剑</t>
  </si>
  <si>
    <t>protective_short_sword</t>
  </si>
  <si>
    <t>拖曳钩索</t>
  </si>
  <si>
    <t>device_hookrope</t>
  </si>
  <si>
    <t>hookrope</t>
  </si>
  <si>
    <t>NewBasicHook</t>
  </si>
  <si>
    <t>HookUiView</t>
  </si>
  <si>
    <t>货运吊臂</t>
  </si>
  <si>
    <t>device_merchant_crane</t>
  </si>
  <si>
    <t>merchant_crane</t>
  </si>
  <si>
    <t>商队塔吊</t>
  </si>
  <si>
    <t>device_merchant_tower_crane</t>
  </si>
  <si>
    <t>merchant_tower_crane</t>
  </si>
  <si>
    <t>捕奴肉钩</t>
  </si>
  <si>
    <t>device_slave_hookrope</t>
  </si>
  <si>
    <t>slave_hookrope</t>
  </si>
  <si>
    <t>执刑人挂钩</t>
  </si>
  <si>
    <t>device_executioner_hookrope</t>
  </si>
  <si>
    <t>executioner_hookrope</t>
  </si>
  <si>
    <t>笨重撞角</t>
  </si>
  <si>
    <t>ram</t>
  </si>
  <si>
    <t>荆棘撞角</t>
  </si>
  <si>
    <t>刀斧傀儡</t>
  </si>
  <si>
    <t>puppet_blade</t>
  </si>
  <si>
    <t>火药傀儡</t>
  </si>
  <si>
    <t>puppet_gunpowder</t>
  </si>
  <si>
    <t>弧光傀儡</t>
  </si>
  <si>
    <t>puppet_arc</t>
  </si>
  <si>
    <t>弩箭傀儡</t>
  </si>
  <si>
    <t>puppet_crossbow</t>
  </si>
  <si>
    <t>投石傀儡</t>
  </si>
  <si>
    <t>puppet_sling</t>
  </si>
  <si>
    <t>火铳傀儡</t>
  </si>
  <si>
    <t>puppet_musket</t>
  </si>
  <si>
    <t>魔力方块</t>
  </si>
  <si>
    <t>Core</t>
  </si>
  <si>
    <t>core_magic</t>
  </si>
  <si>
    <t>电池</t>
  </si>
  <si>
    <t>core_battery</t>
  </si>
  <si>
    <t>火热熔炉</t>
  </si>
  <si>
    <t>core_furnace</t>
  </si>
  <si>
    <t>蒸汽轮机</t>
  </si>
  <si>
    <t>core_steam</t>
  </si>
  <si>
    <t>风车轮轴</t>
  </si>
  <si>
    <t>core_windmill</t>
  </si>
  <si>
    <t>仓鼠轮</t>
  </si>
  <si>
    <t>core_mice</t>
  </si>
  <si>
    <t>人力轮</t>
  </si>
  <si>
    <t>core_human</t>
  </si>
  <si>
    <t>wheel_height</t>
  </si>
  <si>
    <t>wheel_radius_visual</t>
  </si>
  <si>
    <t>tractive_force_max</t>
  </si>
  <si>
    <t>feedback_0</t>
  </si>
  <si>
    <t>feedback_1</t>
  </si>
  <si>
    <t>float?</t>
  </si>
  <si>
    <t>float</t>
  </si>
  <si>
    <t>版本/流派</t>
  </si>
  <si>
    <r>
      <rPr>
        <b/>
        <sz val="11"/>
        <color theme="1"/>
        <rFont val="等线"/>
        <charset val="134"/>
        <scheme val="minor"/>
      </rPr>
      <t xml:space="preserve">车轮高度
</t>
    </r>
    <r>
      <rPr>
        <i/>
        <sz val="11"/>
        <color theme="1"/>
        <rFont val="等线"/>
        <charset val="134"/>
        <scheme val="minor"/>
      </rPr>
      <t>(Collider半径)</t>
    </r>
  </si>
  <si>
    <r>
      <rPr>
        <b/>
        <sz val="11"/>
        <color theme="1"/>
        <rFont val="等线"/>
        <charset val="134"/>
        <scheme val="minor"/>
      </rPr>
      <t xml:space="preserve">车轮视觉高度
</t>
    </r>
    <r>
      <rPr>
        <i/>
        <sz val="11"/>
        <color theme="1"/>
        <rFont val="等线"/>
        <charset val="134"/>
        <scheme val="minor"/>
      </rPr>
      <t>(用于转动表现)</t>
    </r>
  </si>
  <si>
    <r>
      <rPr>
        <b/>
        <sz val="11"/>
        <color theme="1"/>
        <rFont val="等线"/>
        <charset val="134"/>
        <scheme val="minor"/>
      </rPr>
      <t xml:space="preserve">最大牵引力
</t>
    </r>
    <r>
      <rPr>
        <i/>
        <sz val="11"/>
        <color theme="1"/>
        <rFont val="等线"/>
        <charset val="134"/>
        <scheme val="minor"/>
      </rPr>
      <t>（N）</t>
    </r>
  </si>
  <si>
    <r>
      <rPr>
        <b/>
        <sz val="11"/>
        <color theme="1"/>
        <rFont val="等线"/>
        <charset val="134"/>
        <scheme val="minor"/>
      </rPr>
      <t xml:space="preserve">阻力系数0
</t>
    </r>
    <r>
      <rPr>
        <i/>
        <sz val="11"/>
        <color theme="1"/>
        <rFont val="等线"/>
        <charset val="134"/>
        <scheme val="minor"/>
      </rPr>
      <t>正相关于v^0
绝对值越低，承重性能越好</t>
    </r>
  </si>
  <si>
    <r>
      <rPr>
        <b/>
        <sz val="11"/>
        <color theme="1"/>
        <rFont val="等线"/>
        <charset val="134"/>
        <scheme val="minor"/>
      </rPr>
      <t xml:space="preserve">阻力系数1
</t>
    </r>
    <r>
      <rPr>
        <i/>
        <sz val="11"/>
        <color theme="1"/>
        <rFont val="等线"/>
        <charset val="134"/>
        <scheme val="minor"/>
      </rPr>
      <t>正相关于v^1
绝对值越低，高速性能越好</t>
    </r>
  </si>
  <si>
    <t xml:space="preserve"> </t>
  </si>
  <si>
    <t>第1位</t>
  </si>
  <si>
    <t>第2位</t>
  </si>
  <si>
    <t>第3位</t>
  </si>
  <si>
    <t>第4位</t>
  </si>
  <si>
    <t>第5位</t>
  </si>
  <si>
    <t>第6位</t>
  </si>
  <si>
    <t>第7位</t>
  </si>
  <si>
    <t>12 = wheel</t>
  </si>
  <si>
    <t>1 = 车轮</t>
  </si>
  <si>
    <t>01 = 玩家基础/未分类</t>
  </si>
  <si>
    <t>编号</t>
  </si>
  <si>
    <t>2 = 滑橇</t>
  </si>
  <si>
    <t>11 = 地宫设备</t>
  </si>
  <si>
    <t>12 ~19 = 其他关卡设备</t>
  </si>
  <si>
    <t>13 = other_device</t>
  </si>
  <si>
    <t>1 = 近战</t>
  </si>
  <si>
    <t>2 = 远程</t>
  </si>
  <si>
    <t>3 = 重型</t>
  </si>
  <si>
    <t>4 = 盾牌</t>
  </si>
  <si>
    <t>5 = 钩索</t>
  </si>
  <si>
    <t>6 = 非操作物</t>
  </si>
  <si>
    <t>7 = 傀儡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</si>
</sst>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color theme="0"/>
      <name val="等线"/>
      <charset val="134"/>
      <scheme val="minor"/>
    </font>
    <font>
      <sz val="12"/>
      <color theme="5" tint="0.399243140964995"/>
      <name val="等线"/>
      <charset val="134"/>
      <scheme val="minor"/>
    </font>
    <font>
      <i/>
      <sz val="11"/>
      <color theme="6"/>
      <name val="等线"/>
      <charset val="134"/>
      <scheme val="minor"/>
    </font>
    <font>
      <i/>
      <sz val="12"/>
      <color theme="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5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6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12"/>
      <color theme="5"/>
      <name val="等线"/>
      <charset val="134"/>
      <scheme val="minor"/>
    </font>
    <font>
      <sz val="1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5" tint="0.39924314096499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theme="1"/>
      <name val="等线"/>
      <charset val="134"/>
      <scheme val="minor"/>
    </font>
    <font>
      <i/>
      <sz val="10"/>
      <color theme="1"/>
      <name val="等线"/>
      <charset val="134"/>
      <scheme val="minor"/>
    </font>
    <font>
      <b/>
      <sz val="11"/>
      <name val="等线"/>
      <charset val="134"/>
      <scheme val="minor"/>
    </font>
    <font>
      <i/>
      <sz val="11"/>
      <color theme="1"/>
      <name val="等线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C2767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9" fillId="18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42">
    <xf numFmtId="0" fontId="0" fillId="0" borderId="0" xfId="0"/>
    <xf numFmtId="0" fontId="1" fillId="0" borderId="0" xfId="51" applyFont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3" fillId="2" borderId="0" xfId="50" applyFont="1" applyFill="1" applyAlignment="1">
      <alignment horizontal="center" vertical="center"/>
    </xf>
    <xf numFmtId="0" fontId="4" fillId="2" borderId="0" xfId="50" applyFont="1" applyFill="1" applyAlignment="1">
      <alignment horizontal="center" vertical="center"/>
    </xf>
    <xf numFmtId="0" fontId="0" fillId="3" borderId="0" xfId="50" applyFill="1" applyAlignment="1">
      <alignment horizontal="center" vertical="center"/>
    </xf>
    <xf numFmtId="0" fontId="0" fillId="0" borderId="0" xfId="50" applyAlignment="1">
      <alignment vertical="center"/>
    </xf>
    <xf numFmtId="0" fontId="0" fillId="0" borderId="0" xfId="50" applyAlignment="1">
      <alignment horizontal="center" vertical="center"/>
    </xf>
    <xf numFmtId="0" fontId="5" fillId="0" borderId="0" xfId="50" applyFont="1" applyAlignment="1">
      <alignment vertical="center"/>
    </xf>
    <xf numFmtId="0" fontId="6" fillId="2" borderId="0" xfId="50" applyFont="1" applyFill="1" applyAlignment="1">
      <alignment horizontal="center" vertical="center"/>
    </xf>
    <xf numFmtId="0" fontId="7" fillId="3" borderId="0" xfId="50" applyFont="1" applyFill="1" applyAlignment="1">
      <alignment horizontal="center" vertical="center" wrapText="1"/>
    </xf>
    <xf numFmtId="0" fontId="5" fillId="3" borderId="0" xfId="50" applyFont="1" applyFill="1" applyAlignment="1">
      <alignment horizontal="center" vertical="center"/>
    </xf>
    <xf numFmtId="0" fontId="5" fillId="3" borderId="0" xfId="50" applyFont="1" applyFill="1" applyAlignment="1">
      <alignment horizontal="center" vertical="center" wrapText="1"/>
    </xf>
    <xf numFmtId="0" fontId="0" fillId="4" borderId="0" xfId="50" applyFill="1" applyAlignment="1">
      <alignment horizontal="center" vertical="center" wrapText="1"/>
    </xf>
    <xf numFmtId="0" fontId="0" fillId="3" borderId="0" xfId="50" applyFill="1" applyAlignment="1">
      <alignment horizontal="center" vertical="center" wrapText="1"/>
    </xf>
    <xf numFmtId="0" fontId="8" fillId="0" borderId="0" xfId="50" applyFont="1" applyAlignment="1">
      <alignment horizontal="center" vertical="center"/>
    </xf>
    <xf numFmtId="0" fontId="0" fillId="5" borderId="1" xfId="50" applyFill="1" applyBorder="1" applyAlignment="1">
      <alignment horizontal="center" vertical="center"/>
    </xf>
    <xf numFmtId="0" fontId="9" fillId="6" borderId="0" xfId="50" applyFont="1" applyFill="1" applyAlignment="1">
      <alignment vertical="center"/>
    </xf>
    <xf numFmtId="49" fontId="0" fillId="0" borderId="0" xfId="50" applyNumberFormat="1" applyAlignment="1">
      <alignment horizontal="center" vertical="center"/>
    </xf>
    <xf numFmtId="0" fontId="10" fillId="0" borderId="0" xfId="50" applyFont="1" applyAlignment="1">
      <alignment horizontal="center" vertical="center"/>
    </xf>
    <xf numFmtId="0" fontId="7" fillId="3" borderId="0" xfId="50" applyFont="1" applyFill="1" applyAlignment="1">
      <alignment horizontal="center" vertical="center"/>
    </xf>
    <xf numFmtId="0" fontId="11" fillId="3" borderId="0" xfId="50" applyFont="1" applyFill="1" applyAlignment="1">
      <alignment horizontal="center" vertical="center" wrapText="1"/>
    </xf>
    <xf numFmtId="0" fontId="5" fillId="7" borderId="0" xfId="50" applyFont="1" applyFill="1" applyAlignment="1">
      <alignment vertical="center"/>
    </xf>
    <xf numFmtId="0" fontId="5" fillId="8" borderId="0" xfId="50" applyFont="1" applyFill="1" applyAlignment="1">
      <alignment vertical="center"/>
    </xf>
    <xf numFmtId="0" fontId="5" fillId="9" borderId="0" xfId="50" applyFont="1" applyFill="1" applyAlignment="1">
      <alignment vertical="center"/>
    </xf>
    <xf numFmtId="0" fontId="12" fillId="0" borderId="0" xfId="50" applyFont="1" applyAlignment="1">
      <alignment vertical="center"/>
    </xf>
    <xf numFmtId="0" fontId="5" fillId="10" borderId="0" xfId="50" applyFont="1" applyFill="1" applyAlignment="1">
      <alignment vertical="center"/>
    </xf>
    <xf numFmtId="0" fontId="13" fillId="3" borderId="0" xfId="50" applyFont="1" applyFill="1" applyAlignment="1">
      <alignment horizontal="center" vertical="center" wrapText="1"/>
    </xf>
    <xf numFmtId="49" fontId="3" fillId="2" borderId="0" xfId="50" applyNumberFormat="1" applyFont="1" applyFill="1" applyAlignment="1">
      <alignment horizontal="center" vertical="center"/>
    </xf>
    <xf numFmtId="0" fontId="14" fillId="2" borderId="0" xfId="50" applyFont="1" applyFill="1" applyAlignment="1">
      <alignment horizontal="center" vertical="center"/>
    </xf>
    <xf numFmtId="49" fontId="4" fillId="2" borderId="0" xfId="50" applyNumberFormat="1" applyFont="1" applyFill="1" applyAlignment="1">
      <alignment horizontal="center" vertical="center"/>
    </xf>
    <xf numFmtId="0" fontId="15" fillId="3" borderId="0" xfId="50" applyFont="1" applyFill="1" applyAlignment="1">
      <alignment horizontal="center" vertical="center" wrapText="1"/>
    </xf>
    <xf numFmtId="0" fontId="7" fillId="11" borderId="0" xfId="50" applyFont="1" applyFill="1" applyAlignment="1">
      <alignment horizontal="center" vertical="center" wrapText="1"/>
    </xf>
    <xf numFmtId="49" fontId="7" fillId="3" borderId="0" xfId="50" applyNumberFormat="1" applyFont="1" applyFill="1" applyAlignment="1">
      <alignment horizontal="center" vertical="center" wrapText="1"/>
    </xf>
    <xf numFmtId="0" fontId="8" fillId="3" borderId="0" xfId="50" applyFont="1" applyFill="1" applyAlignment="1">
      <alignment horizontal="center" vertical="center" wrapText="1"/>
    </xf>
    <xf numFmtId="49" fontId="0" fillId="12" borderId="0" xfId="50" applyNumberFormat="1" applyFill="1" applyAlignment="1">
      <alignment horizontal="center" vertical="center"/>
    </xf>
    <xf numFmtId="0" fontId="0" fillId="12" borderId="0" xfId="50" applyFill="1" applyAlignment="1">
      <alignment horizontal="center" vertical="center"/>
    </xf>
    <xf numFmtId="0" fontId="7" fillId="13" borderId="0" xfId="50" applyFont="1" applyFill="1" applyAlignment="1">
      <alignment horizontal="center" vertical="center" wrapText="1"/>
    </xf>
    <xf numFmtId="0" fontId="16" fillId="2" borderId="0" xfId="50" applyFont="1" applyFill="1" applyAlignment="1">
      <alignment horizontal="center" vertical="center"/>
    </xf>
    <xf numFmtId="0" fontId="17" fillId="2" borderId="0" xfId="50" applyFont="1" applyFill="1" applyAlignment="1">
      <alignment horizontal="center" vertical="center"/>
    </xf>
    <xf numFmtId="0" fontId="0" fillId="14" borderId="0" xfId="50" applyFill="1" applyAlignment="1">
      <alignment horizontal="center" vertical="center"/>
    </xf>
    <xf numFmtId="9" fontId="0" fillId="0" borderId="0" xfId="50" applyNumberFormat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</cellStyles>
  <dxfs count="1"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colors>
    <mruColors>
      <color rgb="00FCAC88"/>
      <color rgb="005C2767"/>
      <color rgb="00DAA5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R80"/>
  <sheetViews>
    <sheetView tabSelected="1" workbookViewId="0">
      <pane xSplit="5" ySplit="5" topLeftCell="F36" activePane="bottomRight" state="frozen"/>
      <selection/>
      <selection pane="topRight"/>
      <selection pane="bottomLeft"/>
      <selection pane="bottomRight" activeCell="H39" sqref="H39"/>
    </sheetView>
  </sheetViews>
  <sheetFormatPr defaultColWidth="9" defaultRowHeight="14.25"/>
  <cols>
    <col min="1" max="1" width="10.625" style="6" customWidth="1"/>
    <col min="2" max="2" width="9" style="7" customWidth="1"/>
    <col min="3" max="3" width="15.5" style="8" customWidth="1"/>
    <col min="4" max="4" width="5.75" style="8" customWidth="1"/>
    <col min="5" max="5" width="25.25" style="8" customWidth="1"/>
    <col min="6" max="6" width="41" style="6" customWidth="1"/>
    <col min="7" max="7" width="21.5" style="8" customWidth="1"/>
    <col min="8" max="8" width="31.75" style="15" customWidth="1"/>
    <col min="9" max="9" width="13.375" style="15" customWidth="1"/>
    <col min="10" max="10" width="11.625" style="15" customWidth="1"/>
    <col min="11" max="16" width="2.5" style="16" customWidth="1"/>
    <col min="17" max="17" width="7.875" style="16" customWidth="1"/>
    <col min="18" max="18" width="24" style="16" customWidth="1"/>
    <col min="19" max="19" width="32.625" style="17" customWidth="1"/>
    <col min="20" max="20" width="5.25" style="7" customWidth="1"/>
    <col min="21" max="21" width="13.5" style="7" customWidth="1"/>
    <col min="22" max="22" width="13" style="18" customWidth="1"/>
    <col min="23" max="24" width="9" style="19"/>
    <col min="25" max="25" width="17.75" style="6" customWidth="1"/>
    <col min="26" max="27" width="14" style="7" customWidth="1"/>
    <col min="28" max="28" width="14.75" style="7" customWidth="1"/>
    <col min="29" max="29" width="14.25" style="7" customWidth="1"/>
    <col min="30" max="30" width="11.25" style="7" customWidth="1"/>
    <col min="31" max="35" width="12.75" style="7" customWidth="1"/>
    <col min="36" max="36" width="21" style="18" customWidth="1"/>
    <col min="37" max="38" width="9" style="19"/>
    <col min="39" max="39" width="15.375" style="7" customWidth="1"/>
    <col min="40" max="40" width="23.625" style="7" customWidth="1"/>
    <col min="41" max="16384" width="9" style="6"/>
  </cols>
  <sheetData>
    <row r="1" spans="1:19">
      <c r="A1" s="6" t="s">
        <v>0</v>
      </c>
      <c r="F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</row>
    <row r="2" spans="1:19">
      <c r="A2" s="6" t="s">
        <v>1</v>
      </c>
      <c r="F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</row>
    <row r="3" s="3" customFormat="1" ht="15.75" spans="1:40">
      <c r="A3" s="3" t="s">
        <v>2</v>
      </c>
      <c r="B3" s="3" t="s">
        <v>3</v>
      </c>
      <c r="C3" s="9"/>
      <c r="D3" s="9"/>
      <c r="E3" s="9"/>
      <c r="F3" s="3" t="s">
        <v>4</v>
      </c>
      <c r="G3" s="9"/>
      <c r="H3" s="3" t="s">
        <v>5</v>
      </c>
      <c r="I3" s="3" t="s">
        <v>6</v>
      </c>
      <c r="J3" s="3" t="s">
        <v>7</v>
      </c>
      <c r="S3" s="3" t="s">
        <v>8</v>
      </c>
      <c r="T3" s="3" t="s">
        <v>9</v>
      </c>
      <c r="U3" s="3" t="s">
        <v>10</v>
      </c>
      <c r="V3" s="28" t="s">
        <v>11</v>
      </c>
      <c r="W3" s="29"/>
      <c r="X3" s="29"/>
      <c r="Y3" s="3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  <c r="AI3" s="38" t="s">
        <v>22</v>
      </c>
      <c r="AJ3" s="28" t="s">
        <v>23</v>
      </c>
      <c r="AK3" s="29"/>
      <c r="AL3" s="29"/>
      <c r="AM3" s="3" t="s">
        <v>24</v>
      </c>
      <c r="AN3" s="3" t="s">
        <v>25</v>
      </c>
    </row>
    <row r="4" s="4" customFormat="1" ht="15.75" spans="1:40">
      <c r="A4" s="4" t="s">
        <v>26</v>
      </c>
      <c r="B4" s="4" t="s">
        <v>26</v>
      </c>
      <c r="C4" s="9"/>
      <c r="D4" s="9"/>
      <c r="E4" s="9"/>
      <c r="F4" s="4" t="s">
        <v>27</v>
      </c>
      <c r="G4" s="9"/>
      <c r="H4" s="4" t="s">
        <v>27</v>
      </c>
      <c r="I4" s="4" t="s">
        <v>28</v>
      </c>
      <c r="J4" s="4" t="s">
        <v>29</v>
      </c>
      <c r="S4" s="4" t="s">
        <v>27</v>
      </c>
      <c r="T4" s="4" t="s">
        <v>28</v>
      </c>
      <c r="U4" s="4" t="s">
        <v>28</v>
      </c>
      <c r="V4" s="30" t="s">
        <v>30</v>
      </c>
      <c r="W4" s="29"/>
      <c r="X4" s="29"/>
      <c r="Y4" s="4" t="s">
        <v>27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28</v>
      </c>
      <c r="AG4" s="4" t="s">
        <v>28</v>
      </c>
      <c r="AH4" s="4" t="s">
        <v>28</v>
      </c>
      <c r="AI4" s="39" t="s">
        <v>28</v>
      </c>
      <c r="AJ4" s="30" t="s">
        <v>30</v>
      </c>
      <c r="AK4" s="29"/>
      <c r="AL4" s="29"/>
      <c r="AM4" s="4" t="s">
        <v>31</v>
      </c>
      <c r="AN4" s="4" t="s">
        <v>27</v>
      </c>
    </row>
    <row r="5" s="5" customFormat="1" ht="71.25" spans="1:40">
      <c r="A5" s="10" t="s">
        <v>32</v>
      </c>
      <c r="B5" s="10" t="s">
        <v>33</v>
      </c>
      <c r="C5" s="11" t="s">
        <v>34</v>
      </c>
      <c r="D5" s="12" t="s">
        <v>35</v>
      </c>
      <c r="E5" s="12" t="s">
        <v>36</v>
      </c>
      <c r="F5" s="20" t="s">
        <v>37</v>
      </c>
      <c r="G5" s="12" t="s">
        <v>38</v>
      </c>
      <c r="H5" s="21" t="s">
        <v>39</v>
      </c>
      <c r="I5" s="20" t="s">
        <v>40</v>
      </c>
      <c r="J5" s="20" t="s">
        <v>41</v>
      </c>
      <c r="K5" s="27" t="s">
        <v>42</v>
      </c>
      <c r="L5" s="27" t="s">
        <v>43</v>
      </c>
      <c r="M5" s="27" t="s">
        <v>44</v>
      </c>
      <c r="N5" s="27" t="s">
        <v>45</v>
      </c>
      <c r="O5" s="27" t="s">
        <v>46</v>
      </c>
      <c r="P5" s="27" t="s">
        <v>47</v>
      </c>
      <c r="Q5" s="10" t="s">
        <v>48</v>
      </c>
      <c r="R5" s="10" t="s">
        <v>49</v>
      </c>
      <c r="S5" s="31" t="s">
        <v>50</v>
      </c>
      <c r="T5" s="5" t="s">
        <v>51</v>
      </c>
      <c r="U5" s="32" t="s">
        <v>52</v>
      </c>
      <c r="V5" s="33" t="s">
        <v>53</v>
      </c>
      <c r="W5" s="34" t="s">
        <v>54</v>
      </c>
      <c r="X5" s="34" t="s">
        <v>55</v>
      </c>
      <c r="Y5" s="10" t="s">
        <v>56</v>
      </c>
      <c r="Z5" s="10" t="s">
        <v>57</v>
      </c>
      <c r="AA5" s="10" t="s">
        <v>58</v>
      </c>
      <c r="AB5" s="37" t="s">
        <v>59</v>
      </c>
      <c r="AC5" s="37" t="s">
        <v>60</v>
      </c>
      <c r="AD5" s="37" t="s">
        <v>61</v>
      </c>
      <c r="AE5" s="10" t="s">
        <v>62</v>
      </c>
      <c r="AF5" s="10" t="s">
        <v>63</v>
      </c>
      <c r="AG5" s="10" t="s">
        <v>64</v>
      </c>
      <c r="AH5" s="10" t="s">
        <v>65</v>
      </c>
      <c r="AI5" s="21" t="s">
        <v>66</v>
      </c>
      <c r="AJ5" s="33" t="s">
        <v>67</v>
      </c>
      <c r="AK5" s="34" t="s">
        <v>68</v>
      </c>
      <c r="AL5" s="34" t="s">
        <v>69</v>
      </c>
      <c r="AM5" s="20" t="s">
        <v>70</v>
      </c>
      <c r="AN5" s="5" t="s">
        <v>71</v>
      </c>
    </row>
    <row r="6" spans="1:40">
      <c r="A6" s="6">
        <v>1210101</v>
      </c>
      <c r="B6" s="7">
        <v>0</v>
      </c>
      <c r="C6" s="8" t="s">
        <v>72</v>
      </c>
      <c r="D6" s="8" t="s">
        <v>73</v>
      </c>
      <c r="E6" s="8" t="s">
        <v>74</v>
      </c>
      <c r="F6" s="6" t="str">
        <f>IF($A6&lt;&gt;"",_xlfn.TEXTJOIN("_",1,"device_name",$A6,$R6),"")</f>
        <v>device_name_1210101_wheel_wooden</v>
      </c>
      <c r="H6" s="6" t="str">
        <f>IF($A6&lt;&gt;"",_xlfn.TEXTJOIN("_",1,"device_icon",$A6,$R6),"")</f>
        <v>device_icon_1210101_wheel_wooden</v>
      </c>
      <c r="I6" s="7">
        <v>0</v>
      </c>
      <c r="J6" s="7" t="s">
        <v>75</v>
      </c>
      <c r="K6" s="16">
        <v>0</v>
      </c>
      <c r="Q6" s="16" t="s">
        <v>76</v>
      </c>
      <c r="R6" s="16" t="s">
        <v>74</v>
      </c>
      <c r="S6" s="17" t="str">
        <f t="shared" ref="S6:S16" si="0">IF($A6&lt;&gt;"",_xlfn.TEXTJOIN("_",1,Q6,$A6,R6),"")</f>
        <v>device_1210101_wheel_wooden</v>
      </c>
      <c r="T6" s="7">
        <v>40</v>
      </c>
      <c r="U6" s="7">
        <v>25</v>
      </c>
      <c r="V6" s="35"/>
      <c r="W6" s="36"/>
      <c r="X6" s="36"/>
      <c r="Y6" s="6" t="s">
        <v>77</v>
      </c>
      <c r="Z6" s="36"/>
      <c r="AA6" s="7">
        <v>2</v>
      </c>
      <c r="AB6" s="7">
        <v>0</v>
      </c>
      <c r="AC6" s="7">
        <v>0</v>
      </c>
      <c r="AD6" s="7">
        <v>2000</v>
      </c>
      <c r="AE6" s="36"/>
      <c r="AF6" s="36"/>
      <c r="AG6" s="36"/>
      <c r="AH6" s="36"/>
      <c r="AI6" s="36"/>
      <c r="AJ6" s="35"/>
      <c r="AK6" s="35"/>
      <c r="AL6" s="35"/>
      <c r="AM6" s="7" t="str">
        <f>REPLACE($A6,1,1,6)</f>
        <v>6210101</v>
      </c>
      <c r="AN6" s="7" t="s">
        <v>78</v>
      </c>
    </row>
    <row r="7" spans="1:40">
      <c r="A7" s="6">
        <v>1210102</v>
      </c>
      <c r="B7" s="7">
        <v>0</v>
      </c>
      <c r="C7" s="8" t="s">
        <v>79</v>
      </c>
      <c r="D7" s="8" t="s">
        <v>73</v>
      </c>
      <c r="E7" s="8" t="s">
        <v>80</v>
      </c>
      <c r="F7" s="6" t="str">
        <f t="shared" ref="F7:F46" si="1">IF($A7&lt;&gt;"",_xlfn.TEXTJOIN("_",1,"device_name",$A7,$R7),"")</f>
        <v>device_name_1210102_wheel_track</v>
      </c>
      <c r="H7" s="6" t="str">
        <f>IF($A7&lt;&gt;"",_xlfn.TEXTJOIN("_",1,"device_icon",$A7,$R7),"")</f>
        <v>device_icon_1210102_wheel_track</v>
      </c>
      <c r="I7" s="7">
        <v>0</v>
      </c>
      <c r="J7" s="7" t="s">
        <v>75</v>
      </c>
      <c r="K7" s="16">
        <v>0</v>
      </c>
      <c r="Q7" s="16" t="s">
        <v>76</v>
      </c>
      <c r="R7" s="16" t="s">
        <v>80</v>
      </c>
      <c r="S7" s="17" t="str">
        <f t="shared" si="0"/>
        <v>device_1210102_wheel_track</v>
      </c>
      <c r="T7" s="7">
        <v>85</v>
      </c>
      <c r="U7" s="7">
        <v>735</v>
      </c>
      <c r="V7" s="35"/>
      <c r="W7" s="36"/>
      <c r="X7" s="36"/>
      <c r="Y7" s="6" t="s">
        <v>81</v>
      </c>
      <c r="Z7" s="36"/>
      <c r="AA7" s="7">
        <v>9</v>
      </c>
      <c r="AB7" s="7">
        <v>0</v>
      </c>
      <c r="AC7" s="7">
        <v>0</v>
      </c>
      <c r="AD7" s="7">
        <v>2000</v>
      </c>
      <c r="AE7" s="36"/>
      <c r="AF7" s="36"/>
      <c r="AG7" s="36"/>
      <c r="AH7" s="36"/>
      <c r="AI7" s="36"/>
      <c r="AJ7" s="35"/>
      <c r="AK7" s="35"/>
      <c r="AL7" s="35"/>
      <c r="AM7" s="7" t="str">
        <f>REPLACE($A7,1,1,6)</f>
        <v>6210102</v>
      </c>
      <c r="AN7" s="7" t="s">
        <v>78</v>
      </c>
    </row>
    <row r="8" spans="1:40">
      <c r="A8" s="6">
        <v>120000002</v>
      </c>
      <c r="B8" s="7">
        <v>0</v>
      </c>
      <c r="C8" s="8" t="s">
        <v>82</v>
      </c>
      <c r="F8" s="6" t="str">
        <f t="shared" si="1"/>
        <v>device_name_120000002_wheel_stone</v>
      </c>
      <c r="H8" s="6" t="str">
        <f t="shared" ref="H8:H13" si="2">IF($A8&lt;&gt;"",_xlfn.TEXTJOIN("_",1,"device_icon",$A8,$R8),"")</f>
        <v>device_icon_120000002_wheel_stone</v>
      </c>
      <c r="I8" s="7">
        <v>0</v>
      </c>
      <c r="J8" s="7" t="s">
        <v>75</v>
      </c>
      <c r="K8" s="16">
        <v>0</v>
      </c>
      <c r="Q8" s="16" t="s">
        <v>83</v>
      </c>
      <c r="R8" s="16" t="s">
        <v>84</v>
      </c>
      <c r="S8" s="17" t="str">
        <f t="shared" si="0"/>
        <v>dp_120000002_wheel_stone</v>
      </c>
      <c r="T8" s="7">
        <v>40</v>
      </c>
      <c r="U8" s="7">
        <v>100</v>
      </c>
      <c r="AA8" s="7">
        <v>0</v>
      </c>
      <c r="AN8" s="7" t="s">
        <v>78</v>
      </c>
    </row>
    <row r="9" spans="1:40">
      <c r="A9" s="6">
        <v>120000003</v>
      </c>
      <c r="B9" s="7">
        <v>0</v>
      </c>
      <c r="C9" s="8" t="s">
        <v>85</v>
      </c>
      <c r="F9" s="6" t="str">
        <f t="shared" si="1"/>
        <v>device_name_120000003_wheel_iron</v>
      </c>
      <c r="H9" s="6" t="str">
        <f t="shared" si="2"/>
        <v>device_icon_120000003_wheel_iron</v>
      </c>
      <c r="I9" s="7">
        <v>0</v>
      </c>
      <c r="J9" s="7" t="s">
        <v>75</v>
      </c>
      <c r="K9" s="16">
        <v>0</v>
      </c>
      <c r="Q9" s="16" t="s">
        <v>83</v>
      </c>
      <c r="R9" s="16" t="s">
        <v>86</v>
      </c>
      <c r="S9" s="17" t="str">
        <f t="shared" si="0"/>
        <v>dp_120000003_wheel_iron</v>
      </c>
      <c r="T9" s="7">
        <v>40</v>
      </c>
      <c r="U9" s="7">
        <v>250</v>
      </c>
      <c r="AA9" s="7">
        <v>0</v>
      </c>
      <c r="AN9" s="7" t="s">
        <v>78</v>
      </c>
    </row>
    <row r="10" spans="1:40">
      <c r="A10" s="6">
        <v>120000004</v>
      </c>
      <c r="B10" s="7">
        <v>0</v>
      </c>
      <c r="C10" s="8" t="s">
        <v>87</v>
      </c>
      <c r="F10" s="6" t="str">
        <f t="shared" si="1"/>
        <v>device_name_120000004_wheel_gem</v>
      </c>
      <c r="H10" s="6" t="str">
        <f t="shared" si="2"/>
        <v>device_icon_120000004_wheel_gem</v>
      </c>
      <c r="I10" s="7">
        <v>0</v>
      </c>
      <c r="J10" s="7" t="s">
        <v>75</v>
      </c>
      <c r="K10" s="16">
        <v>0</v>
      </c>
      <c r="Q10" s="16" t="s">
        <v>83</v>
      </c>
      <c r="R10" s="16" t="s">
        <v>88</v>
      </c>
      <c r="S10" s="17" t="str">
        <f t="shared" si="0"/>
        <v>dp_120000004_wheel_gem</v>
      </c>
      <c r="T10" s="7">
        <v>40</v>
      </c>
      <c r="U10" s="7">
        <v>50</v>
      </c>
      <c r="AA10" s="7">
        <v>0</v>
      </c>
      <c r="AN10" s="7" t="s">
        <v>78</v>
      </c>
    </row>
    <row r="11" spans="1:40">
      <c r="A11" s="6">
        <v>120000006</v>
      </c>
      <c r="B11" s="7">
        <v>0</v>
      </c>
      <c r="C11" s="8" t="s">
        <v>89</v>
      </c>
      <c r="F11" s="6" t="str">
        <f t="shared" si="1"/>
        <v>device_name_120000006_wheel_tyre</v>
      </c>
      <c r="H11" s="6" t="str">
        <f t="shared" si="2"/>
        <v>device_icon_120000006_wheel_tyre</v>
      </c>
      <c r="I11" s="7">
        <v>0</v>
      </c>
      <c r="J11" s="7" t="s">
        <v>75</v>
      </c>
      <c r="K11" s="16">
        <v>0</v>
      </c>
      <c r="Q11" s="16" t="s">
        <v>83</v>
      </c>
      <c r="R11" s="16" t="s">
        <v>90</v>
      </c>
      <c r="S11" s="17" t="str">
        <f t="shared" si="0"/>
        <v>dp_120000006_wheel_tyre</v>
      </c>
      <c r="T11" s="7">
        <v>40</v>
      </c>
      <c r="U11" s="7">
        <v>100</v>
      </c>
      <c r="AA11" s="7">
        <v>0</v>
      </c>
      <c r="AN11" s="7" t="s">
        <v>78</v>
      </c>
    </row>
    <row r="12" spans="6:19">
      <c r="F12" s="6" t="str">
        <f t="shared" si="1"/>
        <v/>
      </c>
      <c r="S12" s="17" t="str">
        <f t="shared" si="0"/>
        <v/>
      </c>
    </row>
    <row r="13" spans="1:40">
      <c r="A13" s="6">
        <v>1310101</v>
      </c>
      <c r="B13" s="7">
        <v>0</v>
      </c>
      <c r="C13" s="8" t="s">
        <v>91</v>
      </c>
      <c r="D13" s="8" t="s">
        <v>73</v>
      </c>
      <c r="E13" s="8" t="s">
        <v>92</v>
      </c>
      <c r="F13" s="6" t="str">
        <f t="shared" si="1"/>
        <v>device_name_1310101_dagger</v>
      </c>
      <c r="H13" s="6" t="str">
        <f t="shared" si="2"/>
        <v>device_icon_1310101_dagger</v>
      </c>
      <c r="I13" s="7">
        <v>1</v>
      </c>
      <c r="J13" s="7" t="s">
        <v>93</v>
      </c>
      <c r="M13" s="16">
        <v>0</v>
      </c>
      <c r="N13" s="16">
        <v>1</v>
      </c>
      <c r="O13" s="16">
        <v>0</v>
      </c>
      <c r="P13" s="16">
        <v>1</v>
      </c>
      <c r="Q13" s="16" t="s">
        <v>76</v>
      </c>
      <c r="R13" s="16" t="s">
        <v>94</v>
      </c>
      <c r="S13" s="17" t="str">
        <f t="shared" si="0"/>
        <v>device_1310101_dagger</v>
      </c>
      <c r="T13" s="7">
        <v>55</v>
      </c>
      <c r="U13" s="7">
        <v>2</v>
      </c>
      <c r="V13" s="7" t="str">
        <f t="shared" ref="V13:V18" si="3">_xlfn.TEXTJOIN("~",1,W13:X13)</f>
        <v>0~2.5</v>
      </c>
      <c r="W13" s="36">
        <v>0</v>
      </c>
      <c r="X13" s="19">
        <v>2.5</v>
      </c>
      <c r="Y13" s="6" t="s">
        <v>95</v>
      </c>
      <c r="Z13" s="35"/>
      <c r="AA13" s="7">
        <v>2</v>
      </c>
      <c r="AB13" s="7">
        <v>500</v>
      </c>
      <c r="AC13" s="7">
        <v>500</v>
      </c>
      <c r="AD13" s="7">
        <v>2000</v>
      </c>
      <c r="AE13" s="7">
        <f t="shared" ref="AE13:AE18" si="4">$A13</f>
        <v>1310101</v>
      </c>
      <c r="AF13" s="35"/>
      <c r="AG13" s="35"/>
      <c r="AH13" s="35"/>
      <c r="AI13" s="35"/>
      <c r="AJ13" s="7" t="str">
        <f t="shared" ref="AJ13" si="5">_xlfn.TEXTJOIN("~",1,AK13:AL13)</f>
        <v>10~2.5</v>
      </c>
      <c r="AK13" s="19">
        <v>10</v>
      </c>
      <c r="AL13" s="19">
        <v>2.5</v>
      </c>
      <c r="AM13" s="7" t="str">
        <f>REPLACE($A13,1,1,6)</f>
        <v>6310101</v>
      </c>
      <c r="AN13" s="7" t="s">
        <v>96</v>
      </c>
    </row>
    <row r="14" spans="1:40">
      <c r="A14" s="6">
        <v>1310102</v>
      </c>
      <c r="B14" s="7">
        <v>0</v>
      </c>
      <c r="C14" s="8" t="s">
        <v>97</v>
      </c>
      <c r="D14" s="8" t="s">
        <v>73</v>
      </c>
      <c r="E14" s="8" t="s">
        <v>98</v>
      </c>
      <c r="F14" s="6" t="str">
        <f t="shared" si="1"/>
        <v>device_name_1310102_machete</v>
      </c>
      <c r="H14" s="6" t="str">
        <f t="shared" ref="H14:H20" si="6">IF($A14&lt;&gt;"",_xlfn.TEXTJOIN("_",1,"device_icon",$A14,$R14),"")</f>
        <v>device_icon_1310102_machete</v>
      </c>
      <c r="I14" s="7">
        <v>1</v>
      </c>
      <c r="J14" s="7" t="s">
        <v>93</v>
      </c>
      <c r="M14" s="16">
        <v>0</v>
      </c>
      <c r="N14" s="16">
        <v>1</v>
      </c>
      <c r="O14" s="16">
        <v>0</v>
      </c>
      <c r="P14" s="16">
        <v>1</v>
      </c>
      <c r="Q14" s="16" t="s">
        <v>76</v>
      </c>
      <c r="R14" s="16" t="s">
        <v>99</v>
      </c>
      <c r="S14" s="17" t="str">
        <f t="shared" si="0"/>
        <v>device_1310102_machete</v>
      </c>
      <c r="T14" s="7">
        <v>65</v>
      </c>
      <c r="U14" s="7">
        <v>5</v>
      </c>
      <c r="V14" s="7" t="str">
        <f t="shared" si="3"/>
        <v>0~2.8</v>
      </c>
      <c r="W14" s="36">
        <v>0</v>
      </c>
      <c r="X14" s="19">
        <v>2.8</v>
      </c>
      <c r="Y14" s="6" t="s">
        <v>95</v>
      </c>
      <c r="Z14" s="35"/>
      <c r="AA14" s="7">
        <v>3</v>
      </c>
      <c r="AB14" s="7">
        <v>500</v>
      </c>
      <c r="AC14" s="7">
        <v>500</v>
      </c>
      <c r="AD14" s="7">
        <v>2000</v>
      </c>
      <c r="AE14" s="7">
        <f t="shared" si="4"/>
        <v>1310102</v>
      </c>
      <c r="AF14" s="35"/>
      <c r="AG14" s="35"/>
      <c r="AH14" s="35"/>
      <c r="AI14" s="35"/>
      <c r="AJ14" s="7" t="str">
        <f t="shared" ref="AJ14" si="7">_xlfn.TEXTJOIN("~",1,AK14:AL14)</f>
        <v>7~0.2</v>
      </c>
      <c r="AK14" s="19">
        <v>7</v>
      </c>
      <c r="AL14" s="19">
        <v>0.2</v>
      </c>
      <c r="AM14" s="40">
        <v>1</v>
      </c>
      <c r="AN14" s="7" t="s">
        <v>96</v>
      </c>
    </row>
    <row r="15" spans="1:40">
      <c r="A15" s="6">
        <v>1310103</v>
      </c>
      <c r="B15" s="7">
        <v>0</v>
      </c>
      <c r="C15" s="8" t="s">
        <v>100</v>
      </c>
      <c r="D15" s="8" t="s">
        <v>73</v>
      </c>
      <c r="E15" s="8" t="s">
        <v>101</v>
      </c>
      <c r="F15" s="6" t="str">
        <f t="shared" si="1"/>
        <v>device_name_1310103_claymore</v>
      </c>
      <c r="H15" s="6" t="str">
        <f t="shared" si="6"/>
        <v>device_icon_1310103_claymore</v>
      </c>
      <c r="I15" s="7">
        <v>1</v>
      </c>
      <c r="J15" s="7" t="s">
        <v>93</v>
      </c>
      <c r="M15" s="16">
        <v>0</v>
      </c>
      <c r="N15" s="16">
        <v>1</v>
      </c>
      <c r="O15" s="16">
        <v>0</v>
      </c>
      <c r="P15" s="16">
        <v>1</v>
      </c>
      <c r="Q15" s="16" t="s">
        <v>76</v>
      </c>
      <c r="R15" s="16" t="s">
        <v>102</v>
      </c>
      <c r="S15" s="17" t="str">
        <f t="shared" si="0"/>
        <v>device_1310103_claymore</v>
      </c>
      <c r="T15" s="7">
        <v>75</v>
      </c>
      <c r="U15" s="7">
        <v>7</v>
      </c>
      <c r="V15" s="7" t="str">
        <f t="shared" si="3"/>
        <v>0~3</v>
      </c>
      <c r="W15" s="36">
        <v>0</v>
      </c>
      <c r="X15" s="19">
        <v>3</v>
      </c>
      <c r="Y15" s="6" t="s">
        <v>95</v>
      </c>
      <c r="Z15" s="35"/>
      <c r="AA15" s="7">
        <v>5</v>
      </c>
      <c r="AB15" s="7">
        <v>500</v>
      </c>
      <c r="AC15" s="7">
        <v>500</v>
      </c>
      <c r="AD15" s="7">
        <v>2000</v>
      </c>
      <c r="AE15" s="7">
        <f t="shared" si="4"/>
        <v>1310103</v>
      </c>
      <c r="AF15" s="35"/>
      <c r="AG15" s="35"/>
      <c r="AH15" s="35"/>
      <c r="AI15" s="35"/>
      <c r="AJ15" s="7" t="str">
        <f t="shared" ref="AJ15" si="8">_xlfn.TEXTJOIN("~",1,AK15:AL15)</f>
        <v>2.5~0.1</v>
      </c>
      <c r="AK15" s="19">
        <v>2.5</v>
      </c>
      <c r="AL15" s="19">
        <v>0.1</v>
      </c>
      <c r="AM15" s="7" t="str">
        <f>REPLACE($A15,1,1,6)</f>
        <v>6310103</v>
      </c>
      <c r="AN15" s="7" t="s">
        <v>96</v>
      </c>
    </row>
    <row r="16" spans="1:40">
      <c r="A16" s="6">
        <v>1310104</v>
      </c>
      <c r="B16" s="7">
        <v>0</v>
      </c>
      <c r="C16" s="8" t="s">
        <v>103</v>
      </c>
      <c r="D16" s="8" t="s">
        <v>73</v>
      </c>
      <c r="E16" s="8" t="s">
        <v>104</v>
      </c>
      <c r="F16" s="6" t="str">
        <f t="shared" si="1"/>
        <v>device_name_1310104_spear</v>
      </c>
      <c r="H16" s="6" t="str">
        <f t="shared" si="6"/>
        <v>device_icon_1310104_spear</v>
      </c>
      <c r="I16" s="7">
        <v>1</v>
      </c>
      <c r="J16" s="7" t="s">
        <v>93</v>
      </c>
      <c r="M16" s="16">
        <v>0</v>
      </c>
      <c r="N16" s="16">
        <v>1</v>
      </c>
      <c r="O16" s="16">
        <v>0</v>
      </c>
      <c r="P16" s="16">
        <v>1</v>
      </c>
      <c r="Q16" s="16" t="s">
        <v>76</v>
      </c>
      <c r="R16" s="16" t="s">
        <v>105</v>
      </c>
      <c r="S16" s="17" t="str">
        <f t="shared" si="0"/>
        <v>device_1310104_spear</v>
      </c>
      <c r="T16" s="7">
        <v>65</v>
      </c>
      <c r="U16" s="7">
        <v>3</v>
      </c>
      <c r="V16" s="7" t="str">
        <f t="shared" si="3"/>
        <v>0~4</v>
      </c>
      <c r="W16" s="36">
        <v>0</v>
      </c>
      <c r="X16" s="19">
        <v>4</v>
      </c>
      <c r="Y16" s="6" t="s">
        <v>95</v>
      </c>
      <c r="Z16" s="35"/>
      <c r="AA16" s="7">
        <v>3</v>
      </c>
      <c r="AB16" s="7">
        <v>500</v>
      </c>
      <c r="AC16" s="7">
        <v>500</v>
      </c>
      <c r="AD16" s="7">
        <v>2000</v>
      </c>
      <c r="AE16" s="7">
        <f t="shared" si="4"/>
        <v>1310104</v>
      </c>
      <c r="AF16" s="35"/>
      <c r="AG16" s="35"/>
      <c r="AH16" s="35"/>
      <c r="AI16" s="35"/>
      <c r="AJ16" s="7" t="str">
        <f t="shared" ref="AJ16" si="9">_xlfn.TEXTJOIN("~",1,AK16:AL16)</f>
        <v>8~2</v>
      </c>
      <c r="AK16" s="19">
        <v>8</v>
      </c>
      <c r="AL16" s="19">
        <v>2</v>
      </c>
      <c r="AM16" s="7" t="str">
        <f>REPLACE($A16,1,1,6)</f>
        <v>6310104</v>
      </c>
      <c r="AN16" s="7" t="s">
        <v>96</v>
      </c>
    </row>
    <row r="17" spans="1:40">
      <c r="A17" s="6">
        <v>1311101</v>
      </c>
      <c r="B17" s="7">
        <v>0</v>
      </c>
      <c r="C17" s="8" t="s">
        <v>106</v>
      </c>
      <c r="D17" s="8" t="s">
        <v>107</v>
      </c>
      <c r="E17" s="8" t="s">
        <v>108</v>
      </c>
      <c r="F17" s="6" t="str">
        <f t="shared" si="1"/>
        <v>device_name_1311101_executioner_baton</v>
      </c>
      <c r="H17" s="6" t="str">
        <f t="shared" si="6"/>
        <v>device_icon_1311101_executioner_baton</v>
      </c>
      <c r="I17" s="7">
        <v>1</v>
      </c>
      <c r="J17" s="7" t="s">
        <v>93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 t="s">
        <v>76</v>
      </c>
      <c r="R17" s="16" t="s">
        <v>109</v>
      </c>
      <c r="S17" s="17" t="str">
        <f t="shared" ref="S17" si="10">IF($A17&lt;&gt;"",_xlfn.TEXTJOIN("_",1,Q17,$A17,R17),"")</f>
        <v>device_1311101_executioner_baton</v>
      </c>
      <c r="T17" s="7">
        <v>65</v>
      </c>
      <c r="U17" s="7">
        <v>3</v>
      </c>
      <c r="V17" s="7" t="str">
        <f t="shared" si="3"/>
        <v>0~2.8</v>
      </c>
      <c r="W17" s="36">
        <v>0</v>
      </c>
      <c r="X17" s="19">
        <v>2.8</v>
      </c>
      <c r="Y17" s="6" t="s">
        <v>95</v>
      </c>
      <c r="Z17" s="35"/>
      <c r="AA17" s="7">
        <v>3</v>
      </c>
      <c r="AB17" s="7">
        <v>500</v>
      </c>
      <c r="AC17" s="7">
        <v>500</v>
      </c>
      <c r="AD17" s="7">
        <v>2000</v>
      </c>
      <c r="AE17" s="7">
        <f t="shared" si="4"/>
        <v>1311101</v>
      </c>
      <c r="AF17" s="35"/>
      <c r="AG17" s="35"/>
      <c r="AH17" s="35"/>
      <c r="AI17" s="35"/>
      <c r="AJ17" s="7" t="str">
        <f t="shared" ref="AJ17" si="11">_xlfn.TEXTJOIN("~",1,AK17:AL17)</f>
        <v>5~0.8</v>
      </c>
      <c r="AK17" s="19">
        <v>5</v>
      </c>
      <c r="AL17" s="19">
        <v>0.8</v>
      </c>
      <c r="AM17" s="40">
        <v>1</v>
      </c>
      <c r="AN17" s="7" t="s">
        <v>96</v>
      </c>
    </row>
    <row r="18" spans="1:40">
      <c r="A18" s="6">
        <v>1311102</v>
      </c>
      <c r="B18" s="7">
        <v>0</v>
      </c>
      <c r="C18" s="8" t="s">
        <v>110</v>
      </c>
      <c r="D18" s="8" t="s">
        <v>107</v>
      </c>
      <c r="E18" s="8" t="s">
        <v>111</v>
      </c>
      <c r="F18" s="6" t="str">
        <f t="shared" si="1"/>
        <v>device_name_1311102_executioner_halberd</v>
      </c>
      <c r="H18" s="6" t="str">
        <f t="shared" si="6"/>
        <v>device_icon_1311102_executioner_halberd</v>
      </c>
      <c r="I18" s="7">
        <v>1</v>
      </c>
      <c r="J18" s="7" t="s">
        <v>93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 t="s">
        <v>76</v>
      </c>
      <c r="R18" s="16" t="s">
        <v>112</v>
      </c>
      <c r="S18" s="17" t="str">
        <f t="shared" ref="S18:S20" si="12">IF($A18&lt;&gt;"",_xlfn.TEXTJOIN("_",1,Q18,$A18,R18),"")</f>
        <v>device_1311102_executioner_halberd</v>
      </c>
      <c r="T18" s="7">
        <v>75</v>
      </c>
      <c r="U18" s="7">
        <v>9</v>
      </c>
      <c r="V18" s="7" t="str">
        <f t="shared" si="3"/>
        <v>0~3</v>
      </c>
      <c r="W18" s="36">
        <v>0</v>
      </c>
      <c r="X18" s="19">
        <v>3</v>
      </c>
      <c r="Y18" s="6" t="s">
        <v>95</v>
      </c>
      <c r="Z18" s="35"/>
      <c r="AA18" s="7">
        <v>5</v>
      </c>
      <c r="AB18" s="7">
        <v>500</v>
      </c>
      <c r="AC18" s="7">
        <v>500</v>
      </c>
      <c r="AD18" s="7">
        <v>2000</v>
      </c>
      <c r="AE18" s="7">
        <f t="shared" si="4"/>
        <v>1311102</v>
      </c>
      <c r="AF18" s="35"/>
      <c r="AG18" s="35"/>
      <c r="AH18" s="35"/>
      <c r="AI18" s="35"/>
      <c r="AJ18" s="7" t="str">
        <f t="shared" ref="AJ18" si="13">_xlfn.TEXTJOIN("~",1,AK18:AL18)</f>
        <v>1.25~0.1</v>
      </c>
      <c r="AK18" s="19">
        <v>1.25</v>
      </c>
      <c r="AL18" s="19">
        <v>0.1</v>
      </c>
      <c r="AM18" s="40">
        <v>1</v>
      </c>
      <c r="AN18" s="7" t="s">
        <v>96</v>
      </c>
    </row>
    <row r="19" spans="1:21">
      <c r="A19" s="6">
        <v>130001005</v>
      </c>
      <c r="B19" s="7">
        <v>0</v>
      </c>
      <c r="C19" s="8" t="s">
        <v>113</v>
      </c>
      <c r="F19" s="6" t="str">
        <f t="shared" si="1"/>
        <v>device_name_130001005_ax</v>
      </c>
      <c r="H19" s="6" t="str">
        <f t="shared" si="6"/>
        <v>device_icon_130001005_ax</v>
      </c>
      <c r="I19" s="7">
        <v>1</v>
      </c>
      <c r="J19" s="7" t="s">
        <v>93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 t="s">
        <v>83</v>
      </c>
      <c r="R19" s="16" t="s">
        <v>114</v>
      </c>
      <c r="S19" s="17" t="str">
        <f t="shared" si="12"/>
        <v>dp_130001005_ax</v>
      </c>
      <c r="T19" s="7">
        <v>50</v>
      </c>
      <c r="U19" s="7">
        <v>100</v>
      </c>
    </row>
    <row r="20" spans="1:21">
      <c r="A20" s="6">
        <v>130001006</v>
      </c>
      <c r="B20" s="7">
        <v>0</v>
      </c>
      <c r="C20" s="8" t="s">
        <v>115</v>
      </c>
      <c r="F20" s="6" t="str">
        <f t="shared" si="1"/>
        <v>device_name_130001006_mace</v>
      </c>
      <c r="H20" s="6" t="str">
        <f t="shared" si="6"/>
        <v>device_icon_130001006_mace</v>
      </c>
      <c r="I20" s="7">
        <v>1</v>
      </c>
      <c r="J20" s="7" t="s">
        <v>93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 t="s">
        <v>83</v>
      </c>
      <c r="R20" s="16" t="s">
        <v>116</v>
      </c>
      <c r="S20" s="17" t="str">
        <f t="shared" si="12"/>
        <v>dp_130001006_mace</v>
      </c>
      <c r="T20" s="7">
        <v>50</v>
      </c>
      <c r="U20" s="7">
        <v>100</v>
      </c>
    </row>
    <row r="21" spans="6:19">
      <c r="F21" s="6" t="str">
        <f t="shared" si="1"/>
        <v/>
      </c>
      <c r="S21" s="17" t="str">
        <f t="shared" ref="S21:S28" si="14">IF($A21&lt;&gt;"",_xlfn.TEXTJOIN("_",1,Q21,$A21,R21),"")</f>
        <v/>
      </c>
    </row>
    <row r="22" spans="1:40">
      <c r="A22" s="6">
        <v>1320101</v>
      </c>
      <c r="B22" s="7">
        <v>0</v>
      </c>
      <c r="C22" s="8" t="s">
        <v>117</v>
      </c>
      <c r="D22" s="8" t="s">
        <v>73</v>
      </c>
      <c r="E22" s="8" t="s">
        <v>118</v>
      </c>
      <c r="F22" s="6" t="str">
        <f t="shared" si="1"/>
        <v>device_name_1320101_bow</v>
      </c>
      <c r="H22" s="6" t="str">
        <f>IF($A22&lt;&gt;"",_xlfn.TEXTJOIN("_",1,"device_icon",$A22,$R22),"")</f>
        <v>device_icon_1320101_bow</v>
      </c>
      <c r="I22" s="7">
        <v>1</v>
      </c>
      <c r="J22" s="7" t="s">
        <v>93</v>
      </c>
      <c r="L22" s="16">
        <v>0</v>
      </c>
      <c r="O22" s="16">
        <v>0</v>
      </c>
      <c r="P22" s="16">
        <v>0</v>
      </c>
      <c r="Q22" s="16" t="s">
        <v>76</v>
      </c>
      <c r="R22" s="16" t="s">
        <v>119</v>
      </c>
      <c r="S22" s="17" t="str">
        <f t="shared" si="14"/>
        <v>device_1320101_bow</v>
      </c>
      <c r="T22" s="7">
        <v>35</v>
      </c>
      <c r="U22" s="7">
        <v>5</v>
      </c>
      <c r="V22" s="7" t="str">
        <f t="shared" ref="V22:V26" si="15">_xlfn.TEXTJOIN("~",1,W22:X22)</f>
        <v>2.5~10</v>
      </c>
      <c r="W22" s="19">
        <v>2.5</v>
      </c>
      <c r="X22" s="19">
        <v>10</v>
      </c>
      <c r="Y22" s="6" t="s">
        <v>120</v>
      </c>
      <c r="Z22" s="35"/>
      <c r="AA22" s="7">
        <v>0</v>
      </c>
      <c r="AB22" s="7">
        <v>500</v>
      </c>
      <c r="AC22" s="35"/>
      <c r="AD22" s="35"/>
      <c r="AE22" s="35"/>
      <c r="AF22" s="7">
        <f t="shared" ref="AF22:AF33" si="16">$A22</f>
        <v>1320101</v>
      </c>
      <c r="AG22" s="36"/>
      <c r="AH22" s="36"/>
      <c r="AI22" s="36"/>
      <c r="AJ22" s="7" t="str">
        <f t="shared" ref="AJ22:AJ27" si="17">_xlfn.TEXTJOIN("~",1,AK22:AL22)</f>
        <v>5~2.5</v>
      </c>
      <c r="AK22" s="19">
        <v>5</v>
      </c>
      <c r="AL22" s="19">
        <v>2.5</v>
      </c>
      <c r="AM22" s="40">
        <v>1</v>
      </c>
      <c r="AN22" s="7" t="s">
        <v>121</v>
      </c>
    </row>
    <row r="23" spans="1:40">
      <c r="A23" s="6">
        <v>1320102</v>
      </c>
      <c r="B23" s="7">
        <v>0</v>
      </c>
      <c r="C23" s="8" t="s">
        <v>122</v>
      </c>
      <c r="D23" s="8" t="s">
        <v>73</v>
      </c>
      <c r="E23" s="22" t="s">
        <v>123</v>
      </c>
      <c r="F23" s="6" t="str">
        <f t="shared" si="1"/>
        <v>device_name_1320102_pistol</v>
      </c>
      <c r="H23" s="6" t="str">
        <f>IF($A23&lt;&gt;"",_xlfn.TEXTJOIN("_",1,"device_icon",$A23,$R23),"")</f>
        <v>device_icon_1320102_pistol</v>
      </c>
      <c r="I23" s="7">
        <v>1</v>
      </c>
      <c r="J23" s="7" t="s">
        <v>93</v>
      </c>
      <c r="L23" s="16">
        <v>0</v>
      </c>
      <c r="O23" s="16">
        <v>0</v>
      </c>
      <c r="P23" s="16">
        <v>0</v>
      </c>
      <c r="Q23" s="16" t="s">
        <v>76</v>
      </c>
      <c r="R23" s="16" t="s">
        <v>124</v>
      </c>
      <c r="S23" s="17" t="str">
        <f t="shared" si="14"/>
        <v>device_1320102_pistol</v>
      </c>
      <c r="T23" s="7">
        <v>35</v>
      </c>
      <c r="U23" s="7">
        <v>5</v>
      </c>
      <c r="V23" s="7" t="str">
        <f t="shared" si="15"/>
        <v>2.5~12.5</v>
      </c>
      <c r="W23" s="19">
        <v>2.5</v>
      </c>
      <c r="X23" s="19">
        <v>12.5</v>
      </c>
      <c r="Y23" s="6" t="s">
        <v>120</v>
      </c>
      <c r="Z23" s="35"/>
      <c r="AA23" s="7">
        <v>0</v>
      </c>
      <c r="AB23" s="7">
        <v>500</v>
      </c>
      <c r="AC23" s="35"/>
      <c r="AD23" s="35"/>
      <c r="AE23" s="35"/>
      <c r="AF23" s="7">
        <f t="shared" si="16"/>
        <v>1320102</v>
      </c>
      <c r="AG23" s="36"/>
      <c r="AH23" s="36"/>
      <c r="AI23" s="36"/>
      <c r="AJ23" s="7" t="str">
        <f t="shared" si="17"/>
        <v>6~3</v>
      </c>
      <c r="AK23" s="19">
        <v>6</v>
      </c>
      <c r="AL23" s="19">
        <v>3</v>
      </c>
      <c r="AM23" s="7" t="str">
        <f>REPLACE($A23,1,1,6)</f>
        <v>6320102</v>
      </c>
      <c r="AN23" s="7" t="s">
        <v>121</v>
      </c>
    </row>
    <row r="24" spans="1:40">
      <c r="A24" s="6">
        <v>1320103</v>
      </c>
      <c r="B24" s="7">
        <v>0</v>
      </c>
      <c r="C24" s="8" t="s">
        <v>125</v>
      </c>
      <c r="D24" s="8" t="s">
        <v>73</v>
      </c>
      <c r="E24" s="8" t="s">
        <v>126</v>
      </c>
      <c r="F24" s="6" t="str">
        <f t="shared" si="1"/>
        <v>device_name_1320103_shotgun</v>
      </c>
      <c r="H24" s="6" t="str">
        <f t="shared" ref="H24:H36" si="18">IF($A24&lt;&gt;"",_xlfn.TEXTJOIN("_",1,"device_icon",$A24,$R24),"")</f>
        <v>device_icon_1320103_shotgun</v>
      </c>
      <c r="I24" s="7">
        <v>1</v>
      </c>
      <c r="J24" s="7" t="s">
        <v>93</v>
      </c>
      <c r="L24" s="16">
        <v>0</v>
      </c>
      <c r="O24" s="16">
        <v>0</v>
      </c>
      <c r="P24" s="16">
        <v>0</v>
      </c>
      <c r="Q24" s="16" t="s">
        <v>76</v>
      </c>
      <c r="R24" s="16" t="s">
        <v>127</v>
      </c>
      <c r="S24" s="17" t="str">
        <f t="shared" si="14"/>
        <v>device_1320103_shotgun</v>
      </c>
      <c r="T24" s="7">
        <v>50</v>
      </c>
      <c r="U24" s="7">
        <v>10</v>
      </c>
      <c r="V24" s="7" t="str">
        <f t="shared" si="15"/>
        <v>2~7.5</v>
      </c>
      <c r="W24" s="19">
        <v>2</v>
      </c>
      <c r="X24" s="19">
        <v>7.5</v>
      </c>
      <c r="Y24" s="6" t="s">
        <v>120</v>
      </c>
      <c r="Z24" s="35"/>
      <c r="AA24" s="7">
        <v>0</v>
      </c>
      <c r="AB24" s="7">
        <v>500</v>
      </c>
      <c r="AC24" s="35"/>
      <c r="AD24" s="35"/>
      <c r="AE24" s="35"/>
      <c r="AF24" s="7">
        <f t="shared" si="16"/>
        <v>1320103</v>
      </c>
      <c r="AG24" s="36"/>
      <c r="AH24" s="36"/>
      <c r="AI24" s="36"/>
      <c r="AJ24" s="7" t="str">
        <f t="shared" si="17"/>
        <v>4~0.2</v>
      </c>
      <c r="AK24" s="19">
        <v>4</v>
      </c>
      <c r="AL24" s="19">
        <v>0.2</v>
      </c>
      <c r="AM24" s="7" t="str">
        <f t="shared" ref="AM24:AM25" si="19">REPLACE($A24,1,1,6)</f>
        <v>6320103</v>
      </c>
      <c r="AN24" s="7" t="s">
        <v>121</v>
      </c>
    </row>
    <row r="25" spans="1:40">
      <c r="A25" s="6">
        <v>1320104</v>
      </c>
      <c r="B25" s="7">
        <v>0</v>
      </c>
      <c r="C25" s="8" t="s">
        <v>128</v>
      </c>
      <c r="D25" s="8" t="s">
        <v>73</v>
      </c>
      <c r="E25" s="8" t="s">
        <v>129</v>
      </c>
      <c r="F25" s="6" t="str">
        <f t="shared" si="1"/>
        <v>device_name_1320104_volley_gun</v>
      </c>
      <c r="G25" s="8" t="s">
        <v>130</v>
      </c>
      <c r="H25" s="6" t="str">
        <f t="shared" si="18"/>
        <v>device_icon_1320104_volley_gun</v>
      </c>
      <c r="I25" s="7">
        <v>1</v>
      </c>
      <c r="J25" s="7" t="s">
        <v>93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 t="s">
        <v>76</v>
      </c>
      <c r="R25" s="16" t="s">
        <v>131</v>
      </c>
      <c r="S25" s="17" t="str">
        <f t="shared" si="14"/>
        <v>device_1320104_volley_gun</v>
      </c>
      <c r="T25" s="7">
        <v>60</v>
      </c>
      <c r="U25" s="7">
        <v>25</v>
      </c>
      <c r="V25" s="7" t="str">
        <f t="shared" si="15"/>
        <v>2.5~13</v>
      </c>
      <c r="W25" s="19">
        <v>2.5</v>
      </c>
      <c r="X25" s="19">
        <v>13</v>
      </c>
      <c r="Y25" s="6" t="s">
        <v>120</v>
      </c>
      <c r="Z25" s="35"/>
      <c r="AA25" s="7">
        <v>1</v>
      </c>
      <c r="AB25" s="7">
        <v>500</v>
      </c>
      <c r="AC25" s="35"/>
      <c r="AD25" s="35"/>
      <c r="AE25" s="35"/>
      <c r="AF25" s="7">
        <f t="shared" si="16"/>
        <v>1320104</v>
      </c>
      <c r="AG25" s="36"/>
      <c r="AH25" s="36"/>
      <c r="AI25" s="36"/>
      <c r="AJ25" s="7" t="str">
        <f t="shared" si="17"/>
        <v>1~0.15</v>
      </c>
      <c r="AK25" s="19">
        <v>1</v>
      </c>
      <c r="AL25" s="19">
        <v>0.15</v>
      </c>
      <c r="AM25" s="7" t="str">
        <f t="shared" si="19"/>
        <v>6320104</v>
      </c>
      <c r="AN25" s="7" t="s">
        <v>121</v>
      </c>
    </row>
    <row r="26" spans="1:40">
      <c r="A26" s="6">
        <v>1320105</v>
      </c>
      <c r="B26" s="7">
        <v>0</v>
      </c>
      <c r="C26" s="8" t="s">
        <v>132</v>
      </c>
      <c r="D26" s="8" t="s">
        <v>73</v>
      </c>
      <c r="E26" s="8" t="s">
        <v>133</v>
      </c>
      <c r="F26" s="6" t="str">
        <f t="shared" si="1"/>
        <v>device_name_1320105_rapid_fire_quiver</v>
      </c>
      <c r="H26" s="6" t="str">
        <f t="shared" si="18"/>
        <v>device_icon_1320105_rapid_fire_quiver</v>
      </c>
      <c r="I26" s="7">
        <v>1</v>
      </c>
      <c r="J26" s="7" t="s">
        <v>93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 t="s">
        <v>76</v>
      </c>
      <c r="R26" s="16" t="s">
        <v>134</v>
      </c>
      <c r="S26" s="17" t="str">
        <f t="shared" si="14"/>
        <v>device_1320105_rapid_fire_quiver</v>
      </c>
      <c r="T26" s="7">
        <v>45</v>
      </c>
      <c r="U26" s="7">
        <v>15</v>
      </c>
      <c r="V26" s="7" t="str">
        <f t="shared" si="15"/>
        <v>2.5~9</v>
      </c>
      <c r="W26" s="19">
        <v>2.5</v>
      </c>
      <c r="X26" s="19">
        <v>9</v>
      </c>
      <c r="Y26" s="6" t="s">
        <v>120</v>
      </c>
      <c r="Z26" s="35"/>
      <c r="AA26" s="7">
        <v>0</v>
      </c>
      <c r="AB26" s="7">
        <v>500</v>
      </c>
      <c r="AC26" s="35"/>
      <c r="AD26" s="35"/>
      <c r="AE26" s="35"/>
      <c r="AF26" s="7">
        <f t="shared" si="16"/>
        <v>1320105</v>
      </c>
      <c r="AG26" s="36"/>
      <c r="AH26" s="36"/>
      <c r="AI26" s="36"/>
      <c r="AJ26" s="7" t="str">
        <f t="shared" si="17"/>
        <v>2~0.5</v>
      </c>
      <c r="AK26" s="19">
        <v>2</v>
      </c>
      <c r="AL26" s="19">
        <v>0.5</v>
      </c>
      <c r="AM26" s="40">
        <v>1</v>
      </c>
      <c r="AN26" s="7" t="s">
        <v>121</v>
      </c>
    </row>
    <row r="27" spans="1:40">
      <c r="A27" s="6">
        <v>1320106</v>
      </c>
      <c r="B27" s="7">
        <v>0</v>
      </c>
      <c r="C27" s="8" t="s">
        <v>135</v>
      </c>
      <c r="D27" s="8" t="s">
        <v>73</v>
      </c>
      <c r="E27" s="8" t="s">
        <v>136</v>
      </c>
      <c r="F27" s="6" t="str">
        <f t="shared" si="1"/>
        <v>device_name_1320106_rocket_bomb</v>
      </c>
      <c r="H27" s="6" t="str">
        <f t="shared" si="18"/>
        <v>device_icon_1320106_rocket_bomb</v>
      </c>
      <c r="I27" s="7">
        <v>1</v>
      </c>
      <c r="J27" s="7" t="s">
        <v>93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 t="s">
        <v>76</v>
      </c>
      <c r="R27" s="16" t="s">
        <v>137</v>
      </c>
      <c r="S27" s="17" t="str">
        <f t="shared" si="14"/>
        <v>device_1320106_rocket_bomb</v>
      </c>
      <c r="T27" s="7">
        <v>25</v>
      </c>
      <c r="U27" s="7">
        <v>5</v>
      </c>
      <c r="V27" s="7" t="str">
        <f t="shared" ref="V27" si="20">_xlfn.TEXTJOIN("~",1,W27:X27)</f>
        <v>2.5~12</v>
      </c>
      <c r="W27" s="19">
        <v>2.5</v>
      </c>
      <c r="X27" s="19">
        <v>12</v>
      </c>
      <c r="Y27" s="6" t="s">
        <v>120</v>
      </c>
      <c r="Z27" s="35"/>
      <c r="AA27" s="7">
        <v>0</v>
      </c>
      <c r="AB27" s="7">
        <v>500</v>
      </c>
      <c r="AC27" s="35"/>
      <c r="AD27" s="35"/>
      <c r="AE27" s="35"/>
      <c r="AF27" s="7">
        <f t="shared" si="16"/>
        <v>1320106</v>
      </c>
      <c r="AG27" s="36"/>
      <c r="AH27" s="36"/>
      <c r="AI27" s="36"/>
      <c r="AJ27" s="7" t="str">
        <f t="shared" si="17"/>
        <v>5~1</v>
      </c>
      <c r="AK27" s="19">
        <v>5</v>
      </c>
      <c r="AL27" s="19">
        <v>1</v>
      </c>
      <c r="AM27" s="40">
        <v>1</v>
      </c>
      <c r="AN27" s="7" t="s">
        <v>121</v>
      </c>
    </row>
    <row r="28" spans="1:40">
      <c r="A28" s="6">
        <v>1320107</v>
      </c>
      <c r="B28" s="7">
        <v>0</v>
      </c>
      <c r="C28" s="23" t="s">
        <v>138</v>
      </c>
      <c r="D28" s="8" t="s">
        <v>73</v>
      </c>
      <c r="E28" s="22" t="s">
        <v>136</v>
      </c>
      <c r="F28" s="6" t="str">
        <f t="shared" si="1"/>
        <v>device_name_1320107_homemade_rocket_bomb</v>
      </c>
      <c r="H28" s="6" t="str">
        <f t="shared" si="18"/>
        <v>device_icon_1320107_homemade_rocket_bomb</v>
      </c>
      <c r="I28" s="7">
        <v>1</v>
      </c>
      <c r="J28" s="7" t="s">
        <v>93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 t="s">
        <v>76</v>
      </c>
      <c r="R28" s="16" t="s">
        <v>139</v>
      </c>
      <c r="S28" s="17" t="str">
        <f t="shared" si="14"/>
        <v>device_1320107_homemade_rocket_bomb</v>
      </c>
      <c r="T28" s="7">
        <v>25</v>
      </c>
      <c r="U28" s="7">
        <v>4</v>
      </c>
      <c r="V28" s="7" t="str">
        <f t="shared" ref="V28:V29" si="21">_xlfn.TEXTJOIN("~",1,W28:X28)</f>
        <v>2.5~10</v>
      </c>
      <c r="W28" s="19">
        <v>2.5</v>
      </c>
      <c r="X28" s="19">
        <v>10</v>
      </c>
      <c r="Y28" s="6" t="s">
        <v>120</v>
      </c>
      <c r="Z28" s="35"/>
      <c r="AA28" s="7">
        <v>0</v>
      </c>
      <c r="AB28" s="7">
        <v>500</v>
      </c>
      <c r="AC28" s="35"/>
      <c r="AD28" s="35"/>
      <c r="AE28" s="35"/>
      <c r="AF28" s="7">
        <f t="shared" si="16"/>
        <v>1320107</v>
      </c>
      <c r="AG28" s="36"/>
      <c r="AH28" s="36"/>
      <c r="AI28" s="36"/>
      <c r="AJ28" s="7" t="str">
        <f t="shared" ref="AJ28:AJ30" si="22">_xlfn.TEXTJOIN("~",1,AK28:AL28)</f>
        <v>5~1</v>
      </c>
      <c r="AK28" s="19">
        <v>5</v>
      </c>
      <c r="AL28" s="19">
        <v>1</v>
      </c>
      <c r="AM28" s="40">
        <v>1</v>
      </c>
      <c r="AN28" s="7" t="s">
        <v>121</v>
      </c>
    </row>
    <row r="29" spans="1:40">
      <c r="A29" s="6">
        <v>1320108</v>
      </c>
      <c r="B29" s="7">
        <v>0</v>
      </c>
      <c r="C29" s="8" t="s">
        <v>140</v>
      </c>
      <c r="D29" s="8" t="s">
        <v>73</v>
      </c>
      <c r="E29" s="8" t="s">
        <v>123</v>
      </c>
      <c r="F29" s="6" t="str">
        <f t="shared" si="1"/>
        <v>device_name_1320108_musket</v>
      </c>
      <c r="H29" s="6" t="str">
        <f t="shared" si="18"/>
        <v>device_icon_1320108_musket</v>
      </c>
      <c r="I29" s="7">
        <v>1</v>
      </c>
      <c r="J29" s="7" t="s">
        <v>93</v>
      </c>
      <c r="L29" s="16">
        <v>0</v>
      </c>
      <c r="O29" s="16">
        <v>0</v>
      </c>
      <c r="P29" s="16">
        <v>0</v>
      </c>
      <c r="Q29" s="16" t="s">
        <v>76</v>
      </c>
      <c r="R29" s="16" t="s">
        <v>141</v>
      </c>
      <c r="S29" s="17" t="str">
        <f t="shared" ref="S29" si="23">IF($A29&lt;&gt;"",_xlfn.TEXTJOIN("_",1,Q29,$A29,R29),"")</f>
        <v>device_1320108_musket</v>
      </c>
      <c r="T29" s="7">
        <v>40</v>
      </c>
      <c r="U29" s="7">
        <v>5</v>
      </c>
      <c r="V29" s="7" t="str">
        <f t="shared" si="21"/>
        <v>2.5~12.5</v>
      </c>
      <c r="W29" s="19">
        <v>2.5</v>
      </c>
      <c r="X29" s="19">
        <v>12.5</v>
      </c>
      <c r="Y29" s="6" t="s">
        <v>120</v>
      </c>
      <c r="Z29" s="35"/>
      <c r="AA29" s="7">
        <v>0</v>
      </c>
      <c r="AB29" s="7">
        <v>500</v>
      </c>
      <c r="AC29" s="35"/>
      <c r="AD29" s="35"/>
      <c r="AE29" s="35"/>
      <c r="AF29" s="7">
        <f t="shared" si="16"/>
        <v>1320108</v>
      </c>
      <c r="AG29" s="36"/>
      <c r="AH29" s="36"/>
      <c r="AI29" s="36"/>
      <c r="AJ29" s="7" t="str">
        <f t="shared" si="22"/>
        <v>4~0.5</v>
      </c>
      <c r="AK29" s="19">
        <v>4</v>
      </c>
      <c r="AL29" s="19">
        <v>0.5</v>
      </c>
      <c r="AM29" s="40">
        <v>1</v>
      </c>
      <c r="AN29" s="7" t="s">
        <v>121</v>
      </c>
    </row>
    <row r="30" spans="1:40">
      <c r="A30" s="6">
        <v>1320109</v>
      </c>
      <c r="B30" s="7">
        <v>0</v>
      </c>
      <c r="C30" s="8" t="s">
        <v>142</v>
      </c>
      <c r="D30" s="8" t="s">
        <v>73</v>
      </c>
      <c r="E30" s="22" t="s">
        <v>123</v>
      </c>
      <c r="F30" s="6" t="str">
        <f t="shared" si="1"/>
        <v>device_name_1320109_fortune_pistol</v>
      </c>
      <c r="G30" s="8" t="s">
        <v>143</v>
      </c>
      <c r="H30" s="6" t="str">
        <f t="shared" si="18"/>
        <v>device_icon_1320109_fortune_pistol</v>
      </c>
      <c r="I30" s="7">
        <v>1</v>
      </c>
      <c r="J30" s="7" t="s">
        <v>93</v>
      </c>
      <c r="L30" s="16">
        <v>0</v>
      </c>
      <c r="O30" s="16">
        <v>0</v>
      </c>
      <c r="P30" s="16">
        <v>0</v>
      </c>
      <c r="Q30" s="16" t="s">
        <v>76</v>
      </c>
      <c r="R30" s="16" t="s">
        <v>144</v>
      </c>
      <c r="S30" s="17" t="str">
        <f t="shared" ref="S30" si="24">IF($A30&lt;&gt;"",_xlfn.TEXTJOIN("_",1,Q30,$A30,R30),"")</f>
        <v>device_1320109_fortune_pistol</v>
      </c>
      <c r="T30" s="7">
        <v>40</v>
      </c>
      <c r="U30" s="7">
        <v>5</v>
      </c>
      <c r="V30" s="7" t="str">
        <f t="shared" ref="V30" si="25">_xlfn.TEXTJOIN("~",1,W30:X30)</f>
        <v>2.5~12.5</v>
      </c>
      <c r="W30" s="19">
        <v>2.5</v>
      </c>
      <c r="X30" s="19">
        <v>12.5</v>
      </c>
      <c r="Y30" s="6" t="s">
        <v>120</v>
      </c>
      <c r="Z30" s="35"/>
      <c r="AA30" s="7">
        <v>0</v>
      </c>
      <c r="AB30" s="7">
        <v>500</v>
      </c>
      <c r="AC30" s="35"/>
      <c r="AD30" s="35"/>
      <c r="AE30" s="35"/>
      <c r="AF30" s="7">
        <f t="shared" si="16"/>
        <v>1320109</v>
      </c>
      <c r="AG30" s="36"/>
      <c r="AH30" s="36"/>
      <c r="AI30" s="36"/>
      <c r="AJ30" s="7" t="str">
        <f t="shared" si="22"/>
        <v>6~3</v>
      </c>
      <c r="AK30" s="19">
        <v>6</v>
      </c>
      <c r="AL30" s="19">
        <v>3</v>
      </c>
      <c r="AM30" s="40">
        <v>1</v>
      </c>
      <c r="AN30" s="7" t="s">
        <v>121</v>
      </c>
    </row>
    <row r="31" spans="1:40">
      <c r="A31" s="6">
        <v>1320110</v>
      </c>
      <c r="B31" s="7">
        <v>0</v>
      </c>
      <c r="C31" s="24" t="s">
        <v>145</v>
      </c>
      <c r="D31" s="8" t="s">
        <v>73</v>
      </c>
      <c r="E31" s="22" t="s">
        <v>123</v>
      </c>
      <c r="F31" s="6" t="str">
        <f t="shared" si="1"/>
        <v>device_name_1320110_patience_musket</v>
      </c>
      <c r="G31" s="8" t="s">
        <v>146</v>
      </c>
      <c r="H31" s="6" t="str">
        <f t="shared" si="18"/>
        <v>device_icon_1320110_patience_musket</v>
      </c>
      <c r="I31" s="7">
        <v>1</v>
      </c>
      <c r="J31" s="7" t="s">
        <v>93</v>
      </c>
      <c r="L31" s="16">
        <v>0</v>
      </c>
      <c r="O31" s="16">
        <v>0</v>
      </c>
      <c r="P31" s="16">
        <v>0</v>
      </c>
      <c r="Q31" s="16" t="s">
        <v>76</v>
      </c>
      <c r="R31" s="16" t="s">
        <v>147</v>
      </c>
      <c r="S31" s="17" t="str">
        <f t="shared" ref="S31" si="26">IF($A31&lt;&gt;"",_xlfn.TEXTJOIN("_",1,Q31,$A31,R31),"")</f>
        <v>device_1320110_patience_musket</v>
      </c>
      <c r="T31" s="7">
        <v>40</v>
      </c>
      <c r="U31" s="7">
        <v>5</v>
      </c>
      <c r="V31" s="7" t="str">
        <f t="shared" ref="V31" si="27">_xlfn.TEXTJOIN("~",1,W31:X31)</f>
        <v>2.5~12.5</v>
      </c>
      <c r="W31" s="19">
        <v>2.5</v>
      </c>
      <c r="X31" s="19">
        <v>12.5</v>
      </c>
      <c r="Y31" s="6" t="s">
        <v>120</v>
      </c>
      <c r="Z31" s="35"/>
      <c r="AA31" s="7">
        <v>0</v>
      </c>
      <c r="AB31" s="7">
        <v>500</v>
      </c>
      <c r="AC31" s="35"/>
      <c r="AD31" s="35"/>
      <c r="AE31" s="35"/>
      <c r="AF31" s="7">
        <f t="shared" si="16"/>
        <v>1320110</v>
      </c>
      <c r="AG31" s="36"/>
      <c r="AH31" s="36"/>
      <c r="AI31" s="36"/>
      <c r="AJ31" s="7" t="str">
        <f t="shared" ref="AJ31" si="28">_xlfn.TEXTJOIN("~",1,AK31:AL31)</f>
        <v>4~0.5</v>
      </c>
      <c r="AK31" s="19">
        <v>4</v>
      </c>
      <c r="AL31" s="19">
        <v>0.5</v>
      </c>
      <c r="AM31" s="40">
        <v>1</v>
      </c>
      <c r="AN31" s="7" t="s">
        <v>121</v>
      </c>
    </row>
    <row r="32" spans="1:40">
      <c r="A32" s="6">
        <v>1321101</v>
      </c>
      <c r="B32" s="7">
        <v>0</v>
      </c>
      <c r="C32" s="8" t="s">
        <v>148</v>
      </c>
      <c r="D32" s="8" t="s">
        <v>107</v>
      </c>
      <c r="E32" s="8" t="s">
        <v>149</v>
      </c>
      <c r="F32" s="6" t="str">
        <f t="shared" si="1"/>
        <v>device_name_1321101_anti_riot_revolver</v>
      </c>
      <c r="H32" s="6" t="str">
        <f t="shared" si="18"/>
        <v>device_icon_1321101_anti_riot_revolver</v>
      </c>
      <c r="I32" s="7">
        <v>1</v>
      </c>
      <c r="J32" s="7" t="s">
        <v>93</v>
      </c>
      <c r="L32" s="16">
        <v>0</v>
      </c>
      <c r="O32" s="16">
        <v>0</v>
      </c>
      <c r="P32" s="16">
        <v>0</v>
      </c>
      <c r="Q32" s="16" t="s">
        <v>76</v>
      </c>
      <c r="R32" s="16" t="s">
        <v>150</v>
      </c>
      <c r="S32" s="17" t="str">
        <f t="shared" ref="S32:S33" si="29">IF($A32&lt;&gt;"",_xlfn.TEXTJOIN("_",1,Q32,$A32,R32),"")</f>
        <v>device_1321101_anti_riot_revolver</v>
      </c>
      <c r="T32" s="7">
        <v>30</v>
      </c>
      <c r="U32" s="7">
        <v>2</v>
      </c>
      <c r="V32" s="7" t="str">
        <f t="shared" ref="V32" si="30">_xlfn.TEXTJOIN("~",1,W32:X32)</f>
        <v>2~8</v>
      </c>
      <c r="W32" s="19">
        <v>2</v>
      </c>
      <c r="X32" s="19">
        <v>8</v>
      </c>
      <c r="Y32" s="6" t="s">
        <v>120</v>
      </c>
      <c r="Z32" s="35"/>
      <c r="AA32" s="7">
        <v>0</v>
      </c>
      <c r="AB32" s="7">
        <v>500</v>
      </c>
      <c r="AC32" s="35"/>
      <c r="AD32" s="35"/>
      <c r="AE32" s="35"/>
      <c r="AF32" s="7">
        <f t="shared" si="16"/>
        <v>1321101</v>
      </c>
      <c r="AG32" s="36"/>
      <c r="AH32" s="36"/>
      <c r="AI32" s="36"/>
      <c r="AJ32" s="7" t="str">
        <f t="shared" ref="AJ32" si="31">_xlfn.TEXTJOIN("~",1,AK32:AL32)</f>
        <v>8~8</v>
      </c>
      <c r="AK32" s="19">
        <v>8</v>
      </c>
      <c r="AL32" s="19">
        <v>8</v>
      </c>
      <c r="AM32" s="40">
        <v>1</v>
      </c>
      <c r="AN32" s="7" t="s">
        <v>121</v>
      </c>
    </row>
    <row r="33" spans="1:40">
      <c r="A33" s="6">
        <v>1321102</v>
      </c>
      <c r="B33" s="7">
        <v>0</v>
      </c>
      <c r="C33" s="8" t="s">
        <v>151</v>
      </c>
      <c r="D33" s="8" t="s">
        <v>107</v>
      </c>
      <c r="E33" s="8" t="s">
        <v>152</v>
      </c>
      <c r="F33" s="6" t="str">
        <f t="shared" si="1"/>
        <v>device_name_1321102_anti_riot_shotgun</v>
      </c>
      <c r="H33" s="6" t="str">
        <f t="shared" si="18"/>
        <v>device_icon_1321102_anti_riot_shotgun</v>
      </c>
      <c r="I33" s="7">
        <v>1</v>
      </c>
      <c r="J33" s="7" t="s">
        <v>93</v>
      </c>
      <c r="L33" s="16">
        <v>0</v>
      </c>
      <c r="O33" s="16">
        <v>0</v>
      </c>
      <c r="P33" s="16">
        <v>0</v>
      </c>
      <c r="Q33" s="16" t="s">
        <v>76</v>
      </c>
      <c r="R33" s="16" t="s">
        <v>153</v>
      </c>
      <c r="S33" s="17" t="str">
        <f t="shared" si="29"/>
        <v>device_1321102_anti_riot_shotgun</v>
      </c>
      <c r="T33" s="7">
        <v>40</v>
      </c>
      <c r="U33" s="7">
        <v>5</v>
      </c>
      <c r="V33" s="7" t="str">
        <f t="shared" ref="V33" si="32">_xlfn.TEXTJOIN("~",1,W33:X33)</f>
        <v>2.5~8</v>
      </c>
      <c r="W33" s="19">
        <v>2.5</v>
      </c>
      <c r="X33" s="19">
        <v>8</v>
      </c>
      <c r="Y33" s="6" t="s">
        <v>120</v>
      </c>
      <c r="Z33" s="35"/>
      <c r="AA33" s="7">
        <v>0</v>
      </c>
      <c r="AB33" s="7">
        <v>500</v>
      </c>
      <c r="AC33" s="35"/>
      <c r="AD33" s="35"/>
      <c r="AE33" s="35"/>
      <c r="AF33" s="7">
        <f t="shared" si="16"/>
        <v>1321102</v>
      </c>
      <c r="AG33" s="36"/>
      <c r="AH33" s="36"/>
      <c r="AI33" s="36"/>
      <c r="AJ33" s="7" t="str">
        <f t="shared" ref="AJ33" si="33">_xlfn.TEXTJOIN("~",1,AK33:AL33)</f>
        <v>6~6</v>
      </c>
      <c r="AK33" s="19">
        <v>6</v>
      </c>
      <c r="AL33" s="19">
        <v>6</v>
      </c>
      <c r="AM33" s="40">
        <v>1</v>
      </c>
      <c r="AN33" s="7" t="s">
        <v>121</v>
      </c>
    </row>
    <row r="34" spans="1:21">
      <c r="A34" s="6">
        <v>130002007</v>
      </c>
      <c r="B34" s="7">
        <v>0</v>
      </c>
      <c r="C34" s="8" t="s">
        <v>154</v>
      </c>
      <c r="F34" s="6" t="str">
        <f t="shared" si="1"/>
        <v>device_name_130002007_heave_crossbow</v>
      </c>
      <c r="H34" s="6" t="str">
        <f t="shared" si="18"/>
        <v>device_icon_130002007_heave_crossbow</v>
      </c>
      <c r="I34" s="7">
        <v>1</v>
      </c>
      <c r="J34" s="7" t="s">
        <v>93</v>
      </c>
      <c r="L34" s="16">
        <v>0</v>
      </c>
      <c r="O34" s="16">
        <v>0</v>
      </c>
      <c r="P34" s="16">
        <v>0</v>
      </c>
      <c r="Q34" s="16" t="s">
        <v>83</v>
      </c>
      <c r="R34" s="16" t="s">
        <v>155</v>
      </c>
      <c r="S34" s="17" t="str">
        <f t="shared" ref="S34:S72" si="34">IF($A34&lt;&gt;"",_xlfn.TEXTJOIN("_",1,Q34,$A34,R34),"")</f>
        <v>dp_130002007_heave_crossbow</v>
      </c>
      <c r="T34" s="7">
        <v>60</v>
      </c>
      <c r="U34" s="7">
        <v>100</v>
      </c>
    </row>
    <row r="35" spans="1:21">
      <c r="A35" s="6">
        <v>130002008</v>
      </c>
      <c r="B35" s="7">
        <v>0</v>
      </c>
      <c r="C35" s="8" t="s">
        <v>156</v>
      </c>
      <c r="F35" s="6" t="str">
        <f t="shared" si="1"/>
        <v>device_name_130002008_spear_ballista</v>
      </c>
      <c r="H35" s="6" t="str">
        <f t="shared" si="18"/>
        <v>device_icon_130002008_spear_ballista</v>
      </c>
      <c r="I35" s="7">
        <v>1</v>
      </c>
      <c r="J35" s="7" t="s">
        <v>93</v>
      </c>
      <c r="L35" s="16">
        <v>0</v>
      </c>
      <c r="O35" s="16">
        <v>0</v>
      </c>
      <c r="P35" s="16">
        <v>0</v>
      </c>
      <c r="Q35" s="16" t="s">
        <v>83</v>
      </c>
      <c r="R35" s="16" t="s">
        <v>157</v>
      </c>
      <c r="S35" s="17" t="str">
        <f t="shared" si="34"/>
        <v>dp_130002008_spear_ballista</v>
      </c>
      <c r="T35" s="7">
        <v>60</v>
      </c>
      <c r="U35" s="7">
        <v>100</v>
      </c>
    </row>
    <row r="36" spans="1:21">
      <c r="A36" s="6">
        <v>130002009</v>
      </c>
      <c r="B36" s="7">
        <v>0</v>
      </c>
      <c r="C36" s="8" t="s">
        <v>158</v>
      </c>
      <c r="F36" s="6" t="str">
        <f t="shared" si="1"/>
        <v>device_name_130002009_long_barreled_musket</v>
      </c>
      <c r="H36" s="6" t="str">
        <f t="shared" si="18"/>
        <v>device_icon_130002009_long_barreled_musket</v>
      </c>
      <c r="I36" s="7">
        <v>1</v>
      </c>
      <c r="J36" s="7" t="s">
        <v>93</v>
      </c>
      <c r="L36" s="16">
        <v>0</v>
      </c>
      <c r="O36" s="16">
        <v>0</v>
      </c>
      <c r="P36" s="16">
        <v>0</v>
      </c>
      <c r="Q36" s="16" t="s">
        <v>83</v>
      </c>
      <c r="R36" s="16" t="s">
        <v>159</v>
      </c>
      <c r="S36" s="17" t="str">
        <f t="shared" si="34"/>
        <v>dp_130002009_long_barreled_musket</v>
      </c>
      <c r="T36" s="7">
        <v>60</v>
      </c>
      <c r="U36" s="7">
        <v>100</v>
      </c>
    </row>
    <row r="37" spans="6:19">
      <c r="F37" s="6" t="str">
        <f t="shared" si="1"/>
        <v/>
      </c>
      <c r="S37" s="17" t="str">
        <f t="shared" si="34"/>
        <v/>
      </c>
    </row>
    <row r="38" spans="1:40">
      <c r="A38" s="6">
        <v>1330101</v>
      </c>
      <c r="B38" s="7">
        <v>0</v>
      </c>
      <c r="C38" s="8" t="s">
        <v>160</v>
      </c>
      <c r="D38" s="8" t="s">
        <v>73</v>
      </c>
      <c r="E38" s="8" t="s">
        <v>161</v>
      </c>
      <c r="F38" s="6" t="str">
        <f t="shared" si="1"/>
        <v>device_name_1330101_catapult</v>
      </c>
      <c r="H38" s="6" t="str">
        <f>IF($A38&lt;&gt;"",_xlfn.TEXTJOIN("_",1,"device_icon",$A38,$R38),"")</f>
        <v>device_icon_1330101_catapult</v>
      </c>
      <c r="I38" s="7">
        <v>1</v>
      </c>
      <c r="J38" s="7" t="s">
        <v>93</v>
      </c>
      <c r="L38" s="16">
        <v>0</v>
      </c>
      <c r="O38" s="16">
        <v>0</v>
      </c>
      <c r="P38" s="16">
        <v>0</v>
      </c>
      <c r="Q38" s="16" t="s">
        <v>76</v>
      </c>
      <c r="R38" s="16" t="s">
        <v>162</v>
      </c>
      <c r="S38" s="17" t="str">
        <f t="shared" si="34"/>
        <v>device_1330101_catapult</v>
      </c>
      <c r="T38" s="7">
        <v>90</v>
      </c>
      <c r="U38" s="7">
        <v>100</v>
      </c>
      <c r="V38" s="7" t="str">
        <f>_xlfn.TEXTJOIN("~",1,W38:X38)</f>
        <v>4~15</v>
      </c>
      <c r="W38" s="19">
        <v>4</v>
      </c>
      <c r="X38" s="19">
        <v>15</v>
      </c>
      <c r="Y38" s="6" t="s">
        <v>163</v>
      </c>
      <c r="Z38" s="35"/>
      <c r="AA38" s="7">
        <v>3</v>
      </c>
      <c r="AB38" s="7">
        <v>500</v>
      </c>
      <c r="AC38" s="7">
        <v>500</v>
      </c>
      <c r="AD38" s="7">
        <v>2000</v>
      </c>
      <c r="AE38" s="35"/>
      <c r="AF38" s="7">
        <f>$A38</f>
        <v>1330101</v>
      </c>
      <c r="AG38" s="36"/>
      <c r="AH38" s="36"/>
      <c r="AI38" s="36"/>
      <c r="AJ38" s="36"/>
      <c r="AK38" s="36"/>
      <c r="AL38" s="36"/>
      <c r="AM38" s="40">
        <v>1</v>
      </c>
      <c r="AN38" s="7" t="s">
        <v>121</v>
      </c>
    </row>
    <row r="39" spans="1:40">
      <c r="A39" s="6">
        <v>1330102</v>
      </c>
      <c r="B39" s="7">
        <v>0</v>
      </c>
      <c r="C39" s="8" t="s">
        <v>164</v>
      </c>
      <c r="D39" s="8" t="s">
        <v>73</v>
      </c>
      <c r="E39" s="25" t="s">
        <v>165</v>
      </c>
      <c r="F39" s="6" t="str">
        <f t="shared" si="1"/>
        <v>device_name_1330102_war_drum</v>
      </c>
      <c r="H39" s="6"/>
      <c r="I39" s="7">
        <v>3</v>
      </c>
      <c r="J39" s="7" t="s">
        <v>93</v>
      </c>
      <c r="L39" s="16">
        <v>0</v>
      </c>
      <c r="Q39" s="16" t="s">
        <v>76</v>
      </c>
      <c r="R39" s="16" t="s">
        <v>166</v>
      </c>
      <c r="S39" s="17" t="str">
        <f t="shared" si="34"/>
        <v>device_1330102_war_drum</v>
      </c>
      <c r="T39" s="7">
        <v>90</v>
      </c>
      <c r="U39" s="7">
        <v>80</v>
      </c>
      <c r="V39" s="7" t="str">
        <f>_xlfn.TEXTJOIN("~",1,W39:X39)</f>
        <v>0~5</v>
      </c>
      <c r="W39" s="36">
        <v>0</v>
      </c>
      <c r="X39" s="19">
        <v>5</v>
      </c>
      <c r="Y39" s="6" t="s">
        <v>167</v>
      </c>
      <c r="Z39" s="36"/>
      <c r="AA39" s="7">
        <v>1</v>
      </c>
      <c r="AB39" s="36"/>
      <c r="AC39" s="36"/>
      <c r="AD39" s="36"/>
      <c r="AE39" s="36"/>
      <c r="AF39" s="36"/>
      <c r="AG39" s="36"/>
      <c r="AH39" s="36"/>
      <c r="AI39" s="7">
        <f>$A39</f>
        <v>1330102</v>
      </c>
      <c r="AJ39" s="36"/>
      <c r="AK39" s="36"/>
      <c r="AL39" s="36"/>
      <c r="AM39" s="7" t="str">
        <f t="shared" ref="AM39" si="35">REPLACE($A39,1,1,6)</f>
        <v>6330102</v>
      </c>
      <c r="AN39" s="7" t="s">
        <v>168</v>
      </c>
    </row>
    <row r="40" spans="1:40">
      <c r="A40" s="6">
        <v>1330103</v>
      </c>
      <c r="B40" s="7">
        <v>0</v>
      </c>
      <c r="C40" s="8" t="s">
        <v>169</v>
      </c>
      <c r="D40" s="25" t="s">
        <v>170</v>
      </c>
      <c r="E40" s="26" t="s">
        <v>171</v>
      </c>
      <c r="F40" s="6" t="str">
        <f t="shared" si="1"/>
        <v>device_name_1330103_catching_flower</v>
      </c>
      <c r="H40" s="6" t="str">
        <f t="shared" ref="H39:H46" si="36">IF($A40&lt;&gt;"",_xlfn.TEXTJOIN("_",1,"device_icon",$A40,$R40),"")</f>
        <v>device_icon_1330103_catching_flower</v>
      </c>
      <c r="I40" s="7">
        <v>3</v>
      </c>
      <c r="J40" s="7" t="s">
        <v>93</v>
      </c>
      <c r="L40" s="16">
        <v>0</v>
      </c>
      <c r="Q40" s="16" t="s">
        <v>76</v>
      </c>
      <c r="R40" s="16" t="s">
        <v>172</v>
      </c>
      <c r="S40" s="17" t="str">
        <f t="shared" si="34"/>
        <v>device_1330103_catching_flower</v>
      </c>
      <c r="T40" s="7">
        <v>90</v>
      </c>
      <c r="U40" s="7">
        <v>10</v>
      </c>
      <c r="V40" s="7" t="str">
        <f>_xlfn.TEXTJOIN("~",1,W40:X40)</f>
        <v>0~4</v>
      </c>
      <c r="W40" s="36">
        <v>0</v>
      </c>
      <c r="X40" s="19">
        <v>4</v>
      </c>
      <c r="Y40" s="6" t="s">
        <v>173</v>
      </c>
      <c r="Z40" s="7">
        <v>9</v>
      </c>
      <c r="AA40" s="7">
        <v>2</v>
      </c>
      <c r="AB40" s="7">
        <v>500</v>
      </c>
      <c r="AC40" s="7">
        <v>500</v>
      </c>
      <c r="AD40" s="7">
        <v>2000</v>
      </c>
      <c r="AE40" s="36"/>
      <c r="AF40" s="36"/>
      <c r="AG40" s="36"/>
      <c r="AH40" s="36"/>
      <c r="AI40" s="36"/>
      <c r="AJ40" s="7" t="str">
        <f>_xlfn.TEXTJOIN("~",0,AK40:AL40)</f>
        <v>5~0</v>
      </c>
      <c r="AK40" s="19">
        <v>5</v>
      </c>
      <c r="AL40" s="36">
        <v>0</v>
      </c>
      <c r="AM40" s="40">
        <v>1</v>
      </c>
      <c r="AN40" s="7" t="s">
        <v>96</v>
      </c>
    </row>
    <row r="41" spans="1:21">
      <c r="A41" s="6">
        <v>130003002</v>
      </c>
      <c r="B41" s="7">
        <v>0</v>
      </c>
      <c r="C41" s="8" t="s">
        <v>174</v>
      </c>
      <c r="F41" s="6" t="str">
        <f t="shared" si="1"/>
        <v>device_name_130003002_waterthrower</v>
      </c>
      <c r="H41" s="6" t="str">
        <f t="shared" si="36"/>
        <v>device_icon_130003002_waterthrower</v>
      </c>
      <c r="I41" s="7">
        <v>3</v>
      </c>
      <c r="J41" s="7" t="s">
        <v>93</v>
      </c>
      <c r="L41" s="16">
        <v>0</v>
      </c>
      <c r="Q41" s="16" t="s">
        <v>83</v>
      </c>
      <c r="R41" s="16" t="s">
        <v>175</v>
      </c>
      <c r="S41" s="17" t="str">
        <f t="shared" si="34"/>
        <v>dp_130003002_waterthrower</v>
      </c>
      <c r="T41" s="7">
        <v>50</v>
      </c>
      <c r="U41" s="7">
        <v>100</v>
      </c>
    </row>
    <row r="42" spans="1:21">
      <c r="A42" s="6">
        <v>130003003</v>
      </c>
      <c r="B42" s="7">
        <v>0</v>
      </c>
      <c r="C42" s="8" t="s">
        <v>176</v>
      </c>
      <c r="F42" s="6" t="str">
        <f t="shared" si="1"/>
        <v>device_name_130003003_flamethrower</v>
      </c>
      <c r="H42" s="6" t="str">
        <f t="shared" si="36"/>
        <v>device_icon_130003003_flamethrower</v>
      </c>
      <c r="I42" s="7">
        <v>3</v>
      </c>
      <c r="J42" s="7" t="s">
        <v>93</v>
      </c>
      <c r="L42" s="16">
        <v>0</v>
      </c>
      <c r="Q42" s="16" t="s">
        <v>83</v>
      </c>
      <c r="R42" s="16" t="s">
        <v>177</v>
      </c>
      <c r="S42" s="17" t="str">
        <f t="shared" si="34"/>
        <v>dp_130003003_flamethrower</v>
      </c>
      <c r="T42" s="7">
        <v>50</v>
      </c>
      <c r="U42" s="7">
        <v>100</v>
      </c>
    </row>
    <row r="43" spans="1:21">
      <c r="A43" s="6">
        <v>130003004</v>
      </c>
      <c r="B43" s="7">
        <v>0</v>
      </c>
      <c r="C43" s="8" t="s">
        <v>178</v>
      </c>
      <c r="F43" s="6" t="str">
        <f t="shared" si="1"/>
        <v>device_name_130003004_bronze cannon</v>
      </c>
      <c r="H43" s="6" t="str">
        <f t="shared" si="36"/>
        <v>device_icon_130003004_bronze cannon</v>
      </c>
      <c r="I43" s="7">
        <v>3</v>
      </c>
      <c r="J43" s="7" t="s">
        <v>93</v>
      </c>
      <c r="L43" s="16">
        <v>0</v>
      </c>
      <c r="Q43" s="16" t="s">
        <v>83</v>
      </c>
      <c r="R43" s="16" t="s">
        <v>179</v>
      </c>
      <c r="S43" s="17" t="str">
        <f t="shared" si="34"/>
        <v>dp_130003004_bronze cannon</v>
      </c>
      <c r="T43" s="7">
        <v>50</v>
      </c>
      <c r="U43" s="7">
        <v>100</v>
      </c>
    </row>
    <row r="44" spans="1:21">
      <c r="A44" s="6">
        <v>130003005</v>
      </c>
      <c r="B44" s="7">
        <v>0</v>
      </c>
      <c r="C44" s="8" t="s">
        <v>180</v>
      </c>
      <c r="F44" s="6" t="str">
        <f t="shared" si="1"/>
        <v>device_name_130003005_giant_lance</v>
      </c>
      <c r="H44" s="6" t="str">
        <f t="shared" si="36"/>
        <v>device_icon_130003005_giant_lance</v>
      </c>
      <c r="I44" s="7">
        <v>3</v>
      </c>
      <c r="J44" s="7" t="s">
        <v>93</v>
      </c>
      <c r="L44" s="16">
        <v>0</v>
      </c>
      <c r="Q44" s="16" t="s">
        <v>83</v>
      </c>
      <c r="R44" s="16" t="s">
        <v>181</v>
      </c>
      <c r="S44" s="17" t="str">
        <f t="shared" si="34"/>
        <v>dp_130003005_giant_lance</v>
      </c>
      <c r="T44" s="7">
        <v>50</v>
      </c>
      <c r="U44" s="7">
        <v>100</v>
      </c>
    </row>
    <row r="45" spans="1:21">
      <c r="A45" s="6">
        <v>130003006</v>
      </c>
      <c r="B45" s="7">
        <v>0</v>
      </c>
      <c r="C45" s="8" t="s">
        <v>182</v>
      </c>
      <c r="F45" s="6" t="str">
        <f t="shared" si="1"/>
        <v>device_name_130003006_dragon_rocket</v>
      </c>
      <c r="H45" s="6" t="str">
        <f t="shared" si="36"/>
        <v>device_icon_130003006_dragon_rocket</v>
      </c>
      <c r="I45" s="7">
        <v>3</v>
      </c>
      <c r="J45" s="7" t="s">
        <v>93</v>
      </c>
      <c r="L45" s="16">
        <v>0</v>
      </c>
      <c r="Q45" s="16" t="s">
        <v>83</v>
      </c>
      <c r="R45" s="16" t="s">
        <v>183</v>
      </c>
      <c r="S45" s="17" t="str">
        <f t="shared" ref="S45" si="37">IF($A45&lt;&gt;"",_xlfn.TEXTJOIN("_",1,Q45,$A45,R45),"")</f>
        <v>dp_130003006_dragon_rocket</v>
      </c>
      <c r="T45" s="7">
        <v>50</v>
      </c>
      <c r="U45" s="7">
        <v>100</v>
      </c>
    </row>
    <row r="46" spans="1:21">
      <c r="A46" s="6">
        <v>130003007</v>
      </c>
      <c r="B46" s="7">
        <v>0</v>
      </c>
      <c r="C46" s="8" t="s">
        <v>184</v>
      </c>
      <c r="F46" s="6" t="str">
        <f t="shared" si="1"/>
        <v>device_name_130003007_cluster_rocket</v>
      </c>
      <c r="H46" s="6" t="str">
        <f t="shared" si="36"/>
        <v>device_icon_130003007_cluster_rocket</v>
      </c>
      <c r="I46" s="7">
        <v>3</v>
      </c>
      <c r="J46" s="7" t="s">
        <v>93</v>
      </c>
      <c r="L46" s="16">
        <v>0</v>
      </c>
      <c r="Q46" s="16" t="s">
        <v>83</v>
      </c>
      <c r="R46" s="16" t="s">
        <v>185</v>
      </c>
      <c r="S46" s="17" t="str">
        <f t="shared" ref="S46" si="38">IF($A46&lt;&gt;"",_xlfn.TEXTJOIN("_",1,Q46,$A46,R46),"")</f>
        <v>dp_130003007_cluster_rocket</v>
      </c>
      <c r="T46" s="7">
        <v>50</v>
      </c>
      <c r="U46" s="7">
        <v>100</v>
      </c>
    </row>
    <row r="48" spans="1:40">
      <c r="A48" s="6">
        <v>1340101</v>
      </c>
      <c r="B48" s="7">
        <v>0</v>
      </c>
      <c r="C48" s="8" t="s">
        <v>186</v>
      </c>
      <c r="D48" s="25" t="s">
        <v>170</v>
      </c>
      <c r="E48" s="26" t="s">
        <v>187</v>
      </c>
      <c r="F48" s="6" t="str">
        <f t="shared" ref="F48:F72" si="39">IF($A48&lt;&gt;"",_xlfn.TEXTJOIN("_",1,"device_name",$A48,$R48),"")</f>
        <v>device_name_1340101_buckler</v>
      </c>
      <c r="H48" s="6" t="str">
        <f>IF($A48&lt;&gt;"",_xlfn.TEXTJOIN("_",1,"device_icon",$A48,$R48),"")</f>
        <v>device_icon_1340101_buckler</v>
      </c>
      <c r="I48" s="7">
        <v>3</v>
      </c>
      <c r="J48" s="7" t="s">
        <v>93</v>
      </c>
      <c r="O48" s="16">
        <v>0</v>
      </c>
      <c r="P48" s="16">
        <v>0</v>
      </c>
      <c r="Q48" s="16" t="s">
        <v>76</v>
      </c>
      <c r="R48" s="16" t="s">
        <v>188</v>
      </c>
      <c r="S48" s="17" t="str">
        <f t="shared" ref="S48:S57" si="40">IF($A48&lt;&gt;"",_xlfn.TEXTJOIN("_",1,Q48,$A48,R48),"")</f>
        <v>device_1340101_buckler</v>
      </c>
      <c r="T48" s="7">
        <v>60</v>
      </c>
      <c r="U48" s="7">
        <v>5</v>
      </c>
      <c r="V48" s="7" t="str">
        <f>_xlfn.TEXTJOIN("~",1,W48:X48)</f>
        <v>0~6</v>
      </c>
      <c r="W48" s="19">
        <v>0</v>
      </c>
      <c r="X48" s="19">
        <v>6</v>
      </c>
      <c r="Y48" s="6" t="s">
        <v>189</v>
      </c>
      <c r="Z48" s="7">
        <v>10</v>
      </c>
      <c r="AA48" s="7">
        <v>8</v>
      </c>
      <c r="AB48" s="7">
        <v>500</v>
      </c>
      <c r="AC48" s="7">
        <v>500</v>
      </c>
      <c r="AD48" s="7">
        <v>2000</v>
      </c>
      <c r="AE48" s="35"/>
      <c r="AF48" s="35"/>
      <c r="AG48" s="7">
        <f>$A48</f>
        <v>1340101</v>
      </c>
      <c r="AH48" s="35"/>
      <c r="AI48" s="35"/>
      <c r="AJ48" s="7" t="str">
        <f t="shared" ref="AJ48" si="41">_xlfn.TEXTJOIN("~",1,AK48:AL48)</f>
        <v>10~6</v>
      </c>
      <c r="AK48" s="19">
        <v>10</v>
      </c>
      <c r="AL48" s="19">
        <v>6</v>
      </c>
      <c r="AM48" s="40">
        <v>1</v>
      </c>
      <c r="AN48" s="7" t="s">
        <v>190</v>
      </c>
    </row>
    <row r="49" spans="1:44">
      <c r="A49" s="6">
        <v>1340102</v>
      </c>
      <c r="B49" s="7">
        <v>0</v>
      </c>
      <c r="C49" s="8" t="s">
        <v>191</v>
      </c>
      <c r="F49" s="6" t="str">
        <f t="shared" si="39"/>
        <v>device_name_1340102_shield</v>
      </c>
      <c r="H49" s="6" t="str">
        <f t="shared" ref="H49:H55" si="42">IF($A49&lt;&gt;"",_xlfn.TEXTJOIN("_",1,"device_icon",$A49,$R49),"")</f>
        <v>device_icon_1340102_shield</v>
      </c>
      <c r="I49" s="7">
        <v>3</v>
      </c>
      <c r="J49" s="7" t="s">
        <v>93</v>
      </c>
      <c r="O49" s="16">
        <v>0</v>
      </c>
      <c r="P49" s="16">
        <v>0</v>
      </c>
      <c r="Q49" s="16" t="s">
        <v>83</v>
      </c>
      <c r="R49" s="16" t="s">
        <v>192</v>
      </c>
      <c r="S49" s="17" t="str">
        <f t="shared" si="40"/>
        <v>dp_1340102_shield</v>
      </c>
      <c r="T49" s="7">
        <v>60</v>
      </c>
      <c r="U49" s="7">
        <v>100</v>
      </c>
      <c r="AR49" s="41"/>
    </row>
    <row r="50" spans="1:21">
      <c r="A50" s="6">
        <v>1340103</v>
      </c>
      <c r="B50" s="7">
        <v>0</v>
      </c>
      <c r="C50" s="8" t="s">
        <v>193</v>
      </c>
      <c r="F50" s="6" t="str">
        <f t="shared" si="39"/>
        <v>device_name_1340103_testudo</v>
      </c>
      <c r="H50" s="6" t="str">
        <f t="shared" si="42"/>
        <v>device_icon_1340103_testudo</v>
      </c>
      <c r="I50" s="7">
        <v>3</v>
      </c>
      <c r="J50" s="7" t="s">
        <v>93</v>
      </c>
      <c r="O50" s="16">
        <v>0</v>
      </c>
      <c r="P50" s="16">
        <v>0</v>
      </c>
      <c r="Q50" s="16" t="s">
        <v>83</v>
      </c>
      <c r="R50" s="16" t="s">
        <v>194</v>
      </c>
      <c r="S50" s="17" t="str">
        <f t="shared" ref="S50" si="43">IF($A50&lt;&gt;"",_xlfn.TEXTJOIN("_",1,Q50,$A50,R50),"")</f>
        <v>dp_1340103_testudo</v>
      </c>
      <c r="T50" s="7">
        <v>60</v>
      </c>
      <c r="U50" s="7">
        <v>100</v>
      </c>
    </row>
    <row r="51" spans="1:21">
      <c r="A51" s="6">
        <v>1340104</v>
      </c>
      <c r="B51" s="7">
        <v>0</v>
      </c>
      <c r="C51" s="8" t="s">
        <v>195</v>
      </c>
      <c r="F51" s="6" t="str">
        <f t="shared" si="39"/>
        <v>device_name_1340104_leather_shield</v>
      </c>
      <c r="H51" s="6" t="str">
        <f t="shared" si="42"/>
        <v>device_icon_1340104_leather_shield</v>
      </c>
      <c r="I51" s="7">
        <v>3</v>
      </c>
      <c r="J51" s="7" t="s">
        <v>93</v>
      </c>
      <c r="O51" s="16">
        <v>0</v>
      </c>
      <c r="P51" s="16">
        <v>0</v>
      </c>
      <c r="Q51" s="16" t="s">
        <v>83</v>
      </c>
      <c r="R51" s="16" t="s">
        <v>196</v>
      </c>
      <c r="S51" s="17" t="str">
        <f t="shared" ref="S51" si="44">IF($A51&lt;&gt;"",_xlfn.TEXTJOIN("_",1,Q51,$A51,R51),"")</f>
        <v>dp_1340104_leather_shield</v>
      </c>
      <c r="T51" s="7">
        <v>60</v>
      </c>
      <c r="U51" s="7">
        <v>100</v>
      </c>
    </row>
    <row r="52" spans="1:21">
      <c r="A52" s="6">
        <v>1340105</v>
      </c>
      <c r="B52" s="7">
        <v>0</v>
      </c>
      <c r="C52" s="8" t="s">
        <v>197</v>
      </c>
      <c r="F52" s="6" t="str">
        <f t="shared" si="39"/>
        <v>device_name_1340105_metal_plate</v>
      </c>
      <c r="H52" s="6" t="str">
        <f t="shared" si="42"/>
        <v>device_icon_1340105_metal_plate</v>
      </c>
      <c r="I52" s="7">
        <v>3</v>
      </c>
      <c r="J52" s="7" t="s">
        <v>93</v>
      </c>
      <c r="O52" s="16">
        <v>0</v>
      </c>
      <c r="P52" s="16">
        <v>0</v>
      </c>
      <c r="Q52" s="16" t="s">
        <v>83</v>
      </c>
      <c r="R52" s="16" t="s">
        <v>198</v>
      </c>
      <c r="S52" s="17" t="str">
        <f t="shared" ref="S52" si="45">IF($A52&lt;&gt;"",_xlfn.TEXTJOIN("_",1,Q52,$A52,R52),"")</f>
        <v>dp_1340105_metal_plate</v>
      </c>
      <c r="T52" s="7">
        <v>60</v>
      </c>
      <c r="U52" s="7">
        <v>100</v>
      </c>
    </row>
    <row r="53" spans="1:21">
      <c r="A53" s="6">
        <v>1340106</v>
      </c>
      <c r="B53" s="7">
        <v>0</v>
      </c>
      <c r="C53" s="8" t="s">
        <v>199</v>
      </c>
      <c r="F53" s="6" t="str">
        <f t="shared" si="39"/>
        <v>device_name_1340106_spiked_shield</v>
      </c>
      <c r="H53" s="6" t="str">
        <f t="shared" si="42"/>
        <v>device_icon_1340106_spiked_shield</v>
      </c>
      <c r="I53" s="7">
        <v>3</v>
      </c>
      <c r="J53" s="7" t="s">
        <v>93</v>
      </c>
      <c r="O53" s="16">
        <v>0</v>
      </c>
      <c r="P53" s="16">
        <v>0</v>
      </c>
      <c r="Q53" s="16" t="s">
        <v>83</v>
      </c>
      <c r="R53" s="16" t="s">
        <v>200</v>
      </c>
      <c r="S53" s="17" t="str">
        <f t="shared" si="40"/>
        <v>dp_1340106_spiked_shield</v>
      </c>
      <c r="T53" s="7">
        <v>60</v>
      </c>
      <c r="U53" s="7">
        <v>100</v>
      </c>
    </row>
    <row r="54" spans="1:21">
      <c r="A54" s="6">
        <v>1340107</v>
      </c>
      <c r="B54" s="7">
        <v>0</v>
      </c>
      <c r="C54" s="8" t="s">
        <v>201</v>
      </c>
      <c r="F54" s="6" t="str">
        <f t="shared" si="39"/>
        <v>device_name_1340107_vine_shield</v>
      </c>
      <c r="H54" s="6" t="str">
        <f t="shared" si="42"/>
        <v>device_icon_1340107_vine_shield</v>
      </c>
      <c r="I54" s="7">
        <v>3</v>
      </c>
      <c r="J54" s="7" t="s">
        <v>93</v>
      </c>
      <c r="O54" s="16">
        <v>0</v>
      </c>
      <c r="P54" s="16">
        <v>0</v>
      </c>
      <c r="Q54" s="16" t="s">
        <v>83</v>
      </c>
      <c r="R54" s="16" t="s">
        <v>202</v>
      </c>
      <c r="S54" s="17" t="str">
        <f t="shared" si="40"/>
        <v>dp_1340107_vine_shield</v>
      </c>
      <c r="T54" s="7">
        <v>60</v>
      </c>
      <c r="U54" s="7">
        <v>100</v>
      </c>
    </row>
    <row r="55" spans="1:21">
      <c r="A55" s="6">
        <v>1340108</v>
      </c>
      <c r="B55" s="7">
        <v>0</v>
      </c>
      <c r="C55" s="8" t="s">
        <v>203</v>
      </c>
      <c r="F55" s="6" t="str">
        <f t="shared" si="39"/>
        <v>device_name_1340108_protective_short_sword</v>
      </c>
      <c r="H55" s="6" t="str">
        <f t="shared" si="42"/>
        <v>device_icon_1340108_protective_short_sword</v>
      </c>
      <c r="I55" s="7">
        <v>3</v>
      </c>
      <c r="J55" s="7" t="s">
        <v>93</v>
      </c>
      <c r="O55" s="16">
        <v>0</v>
      </c>
      <c r="P55" s="16">
        <v>0</v>
      </c>
      <c r="Q55" s="16" t="s">
        <v>83</v>
      </c>
      <c r="R55" s="16" t="s">
        <v>204</v>
      </c>
      <c r="S55" s="17" t="str">
        <f t="shared" ref="S55" si="46">IF($A55&lt;&gt;"",_xlfn.TEXTJOIN("_",1,Q55,$A55,R55),"")</f>
        <v>dp_1340108_protective_short_sword</v>
      </c>
      <c r="T55" s="7">
        <v>60</v>
      </c>
      <c r="U55" s="7">
        <v>100</v>
      </c>
    </row>
    <row r="56" spans="6:19">
      <c r="F56" s="6" t="str">
        <f t="shared" si="39"/>
        <v/>
      </c>
      <c r="S56" s="17" t="str">
        <f t="shared" si="40"/>
        <v/>
      </c>
    </row>
    <row r="57" spans="1:40">
      <c r="A57" s="6">
        <v>1350101</v>
      </c>
      <c r="B57" s="7">
        <v>0</v>
      </c>
      <c r="C57" s="8" t="s">
        <v>205</v>
      </c>
      <c r="D57" s="8" t="s">
        <v>73</v>
      </c>
      <c r="E57" s="8" t="s">
        <v>206</v>
      </c>
      <c r="F57" s="6" t="str">
        <f t="shared" si="39"/>
        <v>device_name_1350101_hookrope</v>
      </c>
      <c r="H57" s="6" t="str">
        <f>IF($A57&lt;&gt;"",_xlfn.TEXTJOIN("_",1,"device_icon",$A57,$R57),"")</f>
        <v>device_icon_1350101_hookrope</v>
      </c>
      <c r="I57" s="7">
        <v>1</v>
      </c>
      <c r="J57" s="7" t="s">
        <v>93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 t="s">
        <v>76</v>
      </c>
      <c r="R57" s="16" t="s">
        <v>207</v>
      </c>
      <c r="S57" s="17" t="str">
        <f t="shared" si="40"/>
        <v>device_1350101_hookrope</v>
      </c>
      <c r="T57" s="7">
        <v>50</v>
      </c>
      <c r="U57" s="7">
        <v>20</v>
      </c>
      <c r="V57" s="7" t="str">
        <f>_xlfn.TEXTJOIN("~",1,W57:X57)</f>
        <v>3~10</v>
      </c>
      <c r="W57" s="19">
        <v>3</v>
      </c>
      <c r="X57" s="19">
        <v>10</v>
      </c>
      <c r="Y57" s="6" t="s">
        <v>208</v>
      </c>
      <c r="Z57" s="7">
        <v>2</v>
      </c>
      <c r="AA57" s="7">
        <v>0</v>
      </c>
      <c r="AB57" s="7">
        <v>500</v>
      </c>
      <c r="AC57" s="7">
        <v>500</v>
      </c>
      <c r="AD57" s="7">
        <v>2000</v>
      </c>
      <c r="AE57" s="35"/>
      <c r="AF57" s="35"/>
      <c r="AG57" s="35"/>
      <c r="AH57" s="7">
        <f>$A57</f>
        <v>1350101</v>
      </c>
      <c r="AI57" s="35"/>
      <c r="AJ57" s="7" t="str">
        <f>_xlfn.TEXTJOIN("~",0,AK57:AL57)</f>
        <v>2~0</v>
      </c>
      <c r="AK57" s="19">
        <v>2</v>
      </c>
      <c r="AL57" s="36">
        <v>0</v>
      </c>
      <c r="AM57" s="40">
        <v>1</v>
      </c>
      <c r="AN57" s="7" t="s">
        <v>209</v>
      </c>
    </row>
    <row r="58" spans="1:40">
      <c r="A58" s="6">
        <v>1350102</v>
      </c>
      <c r="B58" s="7">
        <v>0</v>
      </c>
      <c r="C58" s="8" t="s">
        <v>210</v>
      </c>
      <c r="D58" s="8" t="s">
        <v>73</v>
      </c>
      <c r="E58" s="8" t="s">
        <v>211</v>
      </c>
      <c r="F58" s="6" t="str">
        <f t="shared" si="39"/>
        <v>device_name_1350102_merchant_crane</v>
      </c>
      <c r="H58" s="6" t="str">
        <f t="shared" ref="H58:H64" si="47">IF($A58&lt;&gt;"",_xlfn.TEXTJOIN("_",1,"device_icon",$A58,$R58),"")</f>
        <v>device_icon_1350102_merchant_crane</v>
      </c>
      <c r="I58" s="7">
        <v>1</v>
      </c>
      <c r="J58" s="7" t="s">
        <v>93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 t="s">
        <v>76</v>
      </c>
      <c r="R58" s="16" t="s">
        <v>212</v>
      </c>
      <c r="S58" s="17" t="str">
        <f t="shared" ref="S58:S60" si="48">IF($A58&lt;&gt;"",_xlfn.TEXTJOIN("_",1,Q58,$A58,R58),"")</f>
        <v>device_1350102_merchant_crane</v>
      </c>
      <c r="T58" s="7">
        <v>50</v>
      </c>
      <c r="U58" s="7">
        <v>20</v>
      </c>
      <c r="V58" s="7" t="str">
        <f>_xlfn.TEXTJOIN("~",1,W58:X58)</f>
        <v>2.5~9</v>
      </c>
      <c r="W58" s="19">
        <v>2.5</v>
      </c>
      <c r="X58" s="19">
        <v>9</v>
      </c>
      <c r="Y58" s="6" t="s">
        <v>208</v>
      </c>
      <c r="Z58" s="7">
        <v>1</v>
      </c>
      <c r="AA58" s="7">
        <v>0</v>
      </c>
      <c r="AB58" s="7">
        <v>500</v>
      </c>
      <c r="AC58" s="7">
        <v>500</v>
      </c>
      <c r="AD58" s="7">
        <v>2000</v>
      </c>
      <c r="AE58" s="35"/>
      <c r="AF58" s="35"/>
      <c r="AG58" s="35"/>
      <c r="AH58" s="7">
        <f t="shared" ref="AH58:AH61" si="49">$A58</f>
        <v>1350102</v>
      </c>
      <c r="AI58" s="35"/>
      <c r="AJ58" s="7" t="str">
        <f t="shared" ref="AJ58:AJ61" si="50">_xlfn.TEXTJOIN("~",0,AK58:AL58)</f>
        <v>2.5~0</v>
      </c>
      <c r="AK58" s="19">
        <v>2.5</v>
      </c>
      <c r="AL58" s="36">
        <v>0</v>
      </c>
      <c r="AM58" s="40">
        <v>1</v>
      </c>
      <c r="AN58" s="7" t="s">
        <v>209</v>
      </c>
    </row>
    <row r="59" spans="1:40">
      <c r="A59" s="6">
        <v>1350103</v>
      </c>
      <c r="B59" s="7">
        <v>0</v>
      </c>
      <c r="C59" s="8" t="s">
        <v>213</v>
      </c>
      <c r="D59" s="8" t="s">
        <v>73</v>
      </c>
      <c r="E59" s="8" t="s">
        <v>214</v>
      </c>
      <c r="F59" s="6" t="str">
        <f t="shared" si="39"/>
        <v>device_name_1350103_merchant_tower_crane</v>
      </c>
      <c r="H59" s="6" t="str">
        <f t="shared" si="47"/>
        <v>device_icon_1350103_merchant_tower_crane</v>
      </c>
      <c r="I59" s="7">
        <v>1</v>
      </c>
      <c r="J59" s="7" t="s">
        <v>93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 t="s">
        <v>76</v>
      </c>
      <c r="R59" s="16" t="s">
        <v>215</v>
      </c>
      <c r="S59" s="17" t="str">
        <f t="shared" ref="S59" si="51">IF($A59&lt;&gt;"",_xlfn.TEXTJOIN("_",1,Q59,$A59,R59),"")</f>
        <v>device_1350103_merchant_tower_crane</v>
      </c>
      <c r="T59" s="7">
        <v>50</v>
      </c>
      <c r="U59" s="7">
        <v>20</v>
      </c>
      <c r="V59" s="7" t="str">
        <f>_xlfn.TEXTJOIN("~",1,W59:X59)</f>
        <v>3~13</v>
      </c>
      <c r="W59" s="19">
        <v>3</v>
      </c>
      <c r="X59" s="19">
        <v>13</v>
      </c>
      <c r="Y59" s="6" t="s">
        <v>208</v>
      </c>
      <c r="Z59" s="7">
        <v>1</v>
      </c>
      <c r="AA59" s="7">
        <v>0</v>
      </c>
      <c r="AB59" s="7">
        <v>500</v>
      </c>
      <c r="AC59" s="7">
        <v>500</v>
      </c>
      <c r="AD59" s="7">
        <v>2000</v>
      </c>
      <c r="AE59" s="35"/>
      <c r="AF59" s="35"/>
      <c r="AG59" s="35"/>
      <c r="AH59" s="7">
        <f t="shared" si="49"/>
        <v>1350103</v>
      </c>
      <c r="AI59" s="35"/>
      <c r="AJ59" s="7" t="str">
        <f t="shared" ref="AJ59" si="52">_xlfn.TEXTJOIN("~",0,AK59:AL59)</f>
        <v>2.5~0</v>
      </c>
      <c r="AK59" s="19">
        <v>2.5</v>
      </c>
      <c r="AL59" s="36">
        <v>0</v>
      </c>
      <c r="AM59" s="40">
        <v>1</v>
      </c>
      <c r="AN59" s="7" t="s">
        <v>209</v>
      </c>
    </row>
    <row r="60" spans="1:40">
      <c r="A60" s="6">
        <v>1351101</v>
      </c>
      <c r="B60" s="7">
        <v>0</v>
      </c>
      <c r="C60" s="8" t="s">
        <v>216</v>
      </c>
      <c r="D60" s="8" t="s">
        <v>107</v>
      </c>
      <c r="E60" s="8" t="s">
        <v>217</v>
      </c>
      <c r="F60" s="6" t="str">
        <f t="shared" si="39"/>
        <v>device_name_1351101_slave_hookrope</v>
      </c>
      <c r="H60" s="6" t="str">
        <f t="shared" si="47"/>
        <v>device_icon_1351101_slave_hookrope</v>
      </c>
      <c r="I60" s="7">
        <v>1</v>
      </c>
      <c r="J60" s="7" t="s">
        <v>93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 t="s">
        <v>76</v>
      </c>
      <c r="R60" s="16" t="s">
        <v>218</v>
      </c>
      <c r="S60" s="17" t="str">
        <f t="shared" si="48"/>
        <v>device_1351101_slave_hookrope</v>
      </c>
      <c r="T60" s="7">
        <v>50</v>
      </c>
      <c r="U60" s="7">
        <v>20</v>
      </c>
      <c r="V60" s="7" t="str">
        <f>_xlfn.TEXTJOIN("~",1,W60:X60)</f>
        <v>2~13</v>
      </c>
      <c r="W60" s="19">
        <v>2</v>
      </c>
      <c r="X60" s="19">
        <v>13</v>
      </c>
      <c r="Y60" s="6" t="s">
        <v>208</v>
      </c>
      <c r="Z60" s="7">
        <v>2</v>
      </c>
      <c r="AA60" s="7">
        <v>1</v>
      </c>
      <c r="AB60" s="7">
        <v>500</v>
      </c>
      <c r="AC60" s="7">
        <v>500</v>
      </c>
      <c r="AD60" s="7">
        <v>2000</v>
      </c>
      <c r="AE60" s="35"/>
      <c r="AF60" s="35"/>
      <c r="AG60" s="35"/>
      <c r="AH60" s="7">
        <f t="shared" si="49"/>
        <v>1351101</v>
      </c>
      <c r="AI60" s="35"/>
      <c r="AJ60" s="7" t="str">
        <f t="shared" si="50"/>
        <v>6~0</v>
      </c>
      <c r="AK60" s="19">
        <v>6</v>
      </c>
      <c r="AL60" s="36">
        <v>0</v>
      </c>
      <c r="AM60" s="40">
        <v>1</v>
      </c>
      <c r="AN60" s="7" t="s">
        <v>209</v>
      </c>
    </row>
    <row r="61" spans="1:40">
      <c r="A61" s="6">
        <v>1351102</v>
      </c>
      <c r="B61" s="7">
        <v>0</v>
      </c>
      <c r="C61" s="8" t="s">
        <v>219</v>
      </c>
      <c r="D61" s="8" t="s">
        <v>107</v>
      </c>
      <c r="E61" s="8" t="s">
        <v>220</v>
      </c>
      <c r="F61" s="6" t="str">
        <f t="shared" si="39"/>
        <v>device_name_1351102_executioner_hookrope</v>
      </c>
      <c r="H61" s="6" t="str">
        <f t="shared" si="47"/>
        <v>device_icon_1351102_executioner_hookrope</v>
      </c>
      <c r="I61" s="7">
        <v>1</v>
      </c>
      <c r="J61" s="7" t="s">
        <v>93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 t="s">
        <v>76</v>
      </c>
      <c r="R61" s="16" t="s">
        <v>221</v>
      </c>
      <c r="S61" s="17" t="str">
        <f t="shared" ref="S61" si="53">IF($A61&lt;&gt;"",_xlfn.TEXTJOIN("_",1,Q61,$A61,R61),"")</f>
        <v>device_1351102_executioner_hookrope</v>
      </c>
      <c r="T61" s="7">
        <v>50</v>
      </c>
      <c r="U61" s="7">
        <v>20</v>
      </c>
      <c r="V61" s="7" t="str">
        <f>_xlfn.TEXTJOIN("~",1,W61:X61)</f>
        <v>2~9</v>
      </c>
      <c r="W61" s="19">
        <v>2</v>
      </c>
      <c r="X61" s="19">
        <v>9</v>
      </c>
      <c r="Y61" s="6" t="s">
        <v>208</v>
      </c>
      <c r="Z61" s="7">
        <v>4</v>
      </c>
      <c r="AA61" s="7">
        <v>2</v>
      </c>
      <c r="AB61" s="7">
        <v>500</v>
      </c>
      <c r="AC61" s="7">
        <v>500</v>
      </c>
      <c r="AD61" s="7">
        <v>2000</v>
      </c>
      <c r="AE61" s="35"/>
      <c r="AF61" s="35"/>
      <c r="AG61" s="35"/>
      <c r="AH61" s="7">
        <f t="shared" si="49"/>
        <v>1351102</v>
      </c>
      <c r="AI61" s="35"/>
      <c r="AJ61" s="7" t="str">
        <f t="shared" si="50"/>
        <v>2~0</v>
      </c>
      <c r="AK61" s="19">
        <v>2</v>
      </c>
      <c r="AL61" s="36">
        <v>0</v>
      </c>
      <c r="AM61" s="40">
        <v>1</v>
      </c>
      <c r="AN61" s="7" t="s">
        <v>209</v>
      </c>
    </row>
    <row r="62" spans="6:19">
      <c r="F62" s="6" t="str">
        <f t="shared" si="39"/>
        <v/>
      </c>
      <c r="S62" s="17" t="str">
        <f t="shared" si="34"/>
        <v/>
      </c>
    </row>
    <row r="63" spans="1:21">
      <c r="A63" s="6">
        <v>1360101</v>
      </c>
      <c r="B63" s="7">
        <v>0</v>
      </c>
      <c r="C63" s="8" t="s">
        <v>222</v>
      </c>
      <c r="F63" s="6" t="str">
        <f t="shared" si="39"/>
        <v>device_name_1360101_ram</v>
      </c>
      <c r="H63" s="6" t="str">
        <f t="shared" si="47"/>
        <v>device_icon_1360101_ram</v>
      </c>
      <c r="I63" s="7">
        <v>1</v>
      </c>
      <c r="J63" s="7" t="s">
        <v>93</v>
      </c>
      <c r="M63" s="16">
        <v>0</v>
      </c>
      <c r="N63" s="16">
        <v>1</v>
      </c>
      <c r="O63" s="16">
        <v>0</v>
      </c>
      <c r="P63" s="16">
        <v>1</v>
      </c>
      <c r="Q63" s="16" t="s">
        <v>76</v>
      </c>
      <c r="R63" s="16" t="s">
        <v>223</v>
      </c>
      <c r="S63" s="17" t="str">
        <f t="shared" si="34"/>
        <v>device_1360101_ram</v>
      </c>
      <c r="T63" s="7">
        <v>50</v>
      </c>
      <c r="U63" s="7">
        <v>100</v>
      </c>
    </row>
    <row r="64" spans="1:21">
      <c r="A64" s="6">
        <v>1360102</v>
      </c>
      <c r="B64" s="7">
        <v>0</v>
      </c>
      <c r="C64" s="8" t="s">
        <v>224</v>
      </c>
      <c r="F64" s="6" t="str">
        <f t="shared" si="39"/>
        <v>device_name_1360102_ram</v>
      </c>
      <c r="H64" s="6" t="str">
        <f t="shared" si="47"/>
        <v>device_icon_1360102_ram</v>
      </c>
      <c r="I64" s="7">
        <v>1</v>
      </c>
      <c r="J64" s="7" t="s">
        <v>93</v>
      </c>
      <c r="M64" s="16">
        <v>0</v>
      </c>
      <c r="N64" s="16">
        <v>1</v>
      </c>
      <c r="O64" s="16">
        <v>0</v>
      </c>
      <c r="P64" s="16">
        <v>1</v>
      </c>
      <c r="Q64" s="16" t="s">
        <v>76</v>
      </c>
      <c r="R64" s="16" t="s">
        <v>223</v>
      </c>
      <c r="S64" s="17" t="str">
        <f t="shared" si="34"/>
        <v>device_1360102_ram</v>
      </c>
      <c r="T64" s="7">
        <v>50</v>
      </c>
      <c r="U64" s="7">
        <v>100</v>
      </c>
    </row>
    <row r="67" spans="1:21">
      <c r="A67" s="6">
        <v>130006001</v>
      </c>
      <c r="B67" s="7">
        <v>0</v>
      </c>
      <c r="C67" s="8" t="s">
        <v>225</v>
      </c>
      <c r="F67" s="6" t="str">
        <f t="shared" si="39"/>
        <v>device_name_130006001_puppet_blade</v>
      </c>
      <c r="H67" s="6" t="str">
        <f>IF($A67&lt;&gt;"",_xlfn.TEXTJOIN("_",1,"device_icon",$A67,$R67),"")</f>
        <v>device_icon_130006001_puppet_blade</v>
      </c>
      <c r="I67" s="7">
        <v>1</v>
      </c>
      <c r="J67" s="7" t="s">
        <v>93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 t="s">
        <v>83</v>
      </c>
      <c r="R67" s="16" t="s">
        <v>226</v>
      </c>
      <c r="S67" s="17" t="str">
        <f t="shared" si="34"/>
        <v>dp_130006001_puppet_blade</v>
      </c>
      <c r="T67" s="7">
        <v>50</v>
      </c>
      <c r="U67" s="7">
        <v>100</v>
      </c>
    </row>
    <row r="68" spans="1:21">
      <c r="A68" s="6">
        <v>130006002</v>
      </c>
      <c r="B68" s="7">
        <v>0</v>
      </c>
      <c r="C68" s="8" t="s">
        <v>227</v>
      </c>
      <c r="F68" s="6" t="str">
        <f t="shared" si="39"/>
        <v>device_name_130006002_puppet_gunpowder</v>
      </c>
      <c r="H68" s="6" t="str">
        <f>IF($A68&lt;&gt;"",_xlfn.TEXTJOIN("_",1,"device_icon",$A68,$R68),"")</f>
        <v>device_icon_130006002_puppet_gunpowder</v>
      </c>
      <c r="I68" s="7">
        <v>1</v>
      </c>
      <c r="J68" s="7" t="s">
        <v>93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 t="s">
        <v>83</v>
      </c>
      <c r="R68" s="16" t="s">
        <v>228</v>
      </c>
      <c r="S68" s="17" t="str">
        <f t="shared" si="34"/>
        <v>dp_130006002_puppet_gunpowder</v>
      </c>
      <c r="T68" s="7">
        <v>50</v>
      </c>
      <c r="U68" s="7">
        <v>100</v>
      </c>
    </row>
    <row r="69" spans="1:21">
      <c r="A69" s="6">
        <v>130006003</v>
      </c>
      <c r="B69" s="7">
        <v>0</v>
      </c>
      <c r="C69" s="8" t="s">
        <v>229</v>
      </c>
      <c r="F69" s="6" t="str">
        <f t="shared" si="39"/>
        <v>device_name_130006003_puppet_arc</v>
      </c>
      <c r="H69" s="6" t="str">
        <f t="shared" ref="H69:H74" si="54">IF($A69&lt;&gt;"",_xlfn.TEXTJOIN("_",1,"device_icon",$A69,$R69),"")</f>
        <v>device_icon_130006003_puppet_arc</v>
      </c>
      <c r="I69" s="7">
        <v>1</v>
      </c>
      <c r="J69" s="7" t="s">
        <v>93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 t="s">
        <v>83</v>
      </c>
      <c r="R69" s="16" t="s">
        <v>230</v>
      </c>
      <c r="S69" s="17" t="str">
        <f t="shared" si="34"/>
        <v>dp_130006003_puppet_arc</v>
      </c>
      <c r="T69" s="7">
        <v>50</v>
      </c>
      <c r="U69" s="7">
        <v>100</v>
      </c>
    </row>
    <row r="70" spans="1:21">
      <c r="A70" s="6">
        <v>130006004</v>
      </c>
      <c r="B70" s="7">
        <v>0</v>
      </c>
      <c r="C70" s="8" t="s">
        <v>231</v>
      </c>
      <c r="F70" s="6" t="str">
        <f t="shared" si="39"/>
        <v>device_name_130006004_puppet_crossbow</v>
      </c>
      <c r="H70" s="6" t="str">
        <f t="shared" si="54"/>
        <v>device_icon_130006004_puppet_crossbow</v>
      </c>
      <c r="I70" s="7">
        <v>1</v>
      </c>
      <c r="J70" s="7" t="s">
        <v>93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 t="s">
        <v>83</v>
      </c>
      <c r="R70" s="16" t="s">
        <v>232</v>
      </c>
      <c r="S70" s="17" t="str">
        <f t="shared" si="34"/>
        <v>dp_130006004_puppet_crossbow</v>
      </c>
      <c r="T70" s="7">
        <v>50</v>
      </c>
      <c r="U70" s="7">
        <v>100</v>
      </c>
    </row>
    <row r="71" spans="1:21">
      <c r="A71" s="6">
        <v>130006005</v>
      </c>
      <c r="B71" s="7">
        <v>0</v>
      </c>
      <c r="C71" s="8" t="s">
        <v>233</v>
      </c>
      <c r="F71" s="6" t="str">
        <f t="shared" si="39"/>
        <v>device_name_130006005_puppet_sling</v>
      </c>
      <c r="H71" s="6" t="str">
        <f t="shared" si="54"/>
        <v>device_icon_130006005_puppet_sling</v>
      </c>
      <c r="I71" s="7">
        <v>1</v>
      </c>
      <c r="J71" s="7" t="s">
        <v>93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 t="s">
        <v>83</v>
      </c>
      <c r="R71" s="16" t="s">
        <v>234</v>
      </c>
      <c r="S71" s="17" t="str">
        <f t="shared" si="34"/>
        <v>dp_130006005_puppet_sling</v>
      </c>
      <c r="T71" s="7">
        <v>50</v>
      </c>
      <c r="U71" s="7">
        <v>100</v>
      </c>
    </row>
    <row r="72" spans="1:21">
      <c r="A72" s="6">
        <v>130006006</v>
      </c>
      <c r="B72" s="7">
        <v>0</v>
      </c>
      <c r="C72" s="8" t="s">
        <v>235</v>
      </c>
      <c r="F72" s="6" t="str">
        <f t="shared" si="39"/>
        <v>device_name_130006006_puppet_musket</v>
      </c>
      <c r="H72" s="6" t="str">
        <f t="shared" si="54"/>
        <v>device_icon_130006006_puppet_musket</v>
      </c>
      <c r="I72" s="7">
        <v>1</v>
      </c>
      <c r="J72" s="7" t="s">
        <v>93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 t="s">
        <v>83</v>
      </c>
      <c r="R72" s="16" t="s">
        <v>236</v>
      </c>
      <c r="S72" s="17" t="str">
        <f t="shared" si="34"/>
        <v>dp_130006006_puppet_musket</v>
      </c>
      <c r="T72" s="7">
        <v>50</v>
      </c>
      <c r="U72" s="7">
        <v>100</v>
      </c>
    </row>
    <row r="73" spans="6:19">
      <c r="F73" s="6" t="str">
        <f t="shared" ref="F73:F80" si="55">IF($A73&lt;&gt;"",_xlfn.TEXTJOIN("_",1,"device_name",$A73,$R73),"")</f>
        <v/>
      </c>
      <c r="S73" s="17" t="str">
        <f t="shared" ref="S73:S80" si="56">IF($A73&lt;&gt;"",_xlfn.TEXTJOIN("_",1,Q73,$A73,R73),"")</f>
        <v/>
      </c>
    </row>
    <row r="74" spans="1:21">
      <c r="A74" s="6">
        <v>130000001</v>
      </c>
      <c r="B74" s="7">
        <v>0</v>
      </c>
      <c r="C74" s="8" t="s">
        <v>237</v>
      </c>
      <c r="F74" s="6" t="str">
        <f t="shared" si="55"/>
        <v>device_name_130000001_core_magic</v>
      </c>
      <c r="H74" s="6" t="str">
        <f t="shared" si="54"/>
        <v>device_icon_130000001_core_magic</v>
      </c>
      <c r="I74" s="7">
        <v>1</v>
      </c>
      <c r="J74" s="7" t="s">
        <v>238</v>
      </c>
      <c r="N74" s="16">
        <v>0</v>
      </c>
      <c r="P74" s="16">
        <v>0</v>
      </c>
      <c r="Q74" s="16" t="s">
        <v>83</v>
      </c>
      <c r="R74" s="16" t="s">
        <v>239</v>
      </c>
      <c r="S74" s="17" t="str">
        <f t="shared" si="56"/>
        <v>dp_130000001_core_magic</v>
      </c>
      <c r="T74" s="7">
        <v>15</v>
      </c>
      <c r="U74" s="7">
        <v>100</v>
      </c>
    </row>
    <row r="75" spans="1:21">
      <c r="A75" s="6">
        <v>130000002</v>
      </c>
      <c r="B75" s="7">
        <v>0</v>
      </c>
      <c r="C75" s="8" t="s">
        <v>240</v>
      </c>
      <c r="F75" s="6" t="str">
        <f t="shared" si="55"/>
        <v>device_name_130000002_core_battery</v>
      </c>
      <c r="H75" s="6" t="str">
        <f t="shared" ref="H75:H80" si="57">IF($A75&lt;&gt;"",_xlfn.TEXTJOIN("_",1,"device_icon",$A75,$R75),"")</f>
        <v>device_icon_130000002_core_battery</v>
      </c>
      <c r="I75" s="7">
        <v>1</v>
      </c>
      <c r="J75" s="7" t="s">
        <v>238</v>
      </c>
      <c r="N75" s="16">
        <v>0</v>
      </c>
      <c r="P75" s="16">
        <v>0</v>
      </c>
      <c r="Q75" s="16" t="s">
        <v>83</v>
      </c>
      <c r="R75" s="16" t="s">
        <v>241</v>
      </c>
      <c r="S75" s="17" t="str">
        <f t="shared" si="56"/>
        <v>dp_130000002_core_battery</v>
      </c>
      <c r="T75" s="7">
        <v>15</v>
      </c>
      <c r="U75" s="7">
        <v>100</v>
      </c>
    </row>
    <row r="76" spans="1:21">
      <c r="A76" s="6">
        <v>130000003</v>
      </c>
      <c r="B76" s="7">
        <v>0</v>
      </c>
      <c r="C76" s="8" t="s">
        <v>242</v>
      </c>
      <c r="F76" s="6" t="str">
        <f t="shared" si="55"/>
        <v>device_name_130000003_core_furnace</v>
      </c>
      <c r="H76" s="6" t="str">
        <f t="shared" si="57"/>
        <v>device_icon_130000003_core_furnace</v>
      </c>
      <c r="I76" s="7">
        <v>1</v>
      </c>
      <c r="J76" s="7" t="s">
        <v>238</v>
      </c>
      <c r="N76" s="16">
        <v>0</v>
      </c>
      <c r="P76" s="16">
        <v>0</v>
      </c>
      <c r="Q76" s="16" t="s">
        <v>83</v>
      </c>
      <c r="R76" s="16" t="s">
        <v>243</v>
      </c>
      <c r="S76" s="17" t="str">
        <f t="shared" si="56"/>
        <v>dp_130000003_core_furnace</v>
      </c>
      <c r="T76" s="7">
        <v>15</v>
      </c>
      <c r="U76" s="7">
        <v>100</v>
      </c>
    </row>
    <row r="77" spans="1:21">
      <c r="A77" s="6">
        <v>130000004</v>
      </c>
      <c r="B77" s="7">
        <v>0</v>
      </c>
      <c r="C77" s="8" t="s">
        <v>244</v>
      </c>
      <c r="F77" s="6" t="str">
        <f t="shared" si="55"/>
        <v>device_name_130000004_core_steam</v>
      </c>
      <c r="H77" s="6" t="str">
        <f t="shared" si="57"/>
        <v>device_icon_130000004_core_steam</v>
      </c>
      <c r="I77" s="7">
        <v>1</v>
      </c>
      <c r="J77" s="7" t="s">
        <v>238</v>
      </c>
      <c r="N77" s="16">
        <v>0</v>
      </c>
      <c r="P77" s="16">
        <v>0</v>
      </c>
      <c r="Q77" s="16" t="s">
        <v>83</v>
      </c>
      <c r="R77" s="16" t="s">
        <v>245</v>
      </c>
      <c r="S77" s="17" t="str">
        <f t="shared" si="56"/>
        <v>dp_130000004_core_steam</v>
      </c>
      <c r="T77" s="7">
        <v>15</v>
      </c>
      <c r="U77" s="7">
        <v>100</v>
      </c>
    </row>
    <row r="78" spans="1:21">
      <c r="A78" s="6">
        <v>130000005</v>
      </c>
      <c r="B78" s="7">
        <v>0</v>
      </c>
      <c r="C78" s="8" t="s">
        <v>246</v>
      </c>
      <c r="F78" s="6" t="str">
        <f t="shared" si="55"/>
        <v>device_name_130000005_core_windmill</v>
      </c>
      <c r="H78" s="6" t="str">
        <f t="shared" si="57"/>
        <v>device_icon_130000005_core_windmill</v>
      </c>
      <c r="I78" s="7">
        <v>1</v>
      </c>
      <c r="J78" s="7" t="s">
        <v>238</v>
      </c>
      <c r="N78" s="16">
        <v>0</v>
      </c>
      <c r="P78" s="16">
        <v>0</v>
      </c>
      <c r="Q78" s="16" t="s">
        <v>83</v>
      </c>
      <c r="R78" s="16" t="s">
        <v>247</v>
      </c>
      <c r="S78" s="17" t="str">
        <f t="shared" si="56"/>
        <v>dp_130000005_core_windmill</v>
      </c>
      <c r="T78" s="7">
        <v>15</v>
      </c>
      <c r="U78" s="7">
        <v>100</v>
      </c>
    </row>
    <row r="79" spans="1:21">
      <c r="A79" s="6">
        <v>130000006</v>
      </c>
      <c r="B79" s="7">
        <v>0</v>
      </c>
      <c r="C79" s="8" t="s">
        <v>248</v>
      </c>
      <c r="F79" s="6" t="str">
        <f t="shared" si="55"/>
        <v>device_name_130000006_core_mice</v>
      </c>
      <c r="H79" s="6" t="str">
        <f t="shared" si="57"/>
        <v>device_icon_130000006_core_mice</v>
      </c>
      <c r="I79" s="7">
        <v>1</v>
      </c>
      <c r="J79" s="7" t="s">
        <v>238</v>
      </c>
      <c r="N79" s="16">
        <v>0</v>
      </c>
      <c r="P79" s="16">
        <v>0</v>
      </c>
      <c r="Q79" s="16" t="s">
        <v>83</v>
      </c>
      <c r="R79" s="16" t="s">
        <v>249</v>
      </c>
      <c r="S79" s="17" t="str">
        <f t="shared" si="56"/>
        <v>dp_130000006_core_mice</v>
      </c>
      <c r="T79" s="7">
        <v>15</v>
      </c>
      <c r="U79" s="7">
        <v>100</v>
      </c>
    </row>
    <row r="80" spans="1:21">
      <c r="A80" s="6">
        <v>130000007</v>
      </c>
      <c r="B80" s="7">
        <v>0</v>
      </c>
      <c r="C80" s="8" t="s">
        <v>250</v>
      </c>
      <c r="F80" s="6" t="str">
        <f t="shared" si="55"/>
        <v>device_name_130000007_core_human</v>
      </c>
      <c r="H80" s="6" t="str">
        <f t="shared" si="57"/>
        <v>device_icon_130000007_core_human</v>
      </c>
      <c r="I80" s="7">
        <v>1</v>
      </c>
      <c r="J80" s="7" t="s">
        <v>238</v>
      </c>
      <c r="N80" s="16">
        <v>0</v>
      </c>
      <c r="P80" s="16">
        <v>0</v>
      </c>
      <c r="Q80" s="16" t="s">
        <v>83</v>
      </c>
      <c r="R80" s="16" t="s">
        <v>251</v>
      </c>
      <c r="S80" s="17" t="str">
        <f t="shared" si="56"/>
        <v>dp_130000007_core_human</v>
      </c>
      <c r="T80" s="7">
        <v>15</v>
      </c>
      <c r="U80" s="7">
        <v>100</v>
      </c>
    </row>
  </sheetData>
  <conditionalFormatting sqref="AD1:AD21 AD34:AD38 AD40:AD1048576">
    <cfRule type="expression" dxfId="0" priority="1">
      <formula>AND(AD1&lt;&gt;"",AD1&lt;=1000)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4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1" max="1" width="10.625" style="6" customWidth="1"/>
    <col min="2" max="2" width="9" style="7" customWidth="1"/>
    <col min="3" max="3" width="9.5" style="8" customWidth="1"/>
    <col min="4" max="4" width="11.625" style="8" customWidth="1"/>
    <col min="5" max="5" width="27.75" style="8" customWidth="1"/>
    <col min="6" max="6" width="13.125" style="7" customWidth="1"/>
    <col min="7" max="7" width="19.25" style="7" customWidth="1"/>
    <col min="8" max="8" width="18.875" style="6" customWidth="1"/>
    <col min="9" max="10" width="13.125" style="7" customWidth="1"/>
    <col min="11" max="16384" width="9" style="6"/>
  </cols>
  <sheetData>
    <row r="1" s="3" customFormat="1" ht="15.75" spans="1:10">
      <c r="A1" s="3" t="s">
        <v>2</v>
      </c>
      <c r="B1" s="3" t="s">
        <v>3</v>
      </c>
      <c r="C1" s="9"/>
      <c r="D1" s="9"/>
      <c r="E1" s="9"/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</row>
    <row r="2" s="4" customFormat="1" ht="15.75" spans="1:10">
      <c r="A2" s="4" t="s">
        <v>26</v>
      </c>
      <c r="B2" s="4" t="s">
        <v>26</v>
      </c>
      <c r="C2" s="9"/>
      <c r="D2" s="9"/>
      <c r="E2" s="9"/>
      <c r="F2" s="4" t="s">
        <v>257</v>
      </c>
      <c r="G2" s="4" t="s">
        <v>258</v>
      </c>
      <c r="H2" s="4" t="s">
        <v>28</v>
      </c>
      <c r="I2" s="4" t="s">
        <v>258</v>
      </c>
      <c r="J2" s="4" t="s">
        <v>258</v>
      </c>
    </row>
    <row r="3" s="5" customFormat="1" ht="57" spans="1:10">
      <c r="A3" s="10" t="s">
        <v>32</v>
      </c>
      <c r="B3" s="10" t="s">
        <v>33</v>
      </c>
      <c r="C3" s="11" t="s">
        <v>34</v>
      </c>
      <c r="D3" s="11" t="s">
        <v>259</v>
      </c>
      <c r="E3" s="12" t="s">
        <v>36</v>
      </c>
      <c r="F3" s="13" t="s">
        <v>260</v>
      </c>
      <c r="G3" s="14" t="s">
        <v>261</v>
      </c>
      <c r="H3" s="10" t="s">
        <v>262</v>
      </c>
      <c r="I3" s="14" t="s">
        <v>263</v>
      </c>
      <c r="J3" s="14" t="s">
        <v>264</v>
      </c>
    </row>
    <row r="4" spans="1:10">
      <c r="A4" s="6">
        <v>1210101</v>
      </c>
      <c r="B4" s="7">
        <v>0</v>
      </c>
      <c r="C4" s="8" t="s">
        <v>72</v>
      </c>
      <c r="D4" s="8" t="s">
        <v>73</v>
      </c>
      <c r="E4" s="8" t="s">
        <v>74</v>
      </c>
      <c r="F4" s="7">
        <v>0.8</v>
      </c>
      <c r="G4" s="7">
        <v>0.34</v>
      </c>
      <c r="H4" s="7">
        <v>2000</v>
      </c>
      <c r="I4" s="7">
        <v>-0.35</v>
      </c>
      <c r="J4" s="7">
        <v>-300</v>
      </c>
    </row>
    <row r="5" spans="1:10">
      <c r="A5" s="6">
        <v>1210102</v>
      </c>
      <c r="B5" s="7">
        <v>0</v>
      </c>
      <c r="C5" s="8" t="s">
        <v>79</v>
      </c>
      <c r="D5" s="8" t="s">
        <v>73</v>
      </c>
      <c r="E5" s="8" t="s">
        <v>80</v>
      </c>
      <c r="F5" s="7">
        <v>0.4</v>
      </c>
      <c r="G5" s="7">
        <v>0.14</v>
      </c>
      <c r="H5" s="7">
        <v>2600</v>
      </c>
      <c r="I5" s="7">
        <v>-0.15</v>
      </c>
      <c r="J5" s="7">
        <v>-600</v>
      </c>
    </row>
    <row r="6" spans="1:10">
      <c r="A6" s="6">
        <v>120000002</v>
      </c>
      <c r="B6" s="7">
        <v>0</v>
      </c>
      <c r="C6" s="8" t="s">
        <v>82</v>
      </c>
      <c r="F6" s="7">
        <v>0.999</v>
      </c>
      <c r="G6" s="7">
        <v>0.999</v>
      </c>
      <c r="H6" s="7">
        <v>999</v>
      </c>
      <c r="I6" s="7">
        <v>-0.19</v>
      </c>
      <c r="J6" s="7">
        <v>-199</v>
      </c>
    </row>
    <row r="7" spans="1:10">
      <c r="A7" s="6">
        <v>120000003</v>
      </c>
      <c r="B7" s="7">
        <v>0</v>
      </c>
      <c r="C7" s="8" t="s">
        <v>85</v>
      </c>
      <c r="F7" s="7">
        <v>0.999</v>
      </c>
      <c r="G7" s="7">
        <v>0.999</v>
      </c>
      <c r="H7" s="7">
        <v>999</v>
      </c>
      <c r="I7" s="7">
        <v>-0.19</v>
      </c>
      <c r="J7" s="7">
        <v>-199</v>
      </c>
    </row>
    <row r="8" spans="1:10">
      <c r="A8" s="6">
        <v>120000004</v>
      </c>
      <c r="B8" s="7">
        <v>0</v>
      </c>
      <c r="C8" s="8" t="s">
        <v>87</v>
      </c>
      <c r="F8" s="7">
        <v>0.999</v>
      </c>
      <c r="G8" s="7">
        <v>0.999</v>
      </c>
      <c r="H8" s="7">
        <v>999</v>
      </c>
      <c r="I8" s="7">
        <v>-0.19</v>
      </c>
      <c r="J8" s="7">
        <v>-199</v>
      </c>
    </row>
    <row r="9" spans="1:10">
      <c r="A9" s="6">
        <v>120000005</v>
      </c>
      <c r="B9" s="7">
        <v>0</v>
      </c>
      <c r="C9" s="8" t="s">
        <v>79</v>
      </c>
      <c r="F9" s="7">
        <v>0.999</v>
      </c>
      <c r="G9" s="7">
        <v>0.999</v>
      </c>
      <c r="H9" s="7">
        <v>999</v>
      </c>
      <c r="I9" s="7">
        <v>-0.19</v>
      </c>
      <c r="J9" s="7">
        <v>-199</v>
      </c>
    </row>
    <row r="10" spans="1:10">
      <c r="A10" s="6">
        <v>120000006</v>
      </c>
      <c r="B10" s="7">
        <v>0</v>
      </c>
      <c r="C10" s="8" t="s">
        <v>89</v>
      </c>
      <c r="F10" s="7">
        <v>0.999</v>
      </c>
      <c r="G10" s="7">
        <v>0.999</v>
      </c>
      <c r="H10" s="7">
        <v>999</v>
      </c>
      <c r="I10" s="7">
        <v>-0.19</v>
      </c>
      <c r="J10" s="7">
        <v>-199</v>
      </c>
    </row>
    <row r="14" spans="8:8">
      <c r="H14" s="6" t="s">
        <v>265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2"/>
  <sheetViews>
    <sheetView workbookViewId="0">
      <selection activeCell="G24" sqref="G24"/>
    </sheetView>
  </sheetViews>
  <sheetFormatPr defaultColWidth="12.5" defaultRowHeight="14.25"/>
  <cols>
    <col min="1" max="16384" width="12.5" style="2"/>
  </cols>
  <sheetData>
    <row r="1" s="1" customFormat="1" spans="1:9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2"/>
      <c r="I1" s="2"/>
    </row>
    <row r="2" spans="1:6">
      <c r="A2" s="2" t="s">
        <v>273</v>
      </c>
      <c r="C2" s="2" t="s">
        <v>274</v>
      </c>
      <c r="D2" s="2" t="s">
        <v>275</v>
      </c>
      <c r="F2" s="2" t="s">
        <v>276</v>
      </c>
    </row>
    <row r="3" spans="3:4">
      <c r="C3" s="2" t="s">
        <v>277</v>
      </c>
      <c r="D3" s="2" t="s">
        <v>278</v>
      </c>
    </row>
    <row r="4" spans="4:4">
      <c r="D4" s="2" t="s">
        <v>279</v>
      </c>
    </row>
    <row r="6" spans="1:6">
      <c r="A6" s="2" t="s">
        <v>280</v>
      </c>
      <c r="C6" s="2" t="s">
        <v>281</v>
      </c>
      <c r="D6" s="2" t="s">
        <v>275</v>
      </c>
      <c r="F6" s="2" t="s">
        <v>276</v>
      </c>
    </row>
    <row r="7" spans="3:4">
      <c r="C7" s="2" t="s">
        <v>282</v>
      </c>
      <c r="D7" s="2" t="s">
        <v>278</v>
      </c>
    </row>
    <row r="8" spans="3:4">
      <c r="C8" s="2" t="s">
        <v>283</v>
      </c>
      <c r="D8" s="2" t="s">
        <v>279</v>
      </c>
    </row>
    <row r="9" spans="3:3">
      <c r="C9" s="2" t="s">
        <v>284</v>
      </c>
    </row>
    <row r="10" spans="3:3">
      <c r="C10" s="2" t="s">
        <v>285</v>
      </c>
    </row>
    <row r="11" spans="3:3">
      <c r="C11" s="2" t="s">
        <v>286</v>
      </c>
    </row>
    <row r="12" spans="3:3">
      <c r="C12" s="2" t="s">
        <v>287</v>
      </c>
    </row>
  </sheetData>
  <mergeCells count="12">
    <mergeCell ref="A2:B2"/>
    <mergeCell ref="D2:E2"/>
    <mergeCell ref="F2:G2"/>
    <mergeCell ref="D3:E3"/>
    <mergeCell ref="D4:E4"/>
    <mergeCell ref="A6:B6"/>
    <mergeCell ref="D6:E6"/>
    <mergeCell ref="F6:G6"/>
    <mergeCell ref="D7:E7"/>
    <mergeCell ref="F7:G7"/>
    <mergeCell ref="D8:E8"/>
    <mergeCell ref="F8:G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device_all</vt:lpstr>
      <vt:lpstr>device_wheel</vt:lpstr>
      <vt:lpstr>-id 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Yc1</cp:lastModifiedBy>
  <dcterms:created xsi:type="dcterms:W3CDTF">2015-06-05T18:19:00Z</dcterms:created>
  <dcterms:modified xsi:type="dcterms:W3CDTF">2025-03-20T10:48:55Z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2052-12.1.0.20305</vt:lpwstr>
  </property>
</Properties>
</file>