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GitRepository\GitLab\yh-project\Assets\Tables\"/>
    </mc:Choice>
  </mc:AlternateContent>
  <xr:revisionPtr revIDLastSave="0" documentId="13_ncr:1_{5D177FAE-29F3-480A-A223-E2957BF331D1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projecti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3" l="1"/>
  <c r="I15" i="3"/>
  <c r="K15" i="3" s="1"/>
  <c r="M14" i="3"/>
  <c r="I14" i="3"/>
  <c r="V14" i="3" s="1"/>
  <c r="K14" i="3" l="1"/>
  <c r="M13" i="3"/>
  <c r="I13" i="3"/>
  <c r="K13" i="3" s="1"/>
  <c r="V13" i="3" l="1"/>
  <c r="T9" i="3" l="1"/>
  <c r="M5" i="3"/>
  <c r="M6" i="3"/>
  <c r="M7" i="3"/>
  <c r="M8" i="3"/>
  <c r="M9" i="3"/>
  <c r="M10" i="3"/>
  <c r="M12" i="3"/>
  <c r="M4" i="3"/>
  <c r="I12" i="3" l="1"/>
  <c r="K12" i="3" s="1"/>
  <c r="I10" i="3"/>
  <c r="V10" i="3" s="1"/>
  <c r="I9" i="3"/>
  <c r="K9" i="3" s="1"/>
  <c r="I8" i="3"/>
  <c r="K8" i="3" s="1"/>
  <c r="I5" i="3"/>
  <c r="K5" i="3" s="1"/>
  <c r="I6" i="3"/>
  <c r="K6" i="3" s="1"/>
  <c r="I7" i="3"/>
  <c r="K7" i="3" s="1"/>
  <c r="I4" i="3"/>
  <c r="K4" i="3" s="1"/>
  <c r="K10" i="3" l="1"/>
  <c r="V9" i="3"/>
  <c r="V7" i="3"/>
</calcChain>
</file>

<file path=xl/sharedStrings.xml><?xml version="1.0" encoding="utf-8"?>
<sst xmlns="http://schemas.openxmlformats.org/spreadsheetml/2006/main" count="116" uniqueCount="85">
  <si>
    <t>projectile_id</t>
  </si>
  <si>
    <t>mass</t>
  </si>
  <si>
    <t>radius</t>
  </si>
  <si>
    <t>path</t>
  </si>
  <si>
    <t>uint key</t>
  </si>
  <si>
    <t>string</t>
  </si>
  <si>
    <t>float</t>
  </si>
  <si>
    <t>飞射物id</t>
  </si>
  <si>
    <t>备注1</t>
  </si>
  <si>
    <t>备注2</t>
  </si>
  <si>
    <t>质量</t>
  </si>
  <si>
    <t>箭矢</t>
    <phoneticPr fontId="6" type="noConversion"/>
  </si>
  <si>
    <t>铅弹</t>
    <phoneticPr fontId="6" type="noConversion"/>
  </si>
  <si>
    <t>大型铅弹，重量 50g每发</t>
    <phoneticPr fontId="6" type="noConversion"/>
  </si>
  <si>
    <t>大型箭矢，重量 150g每支</t>
    <phoneticPr fontId="6" type="noConversion"/>
  </si>
  <si>
    <t>石块</t>
    <phoneticPr fontId="6" type="noConversion"/>
  </si>
  <si>
    <t>投石器 石块</t>
    <phoneticPr fontId="6" type="noConversion"/>
  </si>
  <si>
    <t>string</t>
    <phoneticPr fontId="6" type="noConversion"/>
  </si>
  <si>
    <t>Arrow</t>
    <phoneticPr fontId="6" type="noConversion"/>
  </si>
  <si>
    <t>Bullet</t>
    <phoneticPr fontId="6" type="noConversion"/>
  </si>
  <si>
    <t>ammo_type</t>
    <phoneticPr fontId="6" type="noConversion"/>
  </si>
  <si>
    <r>
      <rPr>
        <b/>
        <sz val="11"/>
        <color theme="1"/>
        <rFont val="等线"/>
        <family val="3"/>
        <charset val="134"/>
        <scheme val="minor"/>
      </rPr>
      <t>飞射物类型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i/>
        <sz val="11"/>
        <color theme="1"/>
        <rFont val="等线"/>
        <family val="3"/>
        <charset val="134"/>
        <scheme val="minor"/>
      </rPr>
      <t>Arrow = 箭矢；
Bullet = 弹丸；</t>
    </r>
    <phoneticPr fontId="6" type="noConversion"/>
  </si>
  <si>
    <t>detection_type</t>
    <phoneticPr fontId="6" type="noConversion"/>
  </si>
  <si>
    <t>Ray</t>
    <phoneticPr fontId="6" type="noConversion"/>
  </si>
  <si>
    <r>
      <rPr>
        <b/>
        <sz val="11"/>
        <color theme="1"/>
        <rFont val="等线"/>
        <family val="3"/>
        <charset val="134"/>
        <scheme val="minor"/>
      </rPr>
      <t>碰撞检测方式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i/>
        <sz val="11"/>
        <color theme="1"/>
        <rFont val="等线"/>
        <family val="3"/>
        <charset val="134"/>
        <scheme val="minor"/>
      </rPr>
      <t>Radius = 半径；
Ray = 射线；</t>
    </r>
    <phoneticPr fontId="6" type="noConversion"/>
  </si>
  <si>
    <t>Radius</t>
    <phoneticPr fontId="6" type="noConversion"/>
  </si>
  <si>
    <r>
      <t xml:space="preserve">攻击半径
</t>
    </r>
    <r>
      <rPr>
        <i/>
        <sz val="11"/>
        <color theme="1"/>
        <rFont val="等线"/>
        <family val="3"/>
        <charset val="134"/>
        <scheme val="minor"/>
      </rPr>
      <t>Ray不需要填写攻击半径</t>
    </r>
    <phoneticPr fontId="6" type="noConversion"/>
  </si>
  <si>
    <t>k_feedback</t>
    <phoneticPr fontId="6" type="noConversion"/>
  </si>
  <si>
    <t>float</t>
    <phoneticPr fontId="6" type="noConversion"/>
  </si>
  <si>
    <t>球径</t>
    <phoneticPr fontId="6" type="noConversion"/>
  </si>
  <si>
    <t>面积阻力系数</t>
    <phoneticPr fontId="6" type="noConversion"/>
  </si>
  <si>
    <t>inertia_moment</t>
    <phoneticPr fontId="6" type="noConversion"/>
  </si>
  <si>
    <r>
      <t>旋转惯量</t>
    </r>
    <r>
      <rPr>
        <i/>
        <sz val="11"/>
        <color theme="1"/>
        <rFont val="等线"/>
        <family val="3"/>
        <charset val="134"/>
        <scheme val="minor"/>
      </rPr>
      <t xml:space="preserve">
0=忽略</t>
    </r>
    <r>
      <rPr>
        <b/>
        <sz val="11"/>
        <color theme="1"/>
        <rFont val="等线"/>
        <family val="3"/>
        <charset val="134"/>
        <scheme val="minor"/>
      </rPr>
      <t xml:space="preserve">
</t>
    </r>
    <r>
      <rPr>
        <i/>
        <sz val="11"/>
        <color theme="1"/>
        <rFont val="等线"/>
        <family val="3"/>
        <charset val="134"/>
        <scheme val="minor"/>
      </rPr>
      <t>仅影响Bullet</t>
    </r>
    <phoneticPr fontId="6" type="noConversion"/>
  </si>
  <si>
    <t>子弹预制体路径</t>
    <phoneticPr fontId="6" type="noConversion"/>
  </si>
  <si>
    <t>vfx_on_hit_ground</t>
    <phoneticPr fontId="6" type="noConversion"/>
  </si>
  <si>
    <t>vfx_smoke_on_hit_ground_large</t>
    <phoneticPr fontId="6" type="noConversion"/>
  </si>
  <si>
    <t>vfx_smoke_on_hit_ground_small</t>
    <phoneticPr fontId="6" type="noConversion"/>
  </si>
  <si>
    <r>
      <t xml:space="preserve">命中地面时触发的特效
</t>
    </r>
    <r>
      <rPr>
        <i/>
        <sz val="11"/>
        <color theme="1"/>
        <rFont val="等线"/>
        <family val="3"/>
        <charset val="134"/>
        <scheme val="minor"/>
      </rPr>
      <t>（仅Bullet生效）</t>
    </r>
    <phoneticPr fontId="6" type="noConversion"/>
  </si>
  <si>
    <r>
      <t xml:space="preserve">触发特效的速度阈值
</t>
    </r>
    <r>
      <rPr>
        <i/>
        <sz val="11"/>
        <color theme="1"/>
        <rFont val="等线"/>
        <family val="3"/>
        <charset val="134"/>
        <scheme val="minor"/>
      </rPr>
      <t>（仅Bullet生效）</t>
    </r>
    <phoneticPr fontId="6" type="noConversion"/>
  </si>
  <si>
    <t>vfx_v_threshold</t>
    <phoneticPr fontId="6" type="noConversion"/>
  </si>
  <si>
    <t>小铁弹</t>
    <phoneticPr fontId="6" type="noConversion"/>
  </si>
  <si>
    <t>连珠炮 小铁弹</t>
    <phoneticPr fontId="6" type="noConversion"/>
  </si>
  <si>
    <t>propulsion_force</t>
    <phoneticPr fontId="6" type="noConversion"/>
  </si>
  <si>
    <t>推进：动力</t>
    <phoneticPr fontId="6" type="noConversion"/>
  </si>
  <si>
    <t>火箭弹</t>
    <phoneticPr fontId="6" type="noConversion"/>
  </si>
  <si>
    <t>命名</t>
    <phoneticPr fontId="6" type="noConversion"/>
  </si>
  <si>
    <t>arrow</t>
    <phoneticPr fontId="6" type="noConversion"/>
  </si>
  <si>
    <t>bullet</t>
    <phoneticPr fontId="6" type="noConversion"/>
  </si>
  <si>
    <t>rock</t>
    <phoneticPr fontId="6" type="noConversion"/>
  </si>
  <si>
    <t>volley_gun_bullet</t>
    <phoneticPr fontId="6" type="noConversion"/>
  </si>
  <si>
    <t>propulsion_error</t>
    <phoneticPr fontId="6" type="noConversion"/>
  </si>
  <si>
    <t>rocket_bomb</t>
    <phoneticPr fontId="6" type="noConversion"/>
  </si>
  <si>
    <t>bool</t>
    <phoneticPr fontId="6" type="noConversion"/>
  </si>
  <si>
    <t>寿命结束时爆炸</t>
    <phoneticPr fontId="6" type="noConversion"/>
  </si>
  <si>
    <t>exploded_by_lifetime</t>
    <phoneticPr fontId="6" type="noConversion"/>
  </si>
  <si>
    <r>
      <t xml:space="preserve">推进：最大β
</t>
    </r>
    <r>
      <rPr>
        <i/>
        <sz val="11"/>
        <color theme="1"/>
        <rFont val="等线"/>
        <family val="3"/>
        <charset val="134"/>
        <scheme val="minor"/>
      </rPr>
      <t>最大横向误差β</t>
    </r>
    <phoneticPr fontId="6" type="noConversion"/>
  </si>
  <si>
    <t>土制火箭弹</t>
    <phoneticPr fontId="6" type="noConversion"/>
  </si>
  <si>
    <t>homemade_rocket_bomb</t>
    <phoneticPr fontId="6" type="noConversion"/>
  </si>
  <si>
    <t>霰弹</t>
    <phoneticPr fontId="6" type="noConversion"/>
  </si>
  <si>
    <t>喇叭霰弹枪 霰弹</t>
    <phoneticPr fontId="6" type="noConversion"/>
  </si>
  <si>
    <t>洞穴人</t>
    <phoneticPr fontId="6" type="noConversion"/>
  </si>
  <si>
    <t>caveman_spear</t>
    <phoneticPr fontId="6" type="noConversion"/>
  </si>
  <si>
    <t>飞矛/标枪</t>
    <phoneticPr fontId="6" type="noConversion"/>
  </si>
  <si>
    <t>shotgun_iron_sand</t>
    <phoneticPr fontId="6" type="noConversion"/>
  </si>
  <si>
    <t>vfx_ammo_explode_1205_rocket_bomb</t>
  </si>
  <si>
    <t>int</t>
    <phoneticPr fontId="6" type="noConversion"/>
  </si>
  <si>
    <r>
      <t xml:space="preserve">爆炸参数1
</t>
    </r>
    <r>
      <rPr>
        <i/>
        <sz val="11"/>
        <color theme="1"/>
        <rFont val="等线"/>
        <family val="3"/>
        <charset val="134"/>
        <scheme val="minor"/>
      </rPr>
      <t>爆炸半径</t>
    </r>
    <phoneticPr fontId="6" type="noConversion"/>
  </si>
  <si>
    <r>
      <t xml:space="preserve">爆炸参数2
</t>
    </r>
    <r>
      <rPr>
        <i/>
        <sz val="11"/>
        <color theme="1"/>
        <rFont val="等线"/>
        <family val="3"/>
        <charset val="134"/>
        <scheme val="minor"/>
      </rPr>
      <t>爆炸伤害</t>
    </r>
    <phoneticPr fontId="6" type="noConversion"/>
  </si>
  <si>
    <r>
      <t xml:space="preserve">爆炸参数3
</t>
    </r>
    <r>
      <rPr>
        <i/>
        <sz val="11"/>
        <color theme="1"/>
        <rFont val="等线"/>
        <family val="3"/>
        <charset val="134"/>
        <scheme val="minor"/>
      </rPr>
      <t>爆炸击退</t>
    </r>
    <phoneticPr fontId="6" type="noConversion"/>
  </si>
  <si>
    <r>
      <t xml:space="preserve">爆炸参数4
</t>
    </r>
    <r>
      <rPr>
        <i/>
        <sz val="11"/>
        <color theme="1"/>
        <rFont val="等线"/>
        <family val="3"/>
        <charset val="134"/>
        <scheme val="minor"/>
      </rPr>
      <t>爆炸特效</t>
    </r>
    <phoneticPr fontId="6" type="noConversion"/>
  </si>
  <si>
    <t>explode_radius</t>
    <phoneticPr fontId="6" type="noConversion"/>
  </si>
  <si>
    <t>explode_dmg</t>
    <phoneticPr fontId="6" type="noConversion"/>
  </si>
  <si>
    <t>explode_ft</t>
    <phoneticPr fontId="6" type="noConversion"/>
  </si>
  <si>
    <t>explode_vfx</t>
    <phoneticPr fontId="6" type="noConversion"/>
  </si>
  <si>
    <t>洞穴人流浪者</t>
    <phoneticPr fontId="6" type="noConversion"/>
  </si>
  <si>
    <t>caveman_stone</t>
    <phoneticPr fontId="6" type="noConversion"/>
  </si>
  <si>
    <r>
      <t xml:space="preserve">形状乘数
</t>
    </r>
    <r>
      <rPr>
        <i/>
        <sz val="10"/>
        <color theme="1" tint="0.499984740745262"/>
        <rFont val="等线"/>
        <family val="3"/>
        <charset val="134"/>
        <scheme val="minor"/>
      </rPr>
      <t>估算：截面积与标准球形之比</t>
    </r>
    <phoneticPr fontId="6" type="noConversion"/>
  </si>
  <si>
    <r>
      <t xml:space="preserve">密度
</t>
    </r>
    <r>
      <rPr>
        <i/>
        <sz val="10"/>
        <color theme="1" tint="0.499984740745262"/>
        <rFont val="等线"/>
        <family val="3"/>
        <charset val="134"/>
        <scheme val="minor"/>
      </rPr>
      <t>相对密度</t>
    </r>
    <phoneticPr fontId="6" type="noConversion"/>
  </si>
  <si>
    <t>投掷的石块</t>
    <phoneticPr fontId="6" type="noConversion"/>
  </si>
  <si>
    <t>洞穴人暴徒</t>
    <phoneticPr fontId="6" type="noConversion"/>
  </si>
  <si>
    <t>燃烧瓶</t>
    <phoneticPr fontId="6" type="noConversion"/>
  </si>
  <si>
    <t>点燃的标枪</t>
    <phoneticPr fontId="6" type="noConversion"/>
  </si>
  <si>
    <t>洞穴人纵火者</t>
    <phoneticPr fontId="6" type="noConversion"/>
  </si>
  <si>
    <t>caveman_molotov</t>
    <phoneticPr fontId="6" type="noConversion"/>
  </si>
  <si>
    <t>caveman_greek_fire_javelin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</si>
</sst>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i/>
      <sz val="11"/>
      <color theme="1" tint="0.49998474074526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theme="1" tint="0.499984740745262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i/>
      <sz val="11"/>
      <color theme="1" tint="0.499984740745262"/>
      <name val="等线"/>
      <family val="3"/>
      <charset val="134"/>
      <scheme val="minor"/>
    </font>
    <font>
      <i/>
      <sz val="11"/>
      <color theme="9"/>
      <name val="等线"/>
      <family val="3"/>
      <charset val="134"/>
      <scheme val="minor"/>
    </font>
    <font>
      <i/>
      <sz val="10"/>
      <color theme="1" tint="0.499984740745262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 xr:uid="{00000000-0005-0000-0000-000031000000}"/>
    <cellStyle name="常规 2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I14" sqref="I14"/>
    </sheetView>
  </sheetViews>
  <sheetFormatPr defaultColWidth="9.125" defaultRowHeight="14.25" x14ac:dyDescent="0.2"/>
  <cols>
    <col min="1" max="1" width="12.5" style="4" customWidth="1"/>
    <col min="2" max="2" width="13.625" style="5" bestFit="1" customWidth="1"/>
    <col min="3" max="3" width="25" style="5" bestFit="1" customWidth="1"/>
    <col min="4" max="4" width="15.125" style="4" bestFit="1" customWidth="1"/>
    <col min="5" max="5" width="15.5" style="4" bestFit="1" customWidth="1"/>
    <col min="6" max="6" width="13.375" style="4" customWidth="1"/>
    <col min="7" max="7" width="9.125" style="4" customWidth="1"/>
    <col min="8" max="9" width="9.125" style="5" customWidth="1"/>
    <col min="10" max="10" width="9" style="5" customWidth="1"/>
    <col min="11" max="11" width="13.75" style="4" customWidth="1"/>
    <col min="12" max="12" width="25" style="22" bestFit="1" customWidth="1"/>
    <col min="13" max="13" width="37.75" style="16" bestFit="1" customWidth="1"/>
    <col min="14" max="14" width="15.5" style="4" bestFit="1" customWidth="1"/>
    <col min="15" max="15" width="17.5" style="4" bestFit="1" customWidth="1"/>
    <col min="16" max="16" width="19.5" style="4" bestFit="1" customWidth="1"/>
    <col min="17" max="17" width="14.125" style="4" bestFit="1" customWidth="1"/>
    <col min="18" max="18" width="13" style="4" bestFit="1" customWidth="1"/>
    <col min="19" max="19" width="10" style="4" bestFit="1" customWidth="1"/>
    <col min="20" max="20" width="36.25" style="4" bestFit="1" customWidth="1"/>
    <col min="21" max="21" width="1.75" style="19" customWidth="1"/>
    <col min="22" max="22" width="12.875" style="4" customWidth="1"/>
    <col min="23" max="23" width="29.625" style="16" customWidth="1"/>
    <col min="24" max="24" width="19.25" style="4" bestFit="1" customWidth="1"/>
    <col min="25" max="16384" width="9.125" style="4"/>
  </cols>
  <sheetData>
    <row r="1" spans="1:24" s="1" customFormat="1" x14ac:dyDescent="0.2">
      <c r="A1" s="1" t="s">
        <v>0</v>
      </c>
      <c r="B1" s="6"/>
      <c r="C1" s="6"/>
      <c r="D1" s="1" t="s">
        <v>20</v>
      </c>
      <c r="E1" s="1" t="s">
        <v>22</v>
      </c>
      <c r="F1" s="1" t="s">
        <v>2</v>
      </c>
      <c r="G1" s="1" t="s">
        <v>1</v>
      </c>
      <c r="H1" s="6"/>
      <c r="I1" s="6"/>
      <c r="J1" s="6"/>
      <c r="K1" s="1" t="s">
        <v>27</v>
      </c>
      <c r="L1" s="20"/>
      <c r="M1" s="1" t="s">
        <v>3</v>
      </c>
      <c r="N1" s="1" t="s">
        <v>42</v>
      </c>
      <c r="O1" s="1" t="s">
        <v>50</v>
      </c>
      <c r="P1" s="1" t="s">
        <v>54</v>
      </c>
      <c r="Q1" s="1" t="s">
        <v>70</v>
      </c>
      <c r="R1" s="1" t="s">
        <v>71</v>
      </c>
      <c r="S1" s="1" t="s">
        <v>72</v>
      </c>
      <c r="T1" s="1" t="s">
        <v>73</v>
      </c>
      <c r="V1" s="1" t="s">
        <v>31</v>
      </c>
      <c r="W1" s="1" t="s">
        <v>34</v>
      </c>
      <c r="X1" s="1" t="s">
        <v>39</v>
      </c>
    </row>
    <row r="2" spans="1:24" s="2" customFormat="1" x14ac:dyDescent="0.2">
      <c r="A2" s="2" t="s">
        <v>4</v>
      </c>
      <c r="B2" s="6"/>
      <c r="C2" s="6"/>
      <c r="D2" s="2" t="s">
        <v>17</v>
      </c>
      <c r="E2" s="2" t="s">
        <v>17</v>
      </c>
      <c r="F2" s="2" t="s">
        <v>6</v>
      </c>
      <c r="G2" s="2" t="s">
        <v>6</v>
      </c>
      <c r="H2" s="6"/>
      <c r="I2" s="6"/>
      <c r="J2" s="6"/>
      <c r="K2" s="2" t="s">
        <v>28</v>
      </c>
      <c r="L2" s="20"/>
      <c r="M2" s="2" t="s">
        <v>5</v>
      </c>
      <c r="N2" s="2" t="s">
        <v>28</v>
      </c>
      <c r="O2" s="2" t="s">
        <v>28</v>
      </c>
      <c r="P2" s="2" t="s">
        <v>52</v>
      </c>
      <c r="Q2" s="2" t="s">
        <v>28</v>
      </c>
      <c r="R2" s="2" t="s">
        <v>65</v>
      </c>
      <c r="S2" s="2" t="s">
        <v>28</v>
      </c>
      <c r="T2" s="2" t="s">
        <v>17</v>
      </c>
      <c r="V2" s="2" t="s">
        <v>28</v>
      </c>
      <c r="W2" s="2" t="s">
        <v>17</v>
      </c>
      <c r="X2" s="2" t="s">
        <v>28</v>
      </c>
    </row>
    <row r="3" spans="1:24" s="3" customFormat="1" ht="52.5" x14ac:dyDescent="0.2">
      <c r="A3" s="7" t="s">
        <v>7</v>
      </c>
      <c r="B3" s="8" t="s">
        <v>8</v>
      </c>
      <c r="C3" s="8" t="s">
        <v>9</v>
      </c>
      <c r="D3" s="12" t="s">
        <v>21</v>
      </c>
      <c r="E3" s="12" t="s">
        <v>24</v>
      </c>
      <c r="F3" s="13" t="s">
        <v>26</v>
      </c>
      <c r="G3" s="7" t="s">
        <v>10</v>
      </c>
      <c r="H3" s="24" t="s">
        <v>77</v>
      </c>
      <c r="I3" s="18" t="s">
        <v>29</v>
      </c>
      <c r="J3" s="24" t="s">
        <v>76</v>
      </c>
      <c r="K3" s="7" t="s">
        <v>30</v>
      </c>
      <c r="L3" s="21" t="s">
        <v>45</v>
      </c>
      <c r="M3" s="7" t="s">
        <v>33</v>
      </c>
      <c r="N3" s="7" t="s">
        <v>43</v>
      </c>
      <c r="O3" s="13" t="s">
        <v>55</v>
      </c>
      <c r="P3" s="7" t="s">
        <v>53</v>
      </c>
      <c r="Q3" s="13" t="s">
        <v>66</v>
      </c>
      <c r="R3" s="13" t="s">
        <v>67</v>
      </c>
      <c r="S3" s="13" t="s">
        <v>68</v>
      </c>
      <c r="T3" s="13" t="s">
        <v>69</v>
      </c>
      <c r="U3" s="19"/>
      <c r="V3" s="13" t="s">
        <v>32</v>
      </c>
      <c r="W3" s="13" t="s">
        <v>37</v>
      </c>
      <c r="X3" s="13" t="s">
        <v>38</v>
      </c>
    </row>
    <row r="4" spans="1:24" x14ac:dyDescent="0.2">
      <c r="A4" s="4">
        <v>1101</v>
      </c>
      <c r="B4" s="10" t="s">
        <v>11</v>
      </c>
      <c r="C4" s="5" t="s">
        <v>14</v>
      </c>
      <c r="D4" s="11" t="s">
        <v>18</v>
      </c>
      <c r="E4" s="11" t="s">
        <v>25</v>
      </c>
      <c r="F4" s="4">
        <v>0.12</v>
      </c>
      <c r="G4" s="4">
        <v>0.15</v>
      </c>
      <c r="H4" s="5">
        <v>1</v>
      </c>
      <c r="I4" s="5">
        <f t="shared" ref="I4:I9" si="0">0.75*POWER(G4,1/3)/(H4*PI())</f>
        <v>0.12684552307828006</v>
      </c>
      <c r="J4" s="5">
        <v>0.06</v>
      </c>
      <c r="K4" s="4">
        <f>ROUND(I4^2*J4*10,7)</f>
        <v>9.6539E-3</v>
      </c>
      <c r="L4" s="22" t="s">
        <v>46</v>
      </c>
      <c r="M4" s="14" t="str">
        <f>_xlfn.LET(_xlpm.id,A4,
_xlfn.TEXTJOIN("_",1,IF(LEFT(_xlpm.id)="2","mpj","dpj"),_xlpm.id,LOWER(D4),L4)
)</f>
        <v>dpj_1101_arrow_arrow</v>
      </c>
      <c r="N4" s="17"/>
      <c r="O4" s="17"/>
      <c r="P4" s="17"/>
      <c r="Q4" s="17"/>
      <c r="R4" s="17"/>
      <c r="S4" s="17"/>
      <c r="T4" s="17"/>
      <c r="V4" s="17"/>
      <c r="W4" s="17"/>
      <c r="X4" s="17"/>
    </row>
    <row r="5" spans="1:24" x14ac:dyDescent="0.2">
      <c r="A5" s="4">
        <v>1201</v>
      </c>
      <c r="B5" s="10" t="s">
        <v>12</v>
      </c>
      <c r="C5" s="5" t="s">
        <v>13</v>
      </c>
      <c r="D5" s="11" t="s">
        <v>19</v>
      </c>
      <c r="E5" s="11" t="s">
        <v>23</v>
      </c>
      <c r="F5" s="17"/>
      <c r="G5" s="4">
        <v>0.05</v>
      </c>
      <c r="H5" s="5">
        <v>10</v>
      </c>
      <c r="I5" s="5">
        <f t="shared" si="0"/>
        <v>8.7949773527229106E-3</v>
      </c>
      <c r="J5" s="5">
        <v>1</v>
      </c>
      <c r="K5" s="4">
        <f t="shared" ref="K5:K7" si="1">ROUND(I5^2*J5*10,7)</f>
        <v>7.7349999999999999E-4</v>
      </c>
      <c r="L5" s="22" t="s">
        <v>47</v>
      </c>
      <c r="M5" s="14" t="str">
        <f t="shared" ref="M5:M12" si="2">_xlfn.LET(_xlpm.id,A5,
_xlfn.TEXTJOIN("_",1,IF(LEFT(_xlpm.id)="2","mpj","dpj"),_xlpm.id,LOWER(D5),L5)
)</f>
        <v>dpj_1201_bullet_bullet</v>
      </c>
      <c r="N5" s="17"/>
      <c r="O5" s="17"/>
      <c r="P5" s="17"/>
      <c r="Q5" s="17"/>
      <c r="R5" s="17"/>
      <c r="S5" s="17"/>
      <c r="T5" s="17"/>
      <c r="V5" s="17"/>
      <c r="W5" s="15" t="s">
        <v>36</v>
      </c>
      <c r="X5" s="4">
        <v>25</v>
      </c>
    </row>
    <row r="6" spans="1:24" x14ac:dyDescent="0.2">
      <c r="A6" s="4">
        <v>1202</v>
      </c>
      <c r="B6" s="5" t="s">
        <v>58</v>
      </c>
      <c r="C6" s="5" t="s">
        <v>59</v>
      </c>
      <c r="D6" s="11" t="s">
        <v>19</v>
      </c>
      <c r="E6" s="11" t="s">
        <v>23</v>
      </c>
      <c r="F6" s="17"/>
      <c r="G6" s="4">
        <v>2E-3</v>
      </c>
      <c r="H6" s="5">
        <v>10</v>
      </c>
      <c r="I6" s="5">
        <f t="shared" si="0"/>
        <v>3.007839944944495E-3</v>
      </c>
      <c r="J6" s="5">
        <v>1</v>
      </c>
      <c r="K6" s="4">
        <f t="shared" si="1"/>
        <v>9.0500000000000004E-5</v>
      </c>
      <c r="L6" s="22" t="s">
        <v>63</v>
      </c>
      <c r="M6" s="14" t="str">
        <f t="shared" si="2"/>
        <v>dpj_1202_bullet_shotgun_iron_sand</v>
      </c>
      <c r="N6" s="17"/>
      <c r="O6" s="17"/>
      <c r="P6" s="17"/>
      <c r="Q6" s="17"/>
      <c r="R6" s="17"/>
      <c r="S6" s="17"/>
      <c r="T6" s="17"/>
      <c r="V6" s="17"/>
      <c r="W6" s="17"/>
      <c r="X6" s="17"/>
    </row>
    <row r="7" spans="1:24" x14ac:dyDescent="0.2">
      <c r="A7" s="4">
        <v>1203</v>
      </c>
      <c r="B7" s="5" t="s">
        <v>15</v>
      </c>
      <c r="C7" s="5" t="s">
        <v>16</v>
      </c>
      <c r="D7" s="11" t="s">
        <v>19</v>
      </c>
      <c r="E7" s="11" t="s">
        <v>25</v>
      </c>
      <c r="F7" s="4">
        <v>0.5</v>
      </c>
      <c r="G7" s="4">
        <v>6</v>
      </c>
      <c r="H7" s="5">
        <v>3</v>
      </c>
      <c r="I7" s="5">
        <f t="shared" si="0"/>
        <v>0.14460186227165514</v>
      </c>
      <c r="J7" s="5">
        <v>1</v>
      </c>
      <c r="K7" s="4">
        <f t="shared" si="1"/>
        <v>0.20909700000000001</v>
      </c>
      <c r="L7" s="22" t="s">
        <v>48</v>
      </c>
      <c r="M7" s="14" t="str">
        <f t="shared" si="2"/>
        <v>dpj_1203_bullet_rock</v>
      </c>
      <c r="N7" s="17"/>
      <c r="O7" s="17"/>
      <c r="P7" s="17"/>
      <c r="Q7" s="17"/>
      <c r="R7" s="17"/>
      <c r="S7" s="17"/>
      <c r="T7" s="17"/>
      <c r="V7" s="4">
        <f>G7*I7^2</f>
        <v>0.12545819143458434</v>
      </c>
      <c r="W7" s="15" t="s">
        <v>35</v>
      </c>
      <c r="X7" s="4">
        <v>3.6</v>
      </c>
    </row>
    <row r="8" spans="1:24" x14ac:dyDescent="0.2">
      <c r="A8" s="4">
        <v>1204</v>
      </c>
      <c r="B8" s="5" t="s">
        <v>40</v>
      </c>
      <c r="C8" s="5" t="s">
        <v>41</v>
      </c>
      <c r="D8" s="11" t="s">
        <v>19</v>
      </c>
      <c r="E8" s="11" t="s">
        <v>23</v>
      </c>
      <c r="F8" s="17"/>
      <c r="G8" s="4">
        <v>0.02</v>
      </c>
      <c r="H8" s="5">
        <v>10</v>
      </c>
      <c r="I8" s="5">
        <f t="shared" si="0"/>
        <v>6.4801947194520091E-3</v>
      </c>
      <c r="J8" s="5">
        <v>1</v>
      </c>
      <c r="K8" s="4">
        <f t="shared" ref="K8" si="3">ROUND(I8^2*J8*10,7)</f>
        <v>4.1990000000000001E-4</v>
      </c>
      <c r="L8" s="22" t="s">
        <v>49</v>
      </c>
      <c r="M8" s="14" t="str">
        <f t="shared" si="2"/>
        <v>dpj_1204_bullet_volley_gun_bullet</v>
      </c>
      <c r="N8" s="17"/>
      <c r="O8" s="17"/>
      <c r="P8" s="17"/>
      <c r="Q8" s="17"/>
      <c r="R8" s="17"/>
      <c r="S8" s="17"/>
      <c r="T8" s="17"/>
      <c r="V8" s="17"/>
      <c r="W8" s="15" t="s">
        <v>36</v>
      </c>
      <c r="X8" s="4">
        <v>40</v>
      </c>
    </row>
    <row r="9" spans="1:24" x14ac:dyDescent="0.2">
      <c r="A9" s="4">
        <v>1205</v>
      </c>
      <c r="B9" s="5" t="s">
        <v>44</v>
      </c>
      <c r="C9" s="5" t="s">
        <v>44</v>
      </c>
      <c r="D9" s="11" t="s">
        <v>19</v>
      </c>
      <c r="E9" s="11" t="s">
        <v>25</v>
      </c>
      <c r="F9" s="4">
        <v>0.28000000000000003</v>
      </c>
      <c r="G9" s="4">
        <v>1.2</v>
      </c>
      <c r="H9" s="5">
        <v>1</v>
      </c>
      <c r="I9" s="5">
        <f t="shared" si="0"/>
        <v>0.25369104615656013</v>
      </c>
      <c r="J9" s="5">
        <v>0.06</v>
      </c>
      <c r="K9" s="4">
        <f>ROUND(I9^2*J9*10,7)</f>
        <v>3.8615499999999997E-2</v>
      </c>
      <c r="L9" s="22" t="s">
        <v>51</v>
      </c>
      <c r="M9" s="14" t="str">
        <f t="shared" si="2"/>
        <v>dpj_1205_bullet_rocket_bomb</v>
      </c>
      <c r="N9" s="4">
        <v>20</v>
      </c>
      <c r="O9" s="4">
        <v>20</v>
      </c>
      <c r="P9" s="4" t="b">
        <v>1</v>
      </c>
      <c r="Q9" s="4">
        <v>4</v>
      </c>
      <c r="R9" s="4">
        <v>30</v>
      </c>
      <c r="S9" s="4">
        <v>10</v>
      </c>
      <c r="T9" s="4" t="str">
        <f>_xlfn.TEXTJOIN("_",1,"vfx_ammo_explode",A9,L9)</f>
        <v>vfx_ammo_explode_1205_rocket_bomb</v>
      </c>
      <c r="V9" s="4">
        <f>G9*I9^2</f>
        <v>7.7230976280011895E-2</v>
      </c>
      <c r="W9" s="17"/>
      <c r="X9" s="17"/>
    </row>
    <row r="10" spans="1:24" x14ac:dyDescent="0.2">
      <c r="A10" s="4">
        <v>1206</v>
      </c>
      <c r="B10" s="5" t="s">
        <v>44</v>
      </c>
      <c r="C10" s="5" t="s">
        <v>56</v>
      </c>
      <c r="D10" s="11" t="s">
        <v>19</v>
      </c>
      <c r="E10" s="11" t="s">
        <v>25</v>
      </c>
      <c r="F10" s="4">
        <v>0.28000000000000003</v>
      </c>
      <c r="G10" s="4">
        <v>1.2</v>
      </c>
      <c r="H10" s="5">
        <v>1</v>
      </c>
      <c r="I10" s="5">
        <f t="shared" ref="I10" si="4">0.75*POWER(G10,1/3)/(H10*PI())</f>
        <v>0.25369104615656013</v>
      </c>
      <c r="J10" s="5">
        <v>0.06</v>
      </c>
      <c r="K10" s="4">
        <f>ROUND(I10^2*J10*10,7)</f>
        <v>3.8615499999999997E-2</v>
      </c>
      <c r="L10" s="22" t="s">
        <v>57</v>
      </c>
      <c r="M10" s="14" t="str">
        <f t="shared" si="2"/>
        <v>dpj_1206_bullet_homemade_rocket_bomb</v>
      </c>
      <c r="N10" s="4">
        <v>17</v>
      </c>
      <c r="O10" s="4">
        <v>1080</v>
      </c>
      <c r="P10" s="4" t="b">
        <v>1</v>
      </c>
      <c r="Q10" s="4">
        <v>4</v>
      </c>
      <c r="R10" s="4">
        <v>30</v>
      </c>
      <c r="S10" s="4">
        <v>10</v>
      </c>
      <c r="T10" s="23" t="s">
        <v>64</v>
      </c>
      <c r="V10" s="4">
        <f>G10*I10^2</f>
        <v>7.7230976280011895E-2</v>
      </c>
      <c r="W10" s="17"/>
      <c r="X10" s="17"/>
    </row>
    <row r="11" spans="1:24" x14ac:dyDescent="0.2">
      <c r="A11" s="9"/>
      <c r="M11" s="14"/>
    </row>
    <row r="12" spans="1:24" x14ac:dyDescent="0.2">
      <c r="A12" s="9">
        <v>2101</v>
      </c>
      <c r="B12" s="5" t="s">
        <v>60</v>
      </c>
      <c r="C12" s="5" t="s">
        <v>62</v>
      </c>
      <c r="D12" s="11" t="s">
        <v>18</v>
      </c>
      <c r="E12" s="11" t="s">
        <v>25</v>
      </c>
      <c r="F12" s="4">
        <v>0.15</v>
      </c>
      <c r="G12" s="4">
        <v>1</v>
      </c>
      <c r="H12" s="5">
        <v>1</v>
      </c>
      <c r="I12" s="5">
        <f t="shared" ref="I12" si="5">0.75*POWER(G12,1/3)/(H12*PI())</f>
        <v>0.238732414637843</v>
      </c>
      <c r="J12" s="5">
        <v>0.06</v>
      </c>
      <c r="K12" s="4">
        <f>ROUND(I12^2*J12*10,7)</f>
        <v>3.4195900000000001E-2</v>
      </c>
      <c r="L12" s="22" t="s">
        <v>61</v>
      </c>
      <c r="M12" s="14" t="str">
        <f t="shared" si="2"/>
        <v>mpj_2101_arrow_caveman_spear</v>
      </c>
      <c r="N12" s="17"/>
      <c r="O12" s="17"/>
      <c r="P12" s="17"/>
      <c r="Q12" s="17"/>
      <c r="R12" s="17"/>
      <c r="S12" s="17"/>
      <c r="T12" s="17"/>
      <c r="V12" s="17"/>
      <c r="W12" s="17"/>
      <c r="X12" s="17"/>
    </row>
    <row r="13" spans="1:24" x14ac:dyDescent="0.2">
      <c r="A13" s="9">
        <v>2102</v>
      </c>
      <c r="B13" s="5" t="s">
        <v>74</v>
      </c>
      <c r="C13" s="5" t="s">
        <v>78</v>
      </c>
      <c r="D13" s="11" t="s">
        <v>19</v>
      </c>
      <c r="E13" s="11" t="s">
        <v>25</v>
      </c>
      <c r="F13" s="4">
        <v>0.15</v>
      </c>
      <c r="G13" s="4">
        <v>0.2</v>
      </c>
      <c r="H13" s="5">
        <v>3</v>
      </c>
      <c r="I13" s="5">
        <f t="shared" ref="I13:I14" si="6">0.75*POWER(G13,1/3)/(H13*PI())</f>
        <v>4.6537187672496129E-2</v>
      </c>
      <c r="J13" s="5">
        <v>1</v>
      </c>
      <c r="K13" s="4">
        <f>ROUND(I13^2*J13*10,7)</f>
        <v>2.1657099999999999E-2</v>
      </c>
      <c r="L13" s="22" t="s">
        <v>75</v>
      </c>
      <c r="M13" s="14" t="str">
        <f t="shared" ref="M13:M14" si="7">_xlfn.LET(_xlpm.id,A13,
_xlfn.TEXTJOIN("_",1,IF(LEFT(_xlpm.id)="2","mpj","dpj"),_xlpm.id,LOWER(D13),L13)
)</f>
        <v>mpj_2102_bullet_caveman_stone</v>
      </c>
      <c r="N13" s="17"/>
      <c r="O13" s="17"/>
      <c r="P13" s="17"/>
      <c r="Q13" s="17"/>
      <c r="R13" s="17"/>
      <c r="S13" s="17"/>
      <c r="T13" s="17"/>
      <c r="V13" s="4">
        <f>G13*I13^2</f>
        <v>4.3314196729302514E-4</v>
      </c>
      <c r="W13" s="17"/>
      <c r="X13" s="17"/>
    </row>
    <row r="14" spans="1:24" x14ac:dyDescent="0.2">
      <c r="A14" s="9">
        <v>2103</v>
      </c>
      <c r="B14" s="5" t="s">
        <v>82</v>
      </c>
      <c r="C14" s="5" t="s">
        <v>80</v>
      </c>
      <c r="D14" s="11" t="s">
        <v>19</v>
      </c>
      <c r="E14" s="11" t="s">
        <v>25</v>
      </c>
      <c r="F14" s="4">
        <v>0.18</v>
      </c>
      <c r="G14" s="4">
        <v>0.2</v>
      </c>
      <c r="H14" s="5">
        <v>1.2</v>
      </c>
      <c r="I14" s="5">
        <f t="shared" ref="I14:I15" si="8">0.75*POWER(G14,1/3)/(H14*PI())</f>
        <v>0.11634296918124032</v>
      </c>
      <c r="J14" s="5">
        <v>0.3</v>
      </c>
      <c r="K14" s="4">
        <f>ROUND(I14^2*J14*10,7)</f>
        <v>4.06071E-2</v>
      </c>
      <c r="L14" s="22" t="s">
        <v>83</v>
      </c>
      <c r="M14" s="14" t="str">
        <f t="shared" ref="M14:M15" si="9">_xlfn.LET(_xlpm.id,A14,
_xlfn.TEXTJOIN("_",1,IF(LEFT(_xlpm.id)="2","mpj","dpj"),_xlpm.id,LOWER(D14),L14)
)</f>
        <v>mpj_2103_bullet_caveman_molotov</v>
      </c>
      <c r="N14" s="17"/>
      <c r="O14" s="17"/>
      <c r="P14" s="17"/>
      <c r="Q14" s="17"/>
      <c r="R14" s="17"/>
      <c r="S14" s="17"/>
      <c r="T14" s="17"/>
      <c r="V14" s="4">
        <f>G14*I14^2</f>
        <v>2.7071372955814071E-3</v>
      </c>
      <c r="W14" s="17"/>
      <c r="X14" s="17"/>
    </row>
    <row r="15" spans="1:24" x14ac:dyDescent="0.2">
      <c r="A15" s="9">
        <v>2104</v>
      </c>
      <c r="B15" s="5" t="s">
        <v>79</v>
      </c>
      <c r="C15" s="5" t="s">
        <v>81</v>
      </c>
      <c r="D15" s="11" t="s">
        <v>18</v>
      </c>
      <c r="E15" s="11" t="s">
        <v>25</v>
      </c>
      <c r="F15" s="4">
        <v>0.15</v>
      </c>
      <c r="G15" s="4">
        <v>1</v>
      </c>
      <c r="H15" s="5">
        <v>1</v>
      </c>
      <c r="I15" s="5">
        <f t="shared" si="8"/>
        <v>0.238732414637843</v>
      </c>
      <c r="J15" s="5">
        <v>0.06</v>
      </c>
      <c r="K15" s="4">
        <f>ROUND(I15^2*J15*10,7)</f>
        <v>3.4195900000000001E-2</v>
      </c>
      <c r="L15" s="22" t="s">
        <v>84</v>
      </c>
      <c r="M15" s="14" t="str">
        <f t="shared" si="9"/>
        <v>mpj_2104_arrow_caveman_greek_fire_javelin</v>
      </c>
      <c r="N15" s="17"/>
      <c r="O15" s="17"/>
      <c r="P15" s="17"/>
      <c r="Q15" s="17"/>
      <c r="R15" s="17"/>
      <c r="S15" s="17"/>
      <c r="T15" s="17"/>
      <c r="V15" s="17"/>
      <c r="W15" s="17"/>
      <c r="X15" s="17"/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Wenda Wang</cp:lastModifiedBy>
  <dcterms:created xsi:type="dcterms:W3CDTF">2015-06-05T18:19:00Z</dcterms:created>
  <dcterms:modified xsi:type="dcterms:W3CDTF">2025-03-18T10:20:14Z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2052-12.1.0.19302</vt:lpwstr>
  </property>
</Properties>
</file>