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D:\GitRepository\GitLab\yh-project\Assets\Tables\"/>
    </mc:Choice>
  </mc:AlternateContent>
  <xr:revisionPtr revIDLastSave="0" documentId="13_ncr:1_{B20B4ED8-30EF-48C3-A8ED-251B1963EBEE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device_all" sheetId="15" r:id="rId1"/>
    <sheet name="device_wheel" sheetId="13" r:id="rId2"/>
    <sheet name="-id 配置说明" sheetId="1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7" i="15" l="1"/>
  <c r="AK6" i="15"/>
  <c r="AK37" i="15"/>
  <c r="AK24" i="15"/>
  <c r="AK25" i="15"/>
  <c r="AK23" i="15"/>
  <c r="AK16" i="15"/>
  <c r="AK15" i="15"/>
  <c r="AK13" i="15"/>
  <c r="R62" i="15" l="1"/>
  <c r="F62" i="15"/>
  <c r="R50" i="15" l="1"/>
  <c r="F50" i="15"/>
  <c r="R49" i="15"/>
  <c r="F49" i="15"/>
  <c r="AH46" i="15"/>
  <c r="AF46" i="15"/>
  <c r="R78" i="15"/>
  <c r="F78" i="15"/>
  <c r="R77" i="15"/>
  <c r="F77" i="15"/>
  <c r="R76" i="15"/>
  <c r="F76" i="15"/>
  <c r="R75" i="15"/>
  <c r="F75" i="15"/>
  <c r="R74" i="15"/>
  <c r="F74" i="15"/>
  <c r="R73" i="15"/>
  <c r="F73" i="15"/>
  <c r="R72" i="15"/>
  <c r="F72" i="15"/>
  <c r="R71" i="15"/>
  <c r="F71" i="15"/>
  <c r="R70" i="15"/>
  <c r="F70" i="15"/>
  <c r="R69" i="15"/>
  <c r="F69" i="15"/>
  <c r="R68" i="15"/>
  <c r="F68" i="15"/>
  <c r="R67" i="15"/>
  <c r="F67" i="15"/>
  <c r="R66" i="15"/>
  <c r="F66" i="15"/>
  <c r="R65" i="15"/>
  <c r="F65" i="15"/>
  <c r="R60" i="15"/>
  <c r="F60" i="15"/>
  <c r="AH59" i="15"/>
  <c r="AG59" i="15"/>
  <c r="U59" i="15"/>
  <c r="R59" i="15"/>
  <c r="F59" i="15"/>
  <c r="AH58" i="15"/>
  <c r="AG58" i="15"/>
  <c r="U58" i="15"/>
  <c r="R58" i="15"/>
  <c r="F58" i="15"/>
  <c r="AH57" i="15"/>
  <c r="AG57" i="15"/>
  <c r="U57" i="15"/>
  <c r="R57" i="15"/>
  <c r="F57" i="15"/>
  <c r="AH56" i="15"/>
  <c r="AG56" i="15"/>
  <c r="U56" i="15"/>
  <c r="R56" i="15"/>
  <c r="F56" i="15"/>
  <c r="AH55" i="15"/>
  <c r="AG55" i="15"/>
  <c r="U55" i="15"/>
  <c r="R55" i="15"/>
  <c r="F55" i="15"/>
  <c r="R54" i="15"/>
  <c r="F54" i="15"/>
  <c r="R53" i="15"/>
  <c r="F53" i="15"/>
  <c r="R52" i="15"/>
  <c r="F52" i="15"/>
  <c r="R51" i="15"/>
  <c r="F51" i="15"/>
  <c r="R48" i="15"/>
  <c r="F48" i="15"/>
  <c r="R47" i="15"/>
  <c r="F47" i="15"/>
  <c r="U46" i="15"/>
  <c r="R46" i="15"/>
  <c r="F46" i="15"/>
  <c r="R44" i="15"/>
  <c r="F44" i="15"/>
  <c r="R43" i="15"/>
  <c r="F43" i="15"/>
  <c r="R42" i="15"/>
  <c r="F42" i="15"/>
  <c r="R41" i="15"/>
  <c r="F41" i="15"/>
  <c r="R40" i="15"/>
  <c r="F40" i="15"/>
  <c r="R39" i="15"/>
  <c r="F39" i="15"/>
  <c r="AH38" i="15"/>
  <c r="U38" i="15"/>
  <c r="R38" i="15"/>
  <c r="F38" i="15"/>
  <c r="U37" i="15"/>
  <c r="R37" i="15"/>
  <c r="F37" i="15"/>
  <c r="AE36" i="15"/>
  <c r="U36" i="15"/>
  <c r="R36" i="15"/>
  <c r="F36" i="15"/>
  <c r="R35" i="15"/>
  <c r="F35" i="15"/>
  <c r="R34" i="15"/>
  <c r="F34" i="15"/>
  <c r="R33" i="15"/>
  <c r="F33" i="15"/>
  <c r="R32" i="15"/>
  <c r="F32" i="15"/>
  <c r="AH31" i="15"/>
  <c r="AE31" i="15"/>
  <c r="U31" i="15"/>
  <c r="R31" i="15"/>
  <c r="F31" i="15"/>
  <c r="AH30" i="15"/>
  <c r="AE30" i="15"/>
  <c r="U30" i="15"/>
  <c r="R30" i="15"/>
  <c r="F30" i="15"/>
  <c r="AH29" i="15"/>
  <c r="AE29" i="15"/>
  <c r="U29" i="15"/>
  <c r="R29" i="15"/>
  <c r="F29" i="15"/>
  <c r="AH28" i="15"/>
  <c r="AE28" i="15"/>
  <c r="U28" i="15"/>
  <c r="R28" i="15"/>
  <c r="F28" i="15"/>
  <c r="AH27" i="15"/>
  <c r="AE27" i="15"/>
  <c r="U27" i="15"/>
  <c r="R27" i="15"/>
  <c r="F27" i="15"/>
  <c r="AH26" i="15"/>
  <c r="U26" i="15"/>
  <c r="R26" i="15"/>
  <c r="AH25" i="15"/>
  <c r="AE25" i="15"/>
  <c r="U25" i="15"/>
  <c r="R25" i="15"/>
  <c r="F25" i="15"/>
  <c r="AH24" i="15"/>
  <c r="AE24" i="15"/>
  <c r="U24" i="15"/>
  <c r="R24" i="15"/>
  <c r="F24" i="15"/>
  <c r="AH23" i="15"/>
  <c r="AE23" i="15"/>
  <c r="U23" i="15"/>
  <c r="R23" i="15"/>
  <c r="F23" i="15"/>
  <c r="AH22" i="15"/>
  <c r="AE22" i="15"/>
  <c r="U22" i="15"/>
  <c r="R22" i="15"/>
  <c r="F22" i="15"/>
  <c r="R21" i="15"/>
  <c r="F21" i="15"/>
  <c r="R20" i="15"/>
  <c r="F20" i="15"/>
  <c r="R19" i="15"/>
  <c r="F19" i="15"/>
  <c r="R61" i="15"/>
  <c r="F61" i="15"/>
  <c r="AH18" i="15"/>
  <c r="AD18" i="15"/>
  <c r="U18" i="15"/>
  <c r="R18" i="15"/>
  <c r="F18" i="15"/>
  <c r="AH17" i="15"/>
  <c r="AD17" i="15"/>
  <c r="U17" i="15"/>
  <c r="R17" i="15"/>
  <c r="F17" i="15"/>
  <c r="AH16" i="15"/>
  <c r="AD16" i="15"/>
  <c r="U16" i="15"/>
  <c r="R16" i="15"/>
  <c r="F16" i="15"/>
  <c r="AH15" i="15"/>
  <c r="AD15" i="15"/>
  <c r="U15" i="15"/>
  <c r="R15" i="15"/>
  <c r="F15" i="15"/>
  <c r="AH14" i="15"/>
  <c r="AD14" i="15"/>
  <c r="U14" i="15"/>
  <c r="R14" i="15"/>
  <c r="F14" i="15"/>
  <c r="AH13" i="15"/>
  <c r="AD13" i="15"/>
  <c r="U13" i="15"/>
  <c r="R13" i="15"/>
  <c r="F13" i="15"/>
  <c r="R12" i="15"/>
  <c r="F12" i="15"/>
  <c r="R11" i="15"/>
  <c r="F11" i="15"/>
  <c r="R10" i="15"/>
  <c r="F10" i="15"/>
  <c r="R9" i="15"/>
  <c r="F9" i="15"/>
  <c r="R8" i="15"/>
  <c r="F8" i="15"/>
  <c r="R7" i="15"/>
  <c r="F7" i="15"/>
  <c r="R6" i="15"/>
  <c r="F6" i="15"/>
</calcChain>
</file>

<file path=xl/sharedStrings.xml><?xml version="1.0" encoding="utf-8"?>
<sst xmlns="http://schemas.openxmlformats.org/spreadsheetml/2006/main" count="513" uniqueCount="279">
  <si>
    <t>#enum slotType: int {车轮 = 0, 顶部 = 1,前 = 2,后 = 3 , 前上 = 4, 后上 = 5}</t>
  </si>
  <si>
    <t>#enum deviceType: int {Core = 1, Wheel = 2, Common = 3}</t>
  </si>
  <si>
    <t>id</t>
  </si>
  <si>
    <t>sub_id</t>
  </si>
  <si>
    <t>name</t>
  </si>
  <si>
    <t>icon</t>
  </si>
  <si>
    <t>build_volume</t>
  </si>
  <si>
    <t>device_type</t>
  </si>
  <si>
    <t>prefeb</t>
  </si>
  <si>
    <t>hp</t>
  </si>
  <si>
    <t>weight</t>
  </si>
  <si>
    <t>basic_range</t>
  </si>
  <si>
    <t>behavior_script</t>
  </si>
  <si>
    <t>basic_damage</t>
  </si>
  <si>
    <t>def</t>
  </si>
  <si>
    <t>melee_logic</t>
  </si>
  <si>
    <t>fire_logic</t>
  </si>
  <si>
    <t>hook_logic</t>
  </si>
  <si>
    <t>rotate_speed</t>
  </si>
  <si>
    <t>ui_prefab</t>
  </si>
  <si>
    <t>uint key</t>
  </si>
  <si>
    <t>string</t>
  </si>
  <si>
    <t>int</t>
  </si>
  <si>
    <t>deviceType</t>
  </si>
  <si>
    <t>(float,float)</t>
  </si>
  <si>
    <t>设备种类
ID</t>
  </si>
  <si>
    <t>设备变种
ID</t>
  </si>
  <si>
    <t>备注</t>
  </si>
  <si>
    <t>版本</t>
  </si>
  <si>
    <t>Spine
文件名称</t>
  </si>
  <si>
    <t>设备名称</t>
  </si>
  <si>
    <t>构筑体积</t>
  </si>
  <si>
    <t>设备分类</t>
  </si>
  <si>
    <t>车轮</t>
  </si>
  <si>
    <t>顶部</t>
  </si>
  <si>
    <t>前</t>
  </si>
  <si>
    <t>后</t>
  </si>
  <si>
    <t>前上</t>
  </si>
  <si>
    <t>后上</t>
  </si>
  <si>
    <t>prefix</t>
  </si>
  <si>
    <r>
      <rPr>
        <b/>
        <sz val="11"/>
        <color theme="1"/>
        <rFont val="等线"/>
        <family val="3"/>
        <charset val="134"/>
        <scheme val="minor"/>
      </rPr>
      <t xml:space="preserve">suffix
</t>
    </r>
    <r>
      <rPr>
        <i/>
        <sz val="11"/>
        <color theme="1"/>
        <rFont val="等线"/>
        <family val="3"/>
        <charset val="134"/>
        <scheme val="minor"/>
      </rPr>
      <t>device
main name</t>
    </r>
  </si>
  <si>
    <r>
      <rPr>
        <b/>
        <sz val="11"/>
        <rFont val="等线"/>
        <family val="3"/>
        <charset val="134"/>
        <scheme val="minor"/>
      </rPr>
      <t>预制体的 path</t>
    </r>
    <r>
      <rPr>
        <sz val="11"/>
        <rFont val="等线"/>
        <family val="3"/>
        <charset val="134"/>
        <scheme val="minor"/>
      </rPr>
      <t xml:space="preserve">
（配置值是公式生成的，不要手填）
dp_xxxxxxxxx_x</t>
    </r>
  </si>
  <si>
    <t>耐久</t>
  </si>
  <si>
    <r>
      <rPr>
        <b/>
        <sz val="11"/>
        <color theme="1"/>
        <rFont val="等线"/>
        <family val="3"/>
        <charset val="134"/>
        <scheme val="minor"/>
      </rPr>
      <t xml:space="preserve">设备重量
</t>
    </r>
    <r>
      <rPr>
        <i/>
        <sz val="11"/>
        <color theme="1"/>
        <rFont val="等线"/>
        <family val="3"/>
        <charset val="134"/>
        <scheme val="minor"/>
      </rPr>
      <t>（单位：kg）</t>
    </r>
  </si>
  <si>
    <t>基础攻击范围</t>
  </si>
  <si>
    <t>攻击范围
min</t>
  </si>
  <si>
    <t>攻击范围
max</t>
  </si>
  <si>
    <t>设备行为脚本</t>
  </si>
  <si>
    <t>减伤</t>
  </si>
  <si>
    <r>
      <rPr>
        <b/>
        <sz val="11"/>
        <color theme="1"/>
        <rFont val="等线"/>
        <family val="3"/>
        <charset val="134"/>
        <scheme val="minor"/>
      </rPr>
      <t xml:space="preserve">近战逻辑
</t>
    </r>
    <r>
      <rPr>
        <i/>
        <sz val="11"/>
        <color theme="1"/>
        <rFont val="等线"/>
        <family val="3"/>
        <charset val="134"/>
        <scheme val="minor"/>
      </rPr>
      <t>近战设备用。引用melee_logic表id</t>
    </r>
  </si>
  <si>
    <r>
      <rPr>
        <b/>
        <sz val="11"/>
        <color theme="1"/>
        <rFont val="等线"/>
        <family val="3"/>
        <charset val="134"/>
        <scheme val="minor"/>
      </rPr>
      <t xml:space="preserve">开火逻辑
</t>
    </r>
    <r>
      <rPr>
        <i/>
        <sz val="11"/>
        <color theme="1"/>
        <rFont val="等线"/>
        <family val="3"/>
        <charset val="134"/>
        <scheme val="minor"/>
      </rPr>
      <t>远程设备用。引用fire_logic表id</t>
    </r>
  </si>
  <si>
    <r>
      <rPr>
        <b/>
        <sz val="11"/>
        <color theme="1"/>
        <rFont val="等线"/>
        <family val="3"/>
        <charset val="134"/>
        <scheme val="minor"/>
      </rPr>
      <t xml:space="preserve">钩索逻辑
</t>
    </r>
    <r>
      <rPr>
        <i/>
        <sz val="11"/>
        <color theme="1"/>
        <rFont val="等线"/>
        <family val="3"/>
        <charset val="134"/>
        <scheme val="minor"/>
      </rPr>
      <t>钩索设备用。引用hook_logic表id</t>
    </r>
  </si>
  <si>
    <r>
      <rPr>
        <b/>
        <sz val="11"/>
        <color theme="1"/>
        <rFont val="等线"/>
        <family val="3"/>
        <charset val="134"/>
        <scheme val="minor"/>
      </rPr>
      <t xml:space="preserve">旋转速度
</t>
    </r>
    <r>
      <rPr>
        <i/>
        <sz val="11"/>
        <color theme="1"/>
        <rFont val="等线"/>
        <family val="3"/>
        <charset val="134"/>
        <scheme val="minor"/>
      </rPr>
      <t>单位 = deg/tick
近战：索敌中~冷却中
远程：idle~shoot
钩索：索敌中 ~ Null</t>
    </r>
  </si>
  <si>
    <t>旋转速度
min</t>
  </si>
  <si>
    <t>旋转速度
max</t>
  </si>
  <si>
    <t>设备UI面板的path</t>
  </si>
  <si>
    <t>硬木车轮</t>
  </si>
  <si>
    <t>YH</t>
  </si>
  <si>
    <t>wheel_wooden</t>
  </si>
  <si>
    <t>Wheel</t>
  </si>
  <si>
    <t>device</t>
  </si>
  <si>
    <t>BasicWheel</t>
  </si>
  <si>
    <t>DeviceUiView</t>
  </si>
  <si>
    <t>履带</t>
  </si>
  <si>
    <t>wheel_track</t>
  </si>
  <si>
    <t>Wheel_Track</t>
  </si>
  <si>
    <t>笨重石轮</t>
  </si>
  <si>
    <t>dp</t>
  </si>
  <si>
    <t>wheel_stone</t>
  </si>
  <si>
    <t>坚固铁轮</t>
  </si>
  <si>
    <t>wheel_iron</t>
  </si>
  <si>
    <t>凝胶车轮</t>
  </si>
  <si>
    <t>wheel_gem</t>
  </si>
  <si>
    <t>废弃轮胎</t>
  </si>
  <si>
    <t>wheel_tyre</t>
  </si>
  <si>
    <t>短匕</t>
  </si>
  <si>
    <t>device_dagger</t>
  </si>
  <si>
    <t>Common</t>
  </si>
  <si>
    <t>dagger</t>
  </si>
  <si>
    <t>NewBasicMelee</t>
  </si>
  <si>
    <t>MeleeUiView</t>
  </si>
  <si>
    <t>砍刀</t>
  </si>
  <si>
    <t>device_machete</t>
  </si>
  <si>
    <t>machete</t>
  </si>
  <si>
    <t>大剑</t>
  </si>
  <si>
    <t>device_claymore</t>
  </si>
  <si>
    <t>claymore</t>
  </si>
  <si>
    <t>长矛</t>
  </si>
  <si>
    <t>device_spear</t>
  </si>
  <si>
    <t>spear</t>
  </si>
  <si>
    <t>执刑钉棍</t>
  </si>
  <si>
    <t>DG</t>
  </si>
  <si>
    <t>device_executioner_baton</t>
  </si>
  <si>
    <t>executioner_baton</t>
  </si>
  <si>
    <t>执刑斧钺</t>
  </si>
  <si>
    <t>device_executioner_halberd</t>
  </si>
  <si>
    <t>executioner_halberd</t>
  </si>
  <si>
    <t>ram</t>
  </si>
  <si>
    <t>巨斧</t>
  </si>
  <si>
    <t>ax</t>
  </si>
  <si>
    <t>钉锤</t>
  </si>
  <si>
    <t>mace</t>
  </si>
  <si>
    <t>弓箭</t>
  </si>
  <si>
    <t>device_crossbow</t>
  </si>
  <si>
    <t>bow</t>
  </si>
  <si>
    <t>NewBasicShooter</t>
  </si>
  <si>
    <t>ShooterUiView</t>
  </si>
  <si>
    <t>单发火枪</t>
  </si>
  <si>
    <t>device_musket</t>
  </si>
  <si>
    <t>musket</t>
  </si>
  <si>
    <t>喇叭霰弹枪</t>
  </si>
  <si>
    <t>device_shotgun</t>
  </si>
  <si>
    <t>shotgun</t>
  </si>
  <si>
    <t>百子连珠炮</t>
  </si>
  <si>
    <t>device_volley_gun</t>
  </si>
  <si>
    <t>volley_gun</t>
  </si>
  <si>
    <t>百子连珠炮改</t>
  </si>
  <si>
    <t>device_name_1320104_volley_gun</t>
  </si>
  <si>
    <t>volley_gun_1</t>
  </si>
  <si>
    <t>MachineGun</t>
  </si>
  <si>
    <t>机关箭匣</t>
  </si>
  <si>
    <t>device_rapid_fire_quiver</t>
  </si>
  <si>
    <t>rapid_fire_quiver</t>
  </si>
  <si>
    <t>火箭爆弹</t>
  </si>
  <si>
    <t>device_rocket_bomb</t>
  </si>
  <si>
    <t>rocket_bomb</t>
  </si>
  <si>
    <t>土制火箭爆弹</t>
  </si>
  <si>
    <t>homemade_rocket_bomb</t>
  </si>
  <si>
    <t>镇暴左轮</t>
  </si>
  <si>
    <t>device_anti_riot_revolver</t>
  </si>
  <si>
    <t>anti_riot_revolver</t>
  </si>
  <si>
    <t>镇暴霰弹枪</t>
  </si>
  <si>
    <t>device_anti_riot_shotgun</t>
  </si>
  <si>
    <t>anti_riot_shotgun</t>
  </si>
  <si>
    <t>重弩</t>
  </si>
  <si>
    <t>heave_crossbow</t>
  </si>
  <si>
    <t>梭镖床弩</t>
  </si>
  <si>
    <t>spear_ballista</t>
  </si>
  <si>
    <t>长杆火铳</t>
  </si>
  <si>
    <t>long_barreled_musket</t>
  </si>
  <si>
    <t>车载投石器</t>
  </si>
  <si>
    <t>device_catapult</t>
  </si>
  <si>
    <t>catapult</t>
  </si>
  <si>
    <t>Shooter_Trebuchet</t>
  </si>
  <si>
    <t>device_9999_gu</t>
  </si>
  <si>
    <t>war_drum</t>
  </si>
  <si>
    <t>War_Drum</t>
  </si>
  <si>
    <t>捕兽草</t>
  </si>
  <si>
    <t>device_9999_hua</t>
  </si>
  <si>
    <t>catching_flower</t>
  </si>
  <si>
    <t>Catching_Flower</t>
  </si>
  <si>
    <t>水龙</t>
  </si>
  <si>
    <t>waterthrower</t>
  </si>
  <si>
    <t>火龙</t>
  </si>
  <si>
    <t>flamethrower</t>
  </si>
  <si>
    <t>铜炮</t>
  </si>
  <si>
    <t>bronze cannon</t>
  </si>
  <si>
    <t>千钧战槊</t>
  </si>
  <si>
    <t>giant_lance</t>
  </si>
  <si>
    <t>龙首火箭</t>
  </si>
  <si>
    <t>dragon_rocket</t>
  </si>
  <si>
    <t>一窝蜂</t>
  </si>
  <si>
    <t>cluster_rocket</t>
  </si>
  <si>
    <t>小圆盾</t>
  </si>
  <si>
    <t>device_9999_bi</t>
  </si>
  <si>
    <t>buckler</t>
  </si>
  <si>
    <t>BasicShield</t>
  </si>
  <si>
    <t>木盾</t>
  </si>
  <si>
    <t>shield</t>
  </si>
  <si>
    <t>尖刺格斗盾</t>
  </si>
  <si>
    <t>spiked_shield</t>
  </si>
  <si>
    <t>藤牌</t>
  </si>
  <si>
    <t>vine_shield</t>
  </si>
  <si>
    <t>格斗短剑</t>
  </si>
  <si>
    <t>protective_short_sword</t>
  </si>
  <si>
    <t>拖曳钩索</t>
  </si>
  <si>
    <t>device_hookrope</t>
  </si>
  <si>
    <t>hookrope</t>
  </si>
  <si>
    <t>NewBasicHook</t>
  </si>
  <si>
    <t>HookUiView</t>
  </si>
  <si>
    <t>货运吊臂</t>
  </si>
  <si>
    <t>device_merchant_crane</t>
  </si>
  <si>
    <t>merchant_crane</t>
  </si>
  <si>
    <t>商队塔吊</t>
  </si>
  <si>
    <t>device_merchant_tower_crane</t>
  </si>
  <si>
    <t>merchant_tower_crane</t>
  </si>
  <si>
    <t>捕奴肉钩</t>
  </si>
  <si>
    <t>device_slave_hookrope</t>
  </si>
  <si>
    <t>slave_hookrope</t>
  </si>
  <si>
    <t>执刑人挂钩</t>
  </si>
  <si>
    <t>device_executioner_hookrope</t>
  </si>
  <si>
    <t>executioner_hookrope</t>
  </si>
  <si>
    <t>刀斧傀儡</t>
  </si>
  <si>
    <t>puppet_blade</t>
  </si>
  <si>
    <t>火药傀儡</t>
  </si>
  <si>
    <t>puppet_gunpowder</t>
  </si>
  <si>
    <t>弧光傀儡</t>
  </si>
  <si>
    <t>puppet_arc</t>
  </si>
  <si>
    <t>弩箭傀儡</t>
  </si>
  <si>
    <t>puppet_crossbow</t>
  </si>
  <si>
    <t>投石傀儡</t>
  </si>
  <si>
    <t>puppet_sling</t>
  </si>
  <si>
    <t>火铳傀儡</t>
  </si>
  <si>
    <t>puppet_musket</t>
  </si>
  <si>
    <t>魔力方块</t>
  </si>
  <si>
    <t>Core</t>
  </si>
  <si>
    <t>core_magic</t>
  </si>
  <si>
    <t>电池</t>
  </si>
  <si>
    <t>core_battery</t>
  </si>
  <si>
    <t>火热熔炉</t>
  </si>
  <si>
    <t>core_furnace</t>
  </si>
  <si>
    <t>蒸汽轮机</t>
  </si>
  <si>
    <t>core_steam</t>
  </si>
  <si>
    <t>风车轮轴</t>
  </si>
  <si>
    <t>core_windmill</t>
  </si>
  <si>
    <t>仓鼠轮</t>
  </si>
  <si>
    <t>core_mice</t>
  </si>
  <si>
    <t>人力轮</t>
  </si>
  <si>
    <t>core_human</t>
  </si>
  <si>
    <t>wheel_height</t>
  </si>
  <si>
    <t>wheel_radius_visual</t>
  </si>
  <si>
    <t>tractive_force_max</t>
  </si>
  <si>
    <t>feedback_0</t>
  </si>
  <si>
    <t>feedback_1</t>
  </si>
  <si>
    <t>float?</t>
  </si>
  <si>
    <t>float</t>
  </si>
  <si>
    <t>版本/流派</t>
  </si>
  <si>
    <r>
      <rPr>
        <b/>
        <sz val="11"/>
        <color theme="1"/>
        <rFont val="等线"/>
        <family val="3"/>
        <charset val="134"/>
        <scheme val="minor"/>
      </rPr>
      <t xml:space="preserve">车轮高度
</t>
    </r>
    <r>
      <rPr>
        <i/>
        <sz val="11"/>
        <color theme="1"/>
        <rFont val="等线"/>
        <family val="3"/>
        <charset val="134"/>
        <scheme val="minor"/>
      </rPr>
      <t>(Collider半径)</t>
    </r>
  </si>
  <si>
    <r>
      <rPr>
        <b/>
        <sz val="11"/>
        <color theme="1"/>
        <rFont val="等线"/>
        <family val="3"/>
        <charset val="134"/>
        <scheme val="minor"/>
      </rPr>
      <t xml:space="preserve">车轮视觉高度
</t>
    </r>
    <r>
      <rPr>
        <i/>
        <sz val="11"/>
        <color theme="1"/>
        <rFont val="等线"/>
        <family val="3"/>
        <charset val="134"/>
        <scheme val="minor"/>
      </rPr>
      <t>(用于转动表现)</t>
    </r>
  </si>
  <si>
    <r>
      <rPr>
        <b/>
        <sz val="11"/>
        <color theme="1"/>
        <rFont val="等线"/>
        <family val="3"/>
        <charset val="134"/>
        <scheme val="minor"/>
      </rPr>
      <t xml:space="preserve">最大牵引力
</t>
    </r>
    <r>
      <rPr>
        <i/>
        <sz val="11"/>
        <color theme="1"/>
        <rFont val="等线"/>
        <family val="3"/>
        <charset val="134"/>
        <scheme val="minor"/>
      </rPr>
      <t>（N）</t>
    </r>
  </si>
  <si>
    <r>
      <rPr>
        <b/>
        <sz val="11"/>
        <color theme="1"/>
        <rFont val="等线"/>
        <family val="3"/>
        <charset val="134"/>
        <scheme val="minor"/>
      </rPr>
      <t xml:space="preserve">阻力系数0
</t>
    </r>
    <r>
      <rPr>
        <i/>
        <sz val="11"/>
        <color theme="1"/>
        <rFont val="等线"/>
        <family val="3"/>
        <charset val="134"/>
        <scheme val="minor"/>
      </rPr>
      <t>正相关于v^0
绝对值越低，承重性能越好</t>
    </r>
  </si>
  <si>
    <r>
      <rPr>
        <b/>
        <sz val="11"/>
        <color theme="1"/>
        <rFont val="等线"/>
        <family val="3"/>
        <charset val="134"/>
        <scheme val="minor"/>
      </rPr>
      <t xml:space="preserve">阻力系数1
</t>
    </r>
    <r>
      <rPr>
        <i/>
        <sz val="11"/>
        <color theme="1"/>
        <rFont val="等线"/>
        <family val="3"/>
        <charset val="134"/>
        <scheme val="minor"/>
      </rPr>
      <t>正相关于v^1
绝对值越低，高速性能越好</t>
    </r>
  </si>
  <si>
    <t xml:space="preserve"> </t>
  </si>
  <si>
    <t>第1位</t>
  </si>
  <si>
    <t>第2位</t>
  </si>
  <si>
    <t>第3位</t>
  </si>
  <si>
    <t>第4位</t>
  </si>
  <si>
    <t>第5位</t>
  </si>
  <si>
    <t>第6位</t>
  </si>
  <si>
    <t>第7位</t>
  </si>
  <si>
    <t>12 = wheel</t>
  </si>
  <si>
    <t>1 = 车轮</t>
  </si>
  <si>
    <t>01 = 玩家基础/未分类</t>
  </si>
  <si>
    <t>编号</t>
  </si>
  <si>
    <t>2 = 滑橇</t>
  </si>
  <si>
    <t>11 = 地宫设备</t>
  </si>
  <si>
    <t>12 ~19 = 其他关卡设备</t>
  </si>
  <si>
    <t>13 = other_device</t>
  </si>
  <si>
    <t>1 = 近战</t>
  </si>
  <si>
    <t>2 = 远程</t>
  </si>
  <si>
    <t>3 = 重型</t>
  </si>
  <si>
    <t>4 = 盾牌</t>
  </si>
  <si>
    <t>5 = 钩索</t>
  </si>
  <si>
    <t>慑敌战鼓</t>
    <phoneticPr fontId="17" type="noConversion"/>
  </si>
  <si>
    <t>UIView_Unique_WarDrum</t>
    <phoneticPr fontId="17" type="noConversion"/>
  </si>
  <si>
    <t>shield_logic</t>
    <phoneticPr fontId="17" type="noConversion"/>
  </si>
  <si>
    <r>
      <t xml:space="preserve">护盾逻辑
</t>
    </r>
    <r>
      <rPr>
        <i/>
        <sz val="11"/>
        <color theme="1"/>
        <rFont val="等线"/>
        <family val="3"/>
        <charset val="134"/>
        <scheme val="minor"/>
      </rPr>
      <t>盾牌设备用。引用shield_logic表id</t>
    </r>
    <phoneticPr fontId="17" type="noConversion"/>
  </si>
  <si>
    <t>ShieldUIView</t>
    <phoneticPr fontId="17" type="noConversion"/>
  </si>
  <si>
    <t>长阔盾</t>
    <phoneticPr fontId="17" type="noConversion"/>
  </si>
  <si>
    <t>testudo</t>
    <phoneticPr fontId="17" type="noConversion"/>
  </si>
  <si>
    <t>金属板</t>
    <phoneticPr fontId="17" type="noConversion"/>
  </si>
  <si>
    <t>硬皮盾</t>
    <phoneticPr fontId="17" type="noConversion"/>
  </si>
  <si>
    <t>leather_shield</t>
    <phoneticPr fontId="17" type="noConversion"/>
  </si>
  <si>
    <t>metal_plate</t>
    <phoneticPr fontId="17" type="noConversion"/>
  </si>
  <si>
    <t>uint</t>
    <phoneticPr fontId="17" type="noConversion"/>
  </si>
  <si>
    <t>device_upgrade</t>
    <phoneticPr fontId="17" type="noConversion"/>
  </si>
  <si>
    <t>设备升级选项id</t>
    <phoneticPr fontId="17" type="noConversion"/>
  </si>
  <si>
    <r>
      <t xml:space="preserve">特殊设备伤害
</t>
    </r>
    <r>
      <rPr>
        <i/>
        <sz val="10"/>
        <color theme="1"/>
        <rFont val="等线"/>
        <family val="3"/>
        <charset val="134"/>
        <scheme val="minor"/>
      </rPr>
      <t>其他设备伤害不放在这里是为了方便在配置表中计算dps</t>
    </r>
    <phoneticPr fontId="17" type="noConversion"/>
  </si>
  <si>
    <t>critical_rate</t>
    <phoneticPr fontId="17" type="noConversion"/>
  </si>
  <si>
    <r>
      <t xml:space="preserve">护甲穿透
</t>
    </r>
    <r>
      <rPr>
        <i/>
        <sz val="10"/>
        <color theme="1"/>
        <rFont val="等线"/>
        <family val="3"/>
        <charset val="134"/>
        <scheme val="minor"/>
      </rPr>
      <t>千分比配置
1000=100%</t>
    </r>
    <phoneticPr fontId="17" type="noConversion"/>
  </si>
  <si>
    <r>
      <t xml:space="preserve">暴击率
</t>
    </r>
    <r>
      <rPr>
        <i/>
        <sz val="10"/>
        <color theme="1"/>
        <rFont val="等线"/>
        <family val="3"/>
        <charset val="134"/>
        <scheme val="minor"/>
      </rPr>
      <t>千分比配置
1000=100%</t>
    </r>
    <phoneticPr fontId="17" type="noConversion"/>
  </si>
  <si>
    <t>critical_chance</t>
    <phoneticPr fontId="17" type="noConversion"/>
  </si>
  <si>
    <t>armor_piercing</t>
    <phoneticPr fontId="17" type="noConversion"/>
  </si>
  <si>
    <r>
      <t xml:space="preserve">暴击伤害
</t>
    </r>
    <r>
      <rPr>
        <i/>
        <sz val="10"/>
        <color theme="1"/>
        <rFont val="等线"/>
        <family val="3"/>
        <charset val="134"/>
        <scheme val="minor"/>
      </rPr>
      <t>千分比配置
1000=100%
配置值不应低于1000</t>
    </r>
    <phoneticPr fontId="17" type="noConversion"/>
  </si>
  <si>
    <t>笨重撞角</t>
    <phoneticPr fontId="17" type="noConversion"/>
  </si>
  <si>
    <t>荆棘撞角</t>
    <phoneticPr fontId="17" type="noConversion"/>
  </si>
  <si>
    <t>7 = 傀儡</t>
    <phoneticPr fontId="19" type="noConversion"/>
  </si>
  <si>
    <t>6 = 非操作物</t>
    <phoneticPr fontId="19" type="noConversion"/>
  </si>
  <si>
    <t>履带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</si>
</sst>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</font>
    <font>
      <sz val="11"/>
      <color theme="1"/>
      <name val="等线"/>
      <family val="3"/>
      <charset val="134"/>
    </font>
    <font>
      <sz val="12"/>
      <color theme="0"/>
      <name val="等线"/>
      <family val="3"/>
      <charset val="134"/>
      <scheme val="minor"/>
    </font>
    <font>
      <sz val="12"/>
      <color theme="5" tint="0.39927365947447124"/>
      <name val="等线"/>
      <family val="3"/>
      <charset val="134"/>
      <scheme val="minor"/>
    </font>
    <font>
      <i/>
      <sz val="11"/>
      <color theme="6"/>
      <name val="等线"/>
      <family val="3"/>
      <charset val="134"/>
      <scheme val="minor"/>
    </font>
    <font>
      <i/>
      <sz val="12"/>
      <color theme="6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5"/>
      <name val="等线"/>
      <family val="3"/>
      <charset val="134"/>
      <scheme val="minor"/>
    </font>
    <font>
      <b/>
      <sz val="10"/>
      <color theme="0"/>
      <name val="等线"/>
      <family val="3"/>
      <charset val="134"/>
      <scheme val="minor"/>
    </font>
    <font>
      <sz val="11"/>
      <color theme="5"/>
      <name val="等线"/>
      <family val="3"/>
      <charset val="134"/>
      <scheme val="minor"/>
    </font>
    <font>
      <b/>
      <sz val="9"/>
      <color theme="1"/>
      <name val="等线"/>
      <family val="3"/>
      <charset val="134"/>
      <scheme val="minor"/>
    </font>
    <font>
      <sz val="12"/>
      <color theme="5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i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i/>
      <sz val="11"/>
      <color theme="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i/>
      <sz val="10"/>
      <color theme="1"/>
      <name val="等线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5" tint="0.79973754081850645"/>
        <bgColor indexed="64"/>
      </patternFill>
    </fill>
    <fill>
      <patternFill patternType="solid">
        <fgColor theme="5" tint="0.39973143711661124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5C2767"/>
        <bgColor indexed="64"/>
      </patternFill>
    </fill>
    <fill>
      <patternFill patternType="solid">
        <fgColor theme="9" tint="0.79976805932798245"/>
        <bgColor indexed="64"/>
      </patternFill>
    </fill>
    <fill>
      <patternFill patternType="solid">
        <fgColor theme="6" tint="0.39985351115451523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4">
    <xf numFmtId="0" fontId="0" fillId="0" borderId="0"/>
    <xf numFmtId="0" fontId="14" fillId="0" borderId="0"/>
    <xf numFmtId="0" fontId="14" fillId="0" borderId="0"/>
    <xf numFmtId="0" fontId="14" fillId="0" borderId="0"/>
  </cellStyleXfs>
  <cellXfs count="38">
    <xf numFmtId="0" fontId="0" fillId="0" borderId="0" xfId="0"/>
    <xf numFmtId="0" fontId="1" fillId="0" borderId="0" xfId="3" applyFont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3" fillId="2" borderId="0" xfId="2" applyFont="1" applyFill="1" applyAlignment="1">
      <alignment horizontal="center" vertical="center"/>
    </xf>
    <xf numFmtId="0" fontId="4" fillId="2" borderId="0" xfId="2" applyFont="1" applyFill="1" applyAlignment="1">
      <alignment horizontal="center" vertical="center"/>
    </xf>
    <xf numFmtId="0" fontId="14" fillId="3" borderId="0" xfId="2" applyFill="1" applyAlignment="1">
      <alignment horizontal="center" vertical="center"/>
    </xf>
    <xf numFmtId="0" fontId="14" fillId="0" borderId="0" xfId="2" applyAlignment="1">
      <alignment vertical="center"/>
    </xf>
    <xf numFmtId="0" fontId="14" fillId="0" borderId="0" xfId="2" applyAlignment="1">
      <alignment horizontal="center" vertical="center"/>
    </xf>
    <xf numFmtId="0" fontId="5" fillId="0" borderId="0" xfId="2" applyFont="1" applyAlignment="1">
      <alignment vertical="center"/>
    </xf>
    <xf numFmtId="0" fontId="6" fillId="2" borderId="0" xfId="2" applyFont="1" applyFill="1" applyAlignment="1">
      <alignment horizontal="center" vertical="center"/>
    </xf>
    <xf numFmtId="0" fontId="7" fillId="3" borderId="0" xfId="2" applyFont="1" applyFill="1" applyAlignment="1">
      <alignment horizontal="center" vertical="center" wrapText="1"/>
    </xf>
    <xf numFmtId="0" fontId="5" fillId="3" borderId="0" xfId="2" applyFont="1" applyFill="1" applyAlignment="1">
      <alignment horizontal="center" vertical="center"/>
    </xf>
    <xf numFmtId="0" fontId="5" fillId="3" borderId="0" xfId="2" applyFont="1" applyFill="1" applyAlignment="1">
      <alignment horizontal="center" vertical="center" wrapText="1"/>
    </xf>
    <xf numFmtId="0" fontId="14" fillId="4" borderId="0" xfId="2" applyFill="1" applyAlignment="1">
      <alignment horizontal="center" vertical="center" wrapText="1"/>
    </xf>
    <xf numFmtId="0" fontId="14" fillId="3" borderId="0" xfId="2" applyFill="1" applyAlignment="1">
      <alignment horizontal="center" vertical="center" wrapText="1"/>
    </xf>
    <xf numFmtId="0" fontId="8" fillId="0" borderId="0" xfId="2" applyFont="1" applyAlignment="1">
      <alignment horizontal="center" vertical="center"/>
    </xf>
    <xf numFmtId="0" fontId="14" fillId="5" borderId="1" xfId="2" applyFill="1" applyBorder="1" applyAlignment="1">
      <alignment horizontal="center" vertical="center"/>
    </xf>
    <xf numFmtId="0" fontId="9" fillId="6" borderId="0" xfId="2" applyFont="1" applyFill="1" applyAlignment="1">
      <alignment vertical="center"/>
    </xf>
    <xf numFmtId="49" fontId="14" fillId="0" borderId="0" xfId="2" applyNumberFormat="1" applyAlignment="1">
      <alignment horizontal="center" vertical="center"/>
    </xf>
    <xf numFmtId="0" fontId="10" fillId="0" borderId="0" xfId="2" applyFont="1" applyAlignment="1">
      <alignment horizontal="center" vertical="center"/>
    </xf>
    <xf numFmtId="0" fontId="7" fillId="3" borderId="0" xfId="2" applyFont="1" applyFill="1" applyAlignment="1">
      <alignment horizontal="center" vertical="center"/>
    </xf>
    <xf numFmtId="0" fontId="5" fillId="7" borderId="0" xfId="2" applyFont="1" applyFill="1" applyAlignment="1">
      <alignment vertical="center"/>
    </xf>
    <xf numFmtId="0" fontId="5" fillId="8" borderId="0" xfId="2" applyFont="1" applyFill="1" applyAlignment="1">
      <alignment vertical="center"/>
    </xf>
    <xf numFmtId="0" fontId="11" fillId="3" borderId="0" xfId="2" applyFont="1" applyFill="1" applyAlignment="1">
      <alignment horizontal="center" vertical="center" wrapText="1"/>
    </xf>
    <xf numFmtId="49" fontId="3" fillId="2" borderId="0" xfId="2" applyNumberFormat="1" applyFont="1" applyFill="1" applyAlignment="1">
      <alignment horizontal="center" vertical="center"/>
    </xf>
    <xf numFmtId="0" fontId="12" fillId="2" borderId="0" xfId="2" applyFont="1" applyFill="1" applyAlignment="1">
      <alignment horizontal="center" vertical="center"/>
    </xf>
    <xf numFmtId="49" fontId="4" fillId="2" borderId="0" xfId="2" applyNumberFormat="1" applyFont="1" applyFill="1" applyAlignment="1">
      <alignment horizontal="center" vertical="center"/>
    </xf>
    <xf numFmtId="0" fontId="13" fillId="3" borderId="0" xfId="2" applyFont="1" applyFill="1" applyAlignment="1">
      <alignment horizontal="center" vertical="center" wrapText="1"/>
    </xf>
    <xf numFmtId="0" fontId="7" fillId="9" borderId="0" xfId="2" applyFont="1" applyFill="1" applyAlignment="1">
      <alignment horizontal="center" vertical="center" wrapText="1"/>
    </xf>
    <xf numFmtId="49" fontId="7" fillId="3" borderId="0" xfId="2" applyNumberFormat="1" applyFont="1" applyFill="1" applyAlignment="1">
      <alignment horizontal="center" vertical="center" wrapText="1"/>
    </xf>
    <xf numFmtId="0" fontId="8" fillId="3" borderId="0" xfId="2" applyFont="1" applyFill="1" applyAlignment="1">
      <alignment horizontal="center" vertical="center" wrapText="1"/>
    </xf>
    <xf numFmtId="49" fontId="14" fillId="10" borderId="0" xfId="2" applyNumberFormat="1" applyFill="1" applyAlignment="1">
      <alignment horizontal="center" vertical="center"/>
    </xf>
    <xf numFmtId="0" fontId="14" fillId="10" borderId="0" xfId="2" applyFill="1" applyAlignment="1">
      <alignment horizontal="center" vertical="center"/>
    </xf>
    <xf numFmtId="0" fontId="18" fillId="0" borderId="0" xfId="2" applyFont="1" applyAlignment="1">
      <alignment vertical="center"/>
    </xf>
    <xf numFmtId="0" fontId="20" fillId="0" borderId="0" xfId="2" applyFont="1" applyAlignment="1">
      <alignment horizontal="center" vertical="center"/>
    </xf>
    <xf numFmtId="0" fontId="14" fillId="11" borderId="0" xfId="2" applyFill="1" applyAlignment="1">
      <alignment horizontal="center" vertical="center"/>
    </xf>
    <xf numFmtId="9" fontId="14" fillId="0" borderId="0" xfId="2" applyNumberFormat="1" applyAlignment="1">
      <alignment vertical="center"/>
    </xf>
    <xf numFmtId="0" fontId="2" fillId="0" borderId="0" xfId="3" applyFont="1" applyAlignment="1">
      <alignment horizontal="center" vertical="center"/>
    </xf>
  </cellXfs>
  <cellStyles count="4">
    <cellStyle name="常规" xfId="0" builtinId="0"/>
    <cellStyle name="常规 2" xfId="1" xr:uid="{00000000-0005-0000-0000-000031000000}"/>
    <cellStyle name="常规 2 2" xfId="2" xr:uid="{00000000-0005-0000-0000-000032000000}"/>
    <cellStyle name="常规 2 3" xfId="3" xr:uid="{00000000-0005-0000-0000-000033000000}"/>
  </cellStyles>
  <dxfs count="1">
    <dxf>
      <font>
        <color rgb="FFC00000"/>
      </font>
      <fill>
        <patternFill>
          <bgColor rgb="FFFCAC88"/>
        </patternFill>
      </fill>
    </dxf>
  </dxfs>
  <tableStyles count="0" defaultTableStyle="TableStyleMedium2" defaultPivotStyle="PivotStyleLight16"/>
  <colors>
    <mruColors>
      <color rgb="FFFCAC88"/>
      <color rgb="FF5C2767"/>
      <color rgb="FFDAA5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P78"/>
  <sheetViews>
    <sheetView tabSelected="1" workbookViewId="0">
      <pane xSplit="5" ySplit="5" topLeftCell="Z6" activePane="bottomRight" state="frozen"/>
      <selection pane="topRight"/>
      <selection pane="bottomLeft"/>
      <selection pane="bottomRight" activeCell="AF24" sqref="AF24"/>
    </sheetView>
  </sheetViews>
  <sheetFormatPr defaultColWidth="9" defaultRowHeight="14.25"/>
  <cols>
    <col min="1" max="1" width="10.625" style="6" customWidth="1"/>
    <col min="2" max="2" width="9" style="7" customWidth="1"/>
    <col min="3" max="3" width="15.5" style="8" customWidth="1"/>
    <col min="4" max="4" width="5.75" style="8" customWidth="1"/>
    <col min="5" max="5" width="25.25" style="8" customWidth="1"/>
    <col min="6" max="6" width="41" style="6" customWidth="1"/>
    <col min="7" max="8" width="13.375" style="15" customWidth="1"/>
    <col min="9" max="9" width="11.625" style="15" customWidth="1"/>
    <col min="10" max="15" width="2.5" style="16" customWidth="1"/>
    <col min="16" max="16" width="7.875" style="16" customWidth="1"/>
    <col min="17" max="17" width="24" style="16" customWidth="1"/>
    <col min="18" max="18" width="32.625" style="17" customWidth="1"/>
    <col min="19" max="19" width="5.25" style="7" customWidth="1"/>
    <col min="20" max="20" width="13.5" style="7" customWidth="1"/>
    <col min="21" max="21" width="13" style="18" customWidth="1"/>
    <col min="22" max="23" width="9" style="19"/>
    <col min="24" max="24" width="17.75" style="6" customWidth="1"/>
    <col min="25" max="26" width="14" style="7" customWidth="1"/>
    <col min="27" max="27" width="14.75" style="7" bestFit="1" customWidth="1"/>
    <col min="28" max="28" width="14.25" style="7" bestFit="1" customWidth="1"/>
    <col min="29" max="29" width="11.25" style="7" bestFit="1" customWidth="1"/>
    <col min="30" max="33" width="12.75" style="7" customWidth="1"/>
    <col min="34" max="34" width="21" style="18" customWidth="1"/>
    <col min="35" max="36" width="9" style="19"/>
    <col min="37" max="37" width="15.375" style="7" bestFit="1" customWidth="1"/>
    <col min="38" max="38" width="23.625" style="7" bestFit="1" customWidth="1"/>
    <col min="39" max="16384" width="9" style="6"/>
  </cols>
  <sheetData>
    <row r="1" spans="1:38">
      <c r="A1" s="6" t="s">
        <v>0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6"/>
    </row>
    <row r="2" spans="1:38">
      <c r="A2" s="6" t="s">
        <v>1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6"/>
    </row>
    <row r="3" spans="1:38" s="3" customFormat="1" ht="15.75">
      <c r="A3" s="3" t="s">
        <v>2</v>
      </c>
      <c r="B3" s="3" t="s">
        <v>3</v>
      </c>
      <c r="C3" s="9"/>
      <c r="D3" s="9"/>
      <c r="E3" s="9"/>
      <c r="F3" s="3" t="s">
        <v>4</v>
      </c>
      <c r="G3" s="3" t="s">
        <v>5</v>
      </c>
      <c r="H3" s="3" t="s">
        <v>6</v>
      </c>
      <c r="I3" s="3" t="s">
        <v>7</v>
      </c>
      <c r="R3" s="3" t="s">
        <v>8</v>
      </c>
      <c r="S3" s="3" t="s">
        <v>9</v>
      </c>
      <c r="T3" s="3" t="s">
        <v>10</v>
      </c>
      <c r="U3" s="24" t="s">
        <v>11</v>
      </c>
      <c r="V3" s="25"/>
      <c r="W3" s="25"/>
      <c r="X3" s="3" t="s">
        <v>12</v>
      </c>
      <c r="Y3" s="3" t="s">
        <v>13</v>
      </c>
      <c r="Z3" s="3" t="s">
        <v>14</v>
      </c>
      <c r="AA3" s="3" t="s">
        <v>272</v>
      </c>
      <c r="AB3" s="3" t="s">
        <v>271</v>
      </c>
      <c r="AC3" s="3" t="s">
        <v>268</v>
      </c>
      <c r="AD3" s="3" t="s">
        <v>15</v>
      </c>
      <c r="AE3" s="3" t="s">
        <v>16</v>
      </c>
      <c r="AF3" s="3" t="s">
        <v>255</v>
      </c>
      <c r="AG3" s="3" t="s">
        <v>17</v>
      </c>
      <c r="AH3" s="24" t="s">
        <v>18</v>
      </c>
      <c r="AI3" s="25"/>
      <c r="AJ3" s="25"/>
      <c r="AK3" s="3" t="s">
        <v>265</v>
      </c>
      <c r="AL3" s="3" t="s">
        <v>19</v>
      </c>
    </row>
    <row r="4" spans="1:38" s="4" customFormat="1" ht="15.75">
      <c r="A4" s="4" t="s">
        <v>20</v>
      </c>
      <c r="B4" s="4" t="s">
        <v>20</v>
      </c>
      <c r="C4" s="9"/>
      <c r="D4" s="9"/>
      <c r="E4" s="9"/>
      <c r="F4" s="4" t="s">
        <v>21</v>
      </c>
      <c r="G4" s="4" t="s">
        <v>21</v>
      </c>
      <c r="H4" s="4" t="s">
        <v>22</v>
      </c>
      <c r="I4" s="4" t="s">
        <v>23</v>
      </c>
      <c r="R4" s="4" t="s">
        <v>21</v>
      </c>
      <c r="S4" s="4" t="s">
        <v>22</v>
      </c>
      <c r="T4" s="4" t="s">
        <v>22</v>
      </c>
      <c r="U4" s="26" t="s">
        <v>24</v>
      </c>
      <c r="V4" s="25"/>
      <c r="W4" s="25"/>
      <c r="X4" s="4" t="s">
        <v>21</v>
      </c>
      <c r="Y4" s="4" t="s">
        <v>22</v>
      </c>
      <c r="Z4" s="4" t="s">
        <v>22</v>
      </c>
      <c r="AA4" s="4" t="s">
        <v>22</v>
      </c>
      <c r="AB4" s="4" t="s">
        <v>22</v>
      </c>
      <c r="AC4" s="4" t="s">
        <v>22</v>
      </c>
      <c r="AD4" s="4" t="s">
        <v>22</v>
      </c>
      <c r="AE4" s="4" t="s">
        <v>22</v>
      </c>
      <c r="AF4" s="4" t="s">
        <v>22</v>
      </c>
      <c r="AG4" s="4" t="s">
        <v>22</v>
      </c>
      <c r="AH4" s="26" t="s">
        <v>24</v>
      </c>
      <c r="AI4" s="25"/>
      <c r="AJ4" s="25"/>
      <c r="AK4" s="4" t="s">
        <v>264</v>
      </c>
      <c r="AL4" s="4" t="s">
        <v>21</v>
      </c>
    </row>
    <row r="5" spans="1:38" s="5" customFormat="1" ht="71.25">
      <c r="A5" s="10" t="s">
        <v>25</v>
      </c>
      <c r="B5" s="10" t="s">
        <v>26</v>
      </c>
      <c r="C5" s="11" t="s">
        <v>27</v>
      </c>
      <c r="D5" s="12" t="s">
        <v>28</v>
      </c>
      <c r="E5" s="12" t="s">
        <v>29</v>
      </c>
      <c r="F5" s="20" t="s">
        <v>30</v>
      </c>
      <c r="G5" s="20"/>
      <c r="H5" s="20" t="s">
        <v>31</v>
      </c>
      <c r="I5" s="20" t="s">
        <v>32</v>
      </c>
      <c r="J5" s="23" t="s">
        <v>33</v>
      </c>
      <c r="K5" s="23" t="s">
        <v>34</v>
      </c>
      <c r="L5" s="23" t="s">
        <v>35</v>
      </c>
      <c r="M5" s="23" t="s">
        <v>36</v>
      </c>
      <c r="N5" s="23" t="s">
        <v>37</v>
      </c>
      <c r="O5" s="23" t="s">
        <v>38</v>
      </c>
      <c r="P5" s="10" t="s">
        <v>39</v>
      </c>
      <c r="Q5" s="10" t="s">
        <v>40</v>
      </c>
      <c r="R5" s="27" t="s">
        <v>41</v>
      </c>
      <c r="S5" s="5" t="s">
        <v>42</v>
      </c>
      <c r="T5" s="28" t="s">
        <v>43</v>
      </c>
      <c r="U5" s="29" t="s">
        <v>44</v>
      </c>
      <c r="V5" s="30" t="s">
        <v>45</v>
      </c>
      <c r="W5" s="30" t="s">
        <v>46</v>
      </c>
      <c r="X5" s="10" t="s">
        <v>47</v>
      </c>
      <c r="Y5" s="10" t="s">
        <v>267</v>
      </c>
      <c r="Z5" s="10" t="s">
        <v>48</v>
      </c>
      <c r="AA5" s="10" t="s">
        <v>269</v>
      </c>
      <c r="AB5" s="10" t="s">
        <v>270</v>
      </c>
      <c r="AC5" s="10" t="s">
        <v>273</v>
      </c>
      <c r="AD5" s="10" t="s">
        <v>49</v>
      </c>
      <c r="AE5" s="10" t="s">
        <v>50</v>
      </c>
      <c r="AF5" s="10" t="s">
        <v>256</v>
      </c>
      <c r="AG5" s="10" t="s">
        <v>51</v>
      </c>
      <c r="AH5" s="29" t="s">
        <v>52</v>
      </c>
      <c r="AI5" s="30" t="s">
        <v>53</v>
      </c>
      <c r="AJ5" s="30" t="s">
        <v>54</v>
      </c>
      <c r="AK5" s="20" t="s">
        <v>266</v>
      </c>
      <c r="AL5" s="5" t="s">
        <v>55</v>
      </c>
    </row>
    <row r="6" spans="1:38">
      <c r="A6" s="6">
        <v>1210101</v>
      </c>
      <c r="B6" s="7">
        <v>0</v>
      </c>
      <c r="C6" s="8" t="s">
        <v>56</v>
      </c>
      <c r="D6" s="8" t="s">
        <v>57</v>
      </c>
      <c r="E6" s="8" t="s">
        <v>58</v>
      </c>
      <c r="F6" s="6" t="str">
        <f t="shared" ref="F6:F25" si="0">IF($A6&lt;&gt;"",_xlfn.TEXTJOIN("_",1,"device_name",$A6,$Q6),"")</f>
        <v>device_name_1210101_wheel_wooden</v>
      </c>
      <c r="G6" s="7"/>
      <c r="H6" s="7">
        <v>0</v>
      </c>
      <c r="I6" s="7" t="s">
        <v>59</v>
      </c>
      <c r="J6" s="16">
        <v>0</v>
      </c>
      <c r="P6" s="16" t="s">
        <v>60</v>
      </c>
      <c r="Q6" s="16" t="s">
        <v>58</v>
      </c>
      <c r="R6" s="17" t="str">
        <f t="shared" ref="R6:R16" si="1">IF($A6&lt;&gt;"",_xlfn.TEXTJOIN("_",1,P6,$A6,Q6),"")</f>
        <v>device_1210101_wheel_wooden</v>
      </c>
      <c r="S6" s="7">
        <v>40</v>
      </c>
      <c r="T6" s="7">
        <v>25</v>
      </c>
      <c r="U6" s="31"/>
      <c r="V6" s="32"/>
      <c r="W6" s="32"/>
      <c r="X6" s="6" t="s">
        <v>61</v>
      </c>
      <c r="Y6" s="32"/>
      <c r="Z6" s="7">
        <v>2</v>
      </c>
      <c r="AA6" s="7">
        <v>0</v>
      </c>
      <c r="AB6" s="7">
        <v>0</v>
      </c>
      <c r="AC6" s="7">
        <v>2000</v>
      </c>
      <c r="AD6" s="32"/>
      <c r="AE6" s="32"/>
      <c r="AF6" s="32"/>
      <c r="AG6" s="32"/>
      <c r="AH6" s="31"/>
      <c r="AI6" s="31"/>
      <c r="AJ6" s="31"/>
      <c r="AK6" s="7" t="str">
        <f>REPLACE($A6,1,1,6)</f>
        <v>6210101</v>
      </c>
      <c r="AL6" s="7" t="s">
        <v>62</v>
      </c>
    </row>
    <row r="7" spans="1:38">
      <c r="A7" s="6">
        <v>1210102</v>
      </c>
      <c r="B7" s="7">
        <v>0</v>
      </c>
      <c r="C7" s="8" t="s">
        <v>278</v>
      </c>
      <c r="D7" s="8" t="s">
        <v>57</v>
      </c>
      <c r="E7" s="8" t="s">
        <v>64</v>
      </c>
      <c r="F7" s="6" t="str">
        <f t="shared" si="0"/>
        <v>device_name_1210102_wheel_track</v>
      </c>
      <c r="G7" s="7"/>
      <c r="H7" s="7">
        <v>0</v>
      </c>
      <c r="I7" s="7" t="s">
        <v>59</v>
      </c>
      <c r="J7" s="16">
        <v>0</v>
      </c>
      <c r="P7" s="16" t="s">
        <v>60</v>
      </c>
      <c r="Q7" s="16" t="s">
        <v>64</v>
      </c>
      <c r="R7" s="17" t="str">
        <f t="shared" si="1"/>
        <v>device_1210102_wheel_track</v>
      </c>
      <c r="S7" s="7">
        <v>85</v>
      </c>
      <c r="T7" s="7">
        <v>735</v>
      </c>
      <c r="U7" s="31"/>
      <c r="V7" s="32"/>
      <c r="W7" s="32"/>
      <c r="X7" s="6" t="s">
        <v>65</v>
      </c>
      <c r="Y7" s="32"/>
      <c r="Z7" s="7">
        <v>9</v>
      </c>
      <c r="AA7" s="7">
        <v>0</v>
      </c>
      <c r="AB7" s="7">
        <v>0</v>
      </c>
      <c r="AC7" s="7">
        <v>2000</v>
      </c>
      <c r="AD7" s="32"/>
      <c r="AE7" s="32"/>
      <c r="AF7" s="32"/>
      <c r="AG7" s="32"/>
      <c r="AH7" s="31"/>
      <c r="AI7" s="31"/>
      <c r="AJ7" s="31"/>
      <c r="AK7" s="7" t="str">
        <f>REPLACE($A7,1,1,6)</f>
        <v>6210102</v>
      </c>
      <c r="AL7" s="7" t="s">
        <v>62</v>
      </c>
    </row>
    <row r="8" spans="1:38">
      <c r="A8" s="6">
        <v>120000002</v>
      </c>
      <c r="B8" s="7">
        <v>0</v>
      </c>
      <c r="C8" s="8" t="s">
        <v>66</v>
      </c>
      <c r="F8" s="6" t="str">
        <f t="shared" si="0"/>
        <v>device_name_120000002_wheel_stone</v>
      </c>
      <c r="G8" s="7"/>
      <c r="H8" s="7">
        <v>0</v>
      </c>
      <c r="I8" s="7" t="s">
        <v>59</v>
      </c>
      <c r="J8" s="16">
        <v>0</v>
      </c>
      <c r="P8" s="16" t="s">
        <v>67</v>
      </c>
      <c r="Q8" s="16" t="s">
        <v>68</v>
      </c>
      <c r="R8" s="17" t="str">
        <f t="shared" si="1"/>
        <v>dp_120000002_wheel_stone</v>
      </c>
      <c r="S8" s="7">
        <v>40</v>
      </c>
      <c r="T8" s="7">
        <v>100</v>
      </c>
      <c r="Y8" s="7">
        <v>2</v>
      </c>
      <c r="Z8" s="7">
        <v>0</v>
      </c>
      <c r="AL8" s="7" t="s">
        <v>62</v>
      </c>
    </row>
    <row r="9" spans="1:38">
      <c r="A9" s="6">
        <v>120000003</v>
      </c>
      <c r="B9" s="7">
        <v>0</v>
      </c>
      <c r="C9" s="8" t="s">
        <v>69</v>
      </c>
      <c r="F9" s="6" t="str">
        <f t="shared" si="0"/>
        <v>device_name_120000003_wheel_iron</v>
      </c>
      <c r="G9" s="7"/>
      <c r="H9" s="7">
        <v>0</v>
      </c>
      <c r="I9" s="7" t="s">
        <v>59</v>
      </c>
      <c r="J9" s="16">
        <v>0</v>
      </c>
      <c r="P9" s="16" t="s">
        <v>67</v>
      </c>
      <c r="Q9" s="16" t="s">
        <v>70</v>
      </c>
      <c r="R9" s="17" t="str">
        <f t="shared" si="1"/>
        <v>dp_120000003_wheel_iron</v>
      </c>
      <c r="S9" s="7">
        <v>40</v>
      </c>
      <c r="T9" s="7">
        <v>250</v>
      </c>
      <c r="Y9" s="7">
        <v>2</v>
      </c>
      <c r="Z9" s="7">
        <v>0</v>
      </c>
      <c r="AL9" s="7" t="s">
        <v>62</v>
      </c>
    </row>
    <row r="10" spans="1:38">
      <c r="A10" s="6">
        <v>120000004</v>
      </c>
      <c r="B10" s="7">
        <v>0</v>
      </c>
      <c r="C10" s="8" t="s">
        <v>71</v>
      </c>
      <c r="F10" s="6" t="str">
        <f t="shared" si="0"/>
        <v>device_name_120000004_wheel_gem</v>
      </c>
      <c r="G10" s="7"/>
      <c r="H10" s="7">
        <v>0</v>
      </c>
      <c r="I10" s="7" t="s">
        <v>59</v>
      </c>
      <c r="J10" s="16">
        <v>0</v>
      </c>
      <c r="P10" s="16" t="s">
        <v>67</v>
      </c>
      <c r="Q10" s="16" t="s">
        <v>72</v>
      </c>
      <c r="R10" s="17" t="str">
        <f t="shared" si="1"/>
        <v>dp_120000004_wheel_gem</v>
      </c>
      <c r="S10" s="7">
        <v>40</v>
      </c>
      <c r="T10" s="7">
        <v>50</v>
      </c>
      <c r="Y10" s="7">
        <v>2</v>
      </c>
      <c r="Z10" s="7">
        <v>0</v>
      </c>
      <c r="AL10" s="7" t="s">
        <v>62</v>
      </c>
    </row>
    <row r="11" spans="1:38">
      <c r="A11" s="6">
        <v>120000006</v>
      </c>
      <c r="B11" s="7">
        <v>0</v>
      </c>
      <c r="C11" s="8" t="s">
        <v>73</v>
      </c>
      <c r="F11" s="6" t="str">
        <f t="shared" si="0"/>
        <v>device_name_120000006_wheel_tyre</v>
      </c>
      <c r="G11" s="7"/>
      <c r="H11" s="7">
        <v>0</v>
      </c>
      <c r="I11" s="7" t="s">
        <v>59</v>
      </c>
      <c r="J11" s="16">
        <v>0</v>
      </c>
      <c r="P11" s="16" t="s">
        <v>67</v>
      </c>
      <c r="Q11" s="16" t="s">
        <v>74</v>
      </c>
      <c r="R11" s="17" t="str">
        <f t="shared" si="1"/>
        <v>dp_120000006_wheel_tyre</v>
      </c>
      <c r="S11" s="7">
        <v>40</v>
      </c>
      <c r="T11" s="7">
        <v>100</v>
      </c>
      <c r="Y11" s="7">
        <v>2</v>
      </c>
      <c r="Z11" s="7">
        <v>0</v>
      </c>
      <c r="AL11" s="7" t="s">
        <v>62</v>
      </c>
    </row>
    <row r="12" spans="1:38">
      <c r="F12" s="6" t="str">
        <f t="shared" si="0"/>
        <v/>
      </c>
      <c r="R12" s="17" t="str">
        <f t="shared" si="1"/>
        <v/>
      </c>
    </row>
    <row r="13" spans="1:38">
      <c r="A13" s="6">
        <v>1310101</v>
      </c>
      <c r="B13" s="7">
        <v>0</v>
      </c>
      <c r="C13" s="8" t="s">
        <v>75</v>
      </c>
      <c r="D13" s="8" t="s">
        <v>57</v>
      </c>
      <c r="E13" s="8" t="s">
        <v>76</v>
      </c>
      <c r="F13" s="6" t="str">
        <f t="shared" si="0"/>
        <v>device_name_1310101_dagger</v>
      </c>
      <c r="G13" s="7"/>
      <c r="H13" s="7">
        <v>1</v>
      </c>
      <c r="I13" s="7" t="s">
        <v>77</v>
      </c>
      <c r="L13" s="16">
        <v>0</v>
      </c>
      <c r="M13" s="16">
        <v>1</v>
      </c>
      <c r="N13" s="16">
        <v>0</v>
      </c>
      <c r="O13" s="16">
        <v>1</v>
      </c>
      <c r="P13" s="16" t="s">
        <v>60</v>
      </c>
      <c r="Q13" s="16" t="s">
        <v>78</v>
      </c>
      <c r="R13" s="17" t="str">
        <f t="shared" si="1"/>
        <v>device_1310101_dagger</v>
      </c>
      <c r="S13" s="7">
        <v>55</v>
      </c>
      <c r="T13" s="7">
        <v>2</v>
      </c>
      <c r="U13" s="7" t="str">
        <f t="shared" ref="U13:U18" si="2">_xlfn.TEXTJOIN("~",1,V13:W13)</f>
        <v>0~2.5</v>
      </c>
      <c r="V13" s="32">
        <v>0</v>
      </c>
      <c r="W13" s="19">
        <v>2.5</v>
      </c>
      <c r="X13" s="6" t="s">
        <v>79</v>
      </c>
      <c r="Y13" s="31"/>
      <c r="Z13" s="7">
        <v>2</v>
      </c>
      <c r="AA13" s="7">
        <v>500</v>
      </c>
      <c r="AB13" s="7">
        <v>500</v>
      </c>
      <c r="AC13" s="7">
        <v>2000</v>
      </c>
      <c r="AD13" s="7">
        <f t="shared" ref="AD13:AD18" si="3">$A13</f>
        <v>1310101</v>
      </c>
      <c r="AE13" s="31"/>
      <c r="AF13" s="31"/>
      <c r="AG13" s="31"/>
      <c r="AH13" s="7" t="str">
        <f t="shared" ref="AH13" si="4">_xlfn.TEXTJOIN("~",1,AI13:AJ13)</f>
        <v>10~2.5</v>
      </c>
      <c r="AI13" s="19">
        <v>10</v>
      </c>
      <c r="AJ13" s="19">
        <v>2.5</v>
      </c>
      <c r="AK13" s="7" t="str">
        <f>REPLACE($A13,1,1,6)</f>
        <v>6310101</v>
      </c>
      <c r="AL13" s="7" t="s">
        <v>80</v>
      </c>
    </row>
    <row r="14" spans="1:38">
      <c r="A14" s="6">
        <v>1310102</v>
      </c>
      <c r="B14" s="7">
        <v>0</v>
      </c>
      <c r="C14" s="8" t="s">
        <v>81</v>
      </c>
      <c r="D14" s="8" t="s">
        <v>57</v>
      </c>
      <c r="E14" s="8" t="s">
        <v>82</v>
      </c>
      <c r="F14" s="6" t="str">
        <f t="shared" si="0"/>
        <v>device_name_1310102_machete</v>
      </c>
      <c r="G14" s="7"/>
      <c r="H14" s="7">
        <v>1</v>
      </c>
      <c r="I14" s="7" t="s">
        <v>77</v>
      </c>
      <c r="L14" s="16">
        <v>0</v>
      </c>
      <c r="M14" s="16">
        <v>1</v>
      </c>
      <c r="N14" s="16">
        <v>0</v>
      </c>
      <c r="O14" s="16">
        <v>1</v>
      </c>
      <c r="P14" s="16" t="s">
        <v>60</v>
      </c>
      <c r="Q14" s="16" t="s">
        <v>83</v>
      </c>
      <c r="R14" s="17" t="str">
        <f t="shared" si="1"/>
        <v>device_1310102_machete</v>
      </c>
      <c r="S14" s="7">
        <v>65</v>
      </c>
      <c r="T14" s="7">
        <v>5</v>
      </c>
      <c r="U14" s="7" t="str">
        <f t="shared" si="2"/>
        <v>0~2.8</v>
      </c>
      <c r="V14" s="32">
        <v>0</v>
      </c>
      <c r="W14" s="19">
        <v>2.8</v>
      </c>
      <c r="X14" s="6" t="s">
        <v>79</v>
      </c>
      <c r="Y14" s="31"/>
      <c r="Z14" s="7">
        <v>3</v>
      </c>
      <c r="AA14" s="7">
        <v>500</v>
      </c>
      <c r="AB14" s="7">
        <v>500</v>
      </c>
      <c r="AC14" s="7">
        <v>2000</v>
      </c>
      <c r="AD14" s="7">
        <f t="shared" si="3"/>
        <v>1310102</v>
      </c>
      <c r="AE14" s="31"/>
      <c r="AF14" s="31"/>
      <c r="AG14" s="31"/>
      <c r="AH14" s="7" t="str">
        <f t="shared" ref="AH14" si="5">_xlfn.TEXTJOIN("~",1,AI14:AJ14)</f>
        <v>7~0.2</v>
      </c>
      <c r="AI14" s="19">
        <v>7</v>
      </c>
      <c r="AJ14" s="19">
        <v>0.2</v>
      </c>
      <c r="AK14" s="35">
        <v>1</v>
      </c>
      <c r="AL14" s="7" t="s">
        <v>80</v>
      </c>
    </row>
    <row r="15" spans="1:38">
      <c r="A15" s="6">
        <v>1310103</v>
      </c>
      <c r="B15" s="7">
        <v>0</v>
      </c>
      <c r="C15" s="8" t="s">
        <v>84</v>
      </c>
      <c r="D15" s="8" t="s">
        <v>57</v>
      </c>
      <c r="E15" s="8" t="s">
        <v>85</v>
      </c>
      <c r="F15" s="6" t="str">
        <f t="shared" si="0"/>
        <v>device_name_1310103_claymore</v>
      </c>
      <c r="G15" s="7"/>
      <c r="H15" s="7">
        <v>1</v>
      </c>
      <c r="I15" s="7" t="s">
        <v>77</v>
      </c>
      <c r="L15" s="16">
        <v>0</v>
      </c>
      <c r="M15" s="16">
        <v>1</v>
      </c>
      <c r="N15" s="16">
        <v>0</v>
      </c>
      <c r="O15" s="16">
        <v>1</v>
      </c>
      <c r="P15" s="16" t="s">
        <v>60</v>
      </c>
      <c r="Q15" s="16" t="s">
        <v>86</v>
      </c>
      <c r="R15" s="17" t="str">
        <f t="shared" si="1"/>
        <v>device_1310103_claymore</v>
      </c>
      <c r="S15" s="7">
        <v>75</v>
      </c>
      <c r="T15" s="7">
        <v>7</v>
      </c>
      <c r="U15" s="7" t="str">
        <f t="shared" si="2"/>
        <v>0~3</v>
      </c>
      <c r="V15" s="32">
        <v>0</v>
      </c>
      <c r="W15" s="19">
        <v>3</v>
      </c>
      <c r="X15" s="6" t="s">
        <v>79</v>
      </c>
      <c r="Y15" s="31"/>
      <c r="Z15" s="7">
        <v>5</v>
      </c>
      <c r="AA15" s="7">
        <v>500</v>
      </c>
      <c r="AB15" s="7">
        <v>500</v>
      </c>
      <c r="AC15" s="7">
        <v>2000</v>
      </c>
      <c r="AD15" s="7">
        <f t="shared" si="3"/>
        <v>1310103</v>
      </c>
      <c r="AE15" s="31"/>
      <c r="AF15" s="31"/>
      <c r="AG15" s="31"/>
      <c r="AH15" s="7" t="str">
        <f t="shared" ref="AH15" si="6">_xlfn.TEXTJOIN("~",1,AI15:AJ15)</f>
        <v>4~0.1</v>
      </c>
      <c r="AI15" s="19">
        <v>4</v>
      </c>
      <c r="AJ15" s="19">
        <v>0.1</v>
      </c>
      <c r="AK15" s="7" t="str">
        <f>REPLACE($A15,1,1,6)</f>
        <v>6310103</v>
      </c>
      <c r="AL15" s="7" t="s">
        <v>80</v>
      </c>
    </row>
    <row r="16" spans="1:38">
      <c r="A16" s="6">
        <v>1310104</v>
      </c>
      <c r="B16" s="7">
        <v>0</v>
      </c>
      <c r="C16" s="8" t="s">
        <v>87</v>
      </c>
      <c r="D16" s="8" t="s">
        <v>57</v>
      </c>
      <c r="E16" s="8" t="s">
        <v>88</v>
      </c>
      <c r="F16" s="6" t="str">
        <f t="shared" si="0"/>
        <v>device_name_1310104_spear</v>
      </c>
      <c r="G16" s="7"/>
      <c r="H16" s="7">
        <v>1</v>
      </c>
      <c r="I16" s="7" t="s">
        <v>77</v>
      </c>
      <c r="L16" s="16">
        <v>0</v>
      </c>
      <c r="M16" s="16">
        <v>1</v>
      </c>
      <c r="N16" s="16">
        <v>0</v>
      </c>
      <c r="O16" s="16">
        <v>1</v>
      </c>
      <c r="P16" s="16" t="s">
        <v>60</v>
      </c>
      <c r="Q16" s="16" t="s">
        <v>89</v>
      </c>
      <c r="R16" s="17" t="str">
        <f t="shared" si="1"/>
        <v>device_1310104_spear</v>
      </c>
      <c r="S16" s="7">
        <v>65</v>
      </c>
      <c r="T16" s="7">
        <v>3</v>
      </c>
      <c r="U16" s="7" t="str">
        <f t="shared" si="2"/>
        <v>0~4</v>
      </c>
      <c r="V16" s="32">
        <v>0</v>
      </c>
      <c r="W16" s="19">
        <v>4</v>
      </c>
      <c r="X16" s="6" t="s">
        <v>79</v>
      </c>
      <c r="Y16" s="31"/>
      <c r="Z16" s="7">
        <v>3</v>
      </c>
      <c r="AA16" s="7">
        <v>500</v>
      </c>
      <c r="AB16" s="7">
        <v>500</v>
      </c>
      <c r="AC16" s="7">
        <v>2000</v>
      </c>
      <c r="AD16" s="7">
        <f t="shared" si="3"/>
        <v>1310104</v>
      </c>
      <c r="AE16" s="31"/>
      <c r="AF16" s="31"/>
      <c r="AG16" s="31"/>
      <c r="AH16" s="7" t="str">
        <f t="shared" ref="AH16" si="7">_xlfn.TEXTJOIN("~",1,AI16:AJ16)</f>
        <v>8~2</v>
      </c>
      <c r="AI16" s="19">
        <v>8</v>
      </c>
      <c r="AJ16" s="19">
        <v>2</v>
      </c>
      <c r="AK16" s="7" t="str">
        <f>REPLACE($A16,1,1,6)</f>
        <v>6310104</v>
      </c>
      <c r="AL16" s="7" t="s">
        <v>80</v>
      </c>
    </row>
    <row r="17" spans="1:38">
      <c r="A17" s="6">
        <v>1311101</v>
      </c>
      <c r="B17" s="7">
        <v>0</v>
      </c>
      <c r="C17" s="8" t="s">
        <v>90</v>
      </c>
      <c r="D17" s="8" t="s">
        <v>91</v>
      </c>
      <c r="E17" s="8" t="s">
        <v>92</v>
      </c>
      <c r="F17" s="6" t="str">
        <f t="shared" si="0"/>
        <v>device_name_1311101_executioner_baton</v>
      </c>
      <c r="G17" s="7"/>
      <c r="H17" s="7">
        <v>1</v>
      </c>
      <c r="I17" s="7" t="s">
        <v>77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 t="s">
        <v>60</v>
      </c>
      <c r="Q17" s="16" t="s">
        <v>93</v>
      </c>
      <c r="R17" s="17" t="str">
        <f t="shared" ref="R17" si="8">IF($A17&lt;&gt;"",_xlfn.TEXTJOIN("_",1,P17,$A17,Q17),"")</f>
        <v>device_1311101_executioner_baton</v>
      </c>
      <c r="S17" s="7">
        <v>65</v>
      </c>
      <c r="T17" s="7">
        <v>3</v>
      </c>
      <c r="U17" s="7" t="str">
        <f t="shared" si="2"/>
        <v>0~2.8</v>
      </c>
      <c r="V17" s="32">
        <v>0</v>
      </c>
      <c r="W17" s="19">
        <v>2.8</v>
      </c>
      <c r="X17" s="6" t="s">
        <v>79</v>
      </c>
      <c r="Y17" s="31"/>
      <c r="Z17" s="7">
        <v>3</v>
      </c>
      <c r="AA17" s="7">
        <v>500</v>
      </c>
      <c r="AB17" s="7">
        <v>500</v>
      </c>
      <c r="AC17" s="7">
        <v>2000</v>
      </c>
      <c r="AD17" s="7">
        <f t="shared" si="3"/>
        <v>1311101</v>
      </c>
      <c r="AE17" s="31"/>
      <c r="AF17" s="31"/>
      <c r="AG17" s="31"/>
      <c r="AH17" s="7" t="str">
        <f t="shared" ref="AH17" si="9">_xlfn.TEXTJOIN("~",1,AI17:AJ17)</f>
        <v>5~0.8</v>
      </c>
      <c r="AI17" s="19">
        <v>5</v>
      </c>
      <c r="AJ17" s="19">
        <v>0.8</v>
      </c>
      <c r="AK17" s="35">
        <v>1</v>
      </c>
      <c r="AL17" s="7" t="s">
        <v>80</v>
      </c>
    </row>
    <row r="18" spans="1:38">
      <c r="A18" s="6">
        <v>1311102</v>
      </c>
      <c r="B18" s="7">
        <v>0</v>
      </c>
      <c r="C18" s="8" t="s">
        <v>94</v>
      </c>
      <c r="D18" s="8" t="s">
        <v>91</v>
      </c>
      <c r="E18" s="8" t="s">
        <v>95</v>
      </c>
      <c r="F18" s="6" t="str">
        <f t="shared" si="0"/>
        <v>device_name_1311102_executioner_halberd</v>
      </c>
      <c r="G18" s="7"/>
      <c r="H18" s="7">
        <v>1</v>
      </c>
      <c r="I18" s="7" t="s">
        <v>77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 t="s">
        <v>60</v>
      </c>
      <c r="Q18" s="16" t="s">
        <v>96</v>
      </c>
      <c r="R18" s="17" t="str">
        <f t="shared" ref="R18:R20" si="10">IF($A18&lt;&gt;"",_xlfn.TEXTJOIN("_",1,P18,$A18,Q18),"")</f>
        <v>device_1311102_executioner_halberd</v>
      </c>
      <c r="S18" s="7">
        <v>75</v>
      </c>
      <c r="T18" s="7">
        <v>9</v>
      </c>
      <c r="U18" s="7" t="str">
        <f t="shared" si="2"/>
        <v>0~3</v>
      </c>
      <c r="V18" s="32">
        <v>0</v>
      </c>
      <c r="W18" s="19">
        <v>3</v>
      </c>
      <c r="X18" s="6" t="s">
        <v>79</v>
      </c>
      <c r="Y18" s="31"/>
      <c r="Z18" s="7">
        <v>5</v>
      </c>
      <c r="AA18" s="7">
        <v>500</v>
      </c>
      <c r="AB18" s="7">
        <v>500</v>
      </c>
      <c r="AC18" s="7">
        <v>2000</v>
      </c>
      <c r="AD18" s="7">
        <f t="shared" si="3"/>
        <v>1311102</v>
      </c>
      <c r="AE18" s="31"/>
      <c r="AF18" s="31"/>
      <c r="AG18" s="31"/>
      <c r="AH18" s="7" t="str">
        <f t="shared" ref="AH18" si="11">_xlfn.TEXTJOIN("~",1,AI18:AJ18)</f>
        <v>2~0.5</v>
      </c>
      <c r="AI18" s="19">
        <v>2</v>
      </c>
      <c r="AJ18" s="19">
        <v>0.5</v>
      </c>
      <c r="AK18" s="35">
        <v>1</v>
      </c>
      <c r="AL18" s="7" t="s">
        <v>80</v>
      </c>
    </row>
    <row r="19" spans="1:38">
      <c r="A19" s="6">
        <v>130001005</v>
      </c>
      <c r="B19" s="7">
        <v>0</v>
      </c>
      <c r="C19" s="8" t="s">
        <v>98</v>
      </c>
      <c r="F19" s="6" t="str">
        <f t="shared" si="0"/>
        <v>device_name_130001005_ax</v>
      </c>
      <c r="G19" s="7"/>
      <c r="H19" s="7">
        <v>1</v>
      </c>
      <c r="I19" s="7" t="s">
        <v>77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 t="s">
        <v>67</v>
      </c>
      <c r="Q19" s="16" t="s">
        <v>99</v>
      </c>
      <c r="R19" s="17" t="str">
        <f t="shared" si="10"/>
        <v>dp_130001005_ax</v>
      </c>
      <c r="S19" s="7">
        <v>50</v>
      </c>
      <c r="T19" s="7">
        <v>100</v>
      </c>
    </row>
    <row r="20" spans="1:38">
      <c r="A20" s="6">
        <v>130001006</v>
      </c>
      <c r="B20" s="7">
        <v>0</v>
      </c>
      <c r="C20" s="8" t="s">
        <v>100</v>
      </c>
      <c r="F20" s="6" t="str">
        <f t="shared" si="0"/>
        <v>device_name_130001006_mace</v>
      </c>
      <c r="G20" s="7"/>
      <c r="H20" s="7">
        <v>1</v>
      </c>
      <c r="I20" s="7" t="s">
        <v>77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 t="s">
        <v>67</v>
      </c>
      <c r="Q20" s="16" t="s">
        <v>101</v>
      </c>
      <c r="R20" s="17" t="str">
        <f t="shared" si="10"/>
        <v>dp_130001006_mace</v>
      </c>
      <c r="S20" s="7">
        <v>50</v>
      </c>
      <c r="T20" s="7">
        <v>100</v>
      </c>
    </row>
    <row r="21" spans="1:38">
      <c r="F21" s="6" t="str">
        <f t="shared" si="0"/>
        <v/>
      </c>
      <c r="R21" s="17" t="str">
        <f t="shared" ref="R21:R29" si="12">IF($A21&lt;&gt;"",_xlfn.TEXTJOIN("_",1,P21,$A21,Q21),"")</f>
        <v/>
      </c>
    </row>
    <row r="22" spans="1:38">
      <c r="A22" s="6">
        <v>1320101</v>
      </c>
      <c r="B22" s="7">
        <v>0</v>
      </c>
      <c r="C22" s="8" t="s">
        <v>102</v>
      </c>
      <c r="D22" s="8" t="s">
        <v>57</v>
      </c>
      <c r="E22" s="8" t="s">
        <v>103</v>
      </c>
      <c r="F22" s="6" t="str">
        <f t="shared" si="0"/>
        <v>device_name_1320101_bow</v>
      </c>
      <c r="G22" s="7"/>
      <c r="H22" s="7">
        <v>1</v>
      </c>
      <c r="I22" s="7" t="s">
        <v>77</v>
      </c>
      <c r="K22" s="16">
        <v>0</v>
      </c>
      <c r="N22" s="16">
        <v>0</v>
      </c>
      <c r="O22" s="16">
        <v>0</v>
      </c>
      <c r="P22" s="16" t="s">
        <v>60</v>
      </c>
      <c r="Q22" s="16" t="s">
        <v>104</v>
      </c>
      <c r="R22" s="17" t="str">
        <f t="shared" si="12"/>
        <v>device_1320101_bow</v>
      </c>
      <c r="S22" s="7">
        <v>60</v>
      </c>
      <c r="T22" s="7">
        <v>5</v>
      </c>
      <c r="U22" s="7" t="str">
        <f t="shared" ref="U22:U27" si="13">_xlfn.TEXTJOIN("~",1,V22:W22)</f>
        <v>2.5~10</v>
      </c>
      <c r="V22" s="19">
        <v>2.5</v>
      </c>
      <c r="W22" s="19">
        <v>10</v>
      </c>
      <c r="X22" s="6" t="s">
        <v>105</v>
      </c>
      <c r="Y22" s="31"/>
      <c r="Z22" s="7">
        <v>0</v>
      </c>
      <c r="AA22" s="7">
        <v>500</v>
      </c>
      <c r="AB22" s="7">
        <v>500</v>
      </c>
      <c r="AC22" s="7">
        <v>2000</v>
      </c>
      <c r="AD22" s="31"/>
      <c r="AE22" s="7">
        <f t="shared" ref="AE22:AE31" si="14">$A22</f>
        <v>1320101</v>
      </c>
      <c r="AF22" s="32"/>
      <c r="AG22" s="32"/>
      <c r="AH22" s="7" t="str">
        <f t="shared" ref="AH22:AH28" si="15">_xlfn.TEXTJOIN("~",1,AI22:AJ22)</f>
        <v>5~2.5</v>
      </c>
      <c r="AI22" s="19">
        <v>5</v>
      </c>
      <c r="AJ22" s="19">
        <v>2.5</v>
      </c>
      <c r="AK22" s="35">
        <v>1</v>
      </c>
      <c r="AL22" s="7" t="s">
        <v>106</v>
      </c>
    </row>
    <row r="23" spans="1:38">
      <c r="A23" s="6">
        <v>1320102</v>
      </c>
      <c r="B23" s="7">
        <v>0</v>
      </c>
      <c r="C23" s="8" t="s">
        <v>107</v>
      </c>
      <c r="D23" s="8" t="s">
        <v>57</v>
      </c>
      <c r="E23" s="8" t="s">
        <v>108</v>
      </c>
      <c r="F23" s="6" t="str">
        <f t="shared" si="0"/>
        <v>device_name_1320102_musket</v>
      </c>
      <c r="G23" s="7"/>
      <c r="H23" s="7">
        <v>1</v>
      </c>
      <c r="I23" s="7" t="s">
        <v>77</v>
      </c>
      <c r="K23" s="16">
        <v>0</v>
      </c>
      <c r="N23" s="16">
        <v>0</v>
      </c>
      <c r="O23" s="16">
        <v>0</v>
      </c>
      <c r="P23" s="16" t="s">
        <v>60</v>
      </c>
      <c r="Q23" s="16" t="s">
        <v>109</v>
      </c>
      <c r="R23" s="17" t="str">
        <f t="shared" si="12"/>
        <v>device_1320102_musket</v>
      </c>
      <c r="S23" s="7">
        <v>60</v>
      </c>
      <c r="T23" s="7">
        <v>5</v>
      </c>
      <c r="U23" s="7" t="str">
        <f t="shared" si="13"/>
        <v>2.5~12.5</v>
      </c>
      <c r="V23" s="19">
        <v>2.5</v>
      </c>
      <c r="W23" s="19">
        <v>12.5</v>
      </c>
      <c r="X23" s="6" t="s">
        <v>105</v>
      </c>
      <c r="Y23" s="31"/>
      <c r="Z23" s="7">
        <v>0</v>
      </c>
      <c r="AA23" s="7">
        <v>500</v>
      </c>
      <c r="AB23" s="7">
        <v>500</v>
      </c>
      <c r="AC23" s="7">
        <v>2000</v>
      </c>
      <c r="AD23" s="31"/>
      <c r="AE23" s="7">
        <f t="shared" si="14"/>
        <v>1320102</v>
      </c>
      <c r="AF23" s="32"/>
      <c r="AG23" s="32"/>
      <c r="AH23" s="7" t="str">
        <f t="shared" si="15"/>
        <v>4~0.5</v>
      </c>
      <c r="AI23" s="19">
        <v>4</v>
      </c>
      <c r="AJ23" s="19">
        <v>0.5</v>
      </c>
      <c r="AK23" s="7" t="str">
        <f>REPLACE($A23,1,1,6)</f>
        <v>6320102</v>
      </c>
      <c r="AL23" s="7" t="s">
        <v>106</v>
      </c>
    </row>
    <row r="24" spans="1:38">
      <c r="A24" s="6">
        <v>1320103</v>
      </c>
      <c r="B24" s="7">
        <v>0</v>
      </c>
      <c r="C24" s="8" t="s">
        <v>110</v>
      </c>
      <c r="D24" s="8" t="s">
        <v>57</v>
      </c>
      <c r="E24" s="8" t="s">
        <v>111</v>
      </c>
      <c r="F24" s="6" t="str">
        <f t="shared" si="0"/>
        <v>device_name_1320103_shotgun</v>
      </c>
      <c r="G24" s="7"/>
      <c r="H24" s="7">
        <v>1</v>
      </c>
      <c r="I24" s="7" t="s">
        <v>77</v>
      </c>
      <c r="K24" s="16">
        <v>0</v>
      </c>
      <c r="N24" s="16">
        <v>0</v>
      </c>
      <c r="O24" s="16">
        <v>0</v>
      </c>
      <c r="P24" s="16" t="s">
        <v>60</v>
      </c>
      <c r="Q24" s="16" t="s">
        <v>112</v>
      </c>
      <c r="R24" s="17" t="str">
        <f t="shared" si="12"/>
        <v>device_1320103_shotgun</v>
      </c>
      <c r="S24" s="7">
        <v>60</v>
      </c>
      <c r="T24" s="7">
        <v>10</v>
      </c>
      <c r="U24" s="7" t="str">
        <f t="shared" si="13"/>
        <v>2~7.5</v>
      </c>
      <c r="V24" s="19">
        <v>2</v>
      </c>
      <c r="W24" s="19">
        <v>7.5</v>
      </c>
      <c r="X24" s="6" t="s">
        <v>105</v>
      </c>
      <c r="Y24" s="31"/>
      <c r="Z24" s="7">
        <v>0</v>
      </c>
      <c r="AA24" s="7">
        <v>500</v>
      </c>
      <c r="AB24" s="7">
        <v>500</v>
      </c>
      <c r="AC24" s="7">
        <v>2000</v>
      </c>
      <c r="AD24" s="31"/>
      <c r="AE24" s="7">
        <f t="shared" si="14"/>
        <v>1320103</v>
      </c>
      <c r="AF24" s="32"/>
      <c r="AG24" s="32"/>
      <c r="AH24" s="7" t="str">
        <f t="shared" si="15"/>
        <v>4~0.2</v>
      </c>
      <c r="AI24" s="19">
        <v>4</v>
      </c>
      <c r="AJ24" s="19">
        <v>0.2</v>
      </c>
      <c r="AK24" s="7" t="str">
        <f t="shared" ref="AK24:AK25" si="16">REPLACE($A24,1,1,6)</f>
        <v>6320103</v>
      </c>
      <c r="AL24" s="7" t="s">
        <v>106</v>
      </c>
    </row>
    <row r="25" spans="1:38">
      <c r="A25" s="6">
        <v>1320104</v>
      </c>
      <c r="B25" s="7">
        <v>0</v>
      </c>
      <c r="C25" s="8" t="s">
        <v>113</v>
      </c>
      <c r="D25" s="8" t="s">
        <v>57</v>
      </c>
      <c r="E25" s="8" t="s">
        <v>114</v>
      </c>
      <c r="F25" s="6" t="str">
        <f t="shared" si="0"/>
        <v>device_name_1320104_volley_gun</v>
      </c>
      <c r="G25" s="7"/>
      <c r="H25" s="7">
        <v>1</v>
      </c>
      <c r="I25" s="7" t="s">
        <v>77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 t="s">
        <v>60</v>
      </c>
      <c r="Q25" s="16" t="s">
        <v>115</v>
      </c>
      <c r="R25" s="17" t="str">
        <f t="shared" si="12"/>
        <v>device_1320104_volley_gun</v>
      </c>
      <c r="S25" s="7">
        <v>60</v>
      </c>
      <c r="T25" s="7">
        <v>25</v>
      </c>
      <c r="U25" s="7" t="str">
        <f t="shared" si="13"/>
        <v>2.5~11</v>
      </c>
      <c r="V25" s="19">
        <v>2.5</v>
      </c>
      <c r="W25" s="19">
        <v>11</v>
      </c>
      <c r="X25" s="6" t="s">
        <v>105</v>
      </c>
      <c r="Y25" s="31"/>
      <c r="Z25" s="7">
        <v>1</v>
      </c>
      <c r="AA25" s="7">
        <v>500</v>
      </c>
      <c r="AB25" s="7">
        <v>500</v>
      </c>
      <c r="AC25" s="7">
        <v>2000</v>
      </c>
      <c r="AD25" s="31"/>
      <c r="AE25" s="7">
        <f t="shared" si="14"/>
        <v>1320104</v>
      </c>
      <c r="AF25" s="32"/>
      <c r="AG25" s="32"/>
      <c r="AH25" s="7" t="str">
        <f t="shared" si="15"/>
        <v>1.5~0.3</v>
      </c>
      <c r="AI25" s="19">
        <v>1.5</v>
      </c>
      <c r="AJ25" s="19">
        <v>0.3</v>
      </c>
      <c r="AK25" s="7" t="str">
        <f t="shared" si="16"/>
        <v>6320104</v>
      </c>
      <c r="AL25" s="7" t="s">
        <v>106</v>
      </c>
    </row>
    <row r="26" spans="1:38">
      <c r="A26" s="6">
        <v>13201041</v>
      </c>
      <c r="B26" s="7">
        <v>0</v>
      </c>
      <c r="C26" s="8" t="s">
        <v>116</v>
      </c>
      <c r="D26" s="8" t="s">
        <v>57</v>
      </c>
      <c r="E26" s="8" t="s">
        <v>114</v>
      </c>
      <c r="F26" s="6" t="s">
        <v>117</v>
      </c>
      <c r="G26" s="7"/>
      <c r="H26" s="7">
        <v>1</v>
      </c>
      <c r="I26" s="7" t="s">
        <v>77</v>
      </c>
      <c r="P26" s="16" t="s">
        <v>60</v>
      </c>
      <c r="Q26" s="16" t="s">
        <v>118</v>
      </c>
      <c r="R26" s="17" t="str">
        <f t="shared" si="12"/>
        <v>device_13201041_volley_gun_1</v>
      </c>
      <c r="S26" s="7">
        <v>60</v>
      </c>
      <c r="T26" s="7">
        <v>25</v>
      </c>
      <c r="U26" s="7" t="str">
        <f t="shared" si="13"/>
        <v>2.5~11</v>
      </c>
      <c r="V26" s="19">
        <v>2.5</v>
      </c>
      <c r="W26" s="19">
        <v>11</v>
      </c>
      <c r="X26" s="6" t="s">
        <v>119</v>
      </c>
      <c r="Y26" s="31"/>
      <c r="Z26" s="7">
        <v>1</v>
      </c>
      <c r="AA26" s="7">
        <v>500</v>
      </c>
      <c r="AB26" s="7">
        <v>500</v>
      </c>
      <c r="AC26" s="7">
        <v>2000</v>
      </c>
      <c r="AD26" s="31"/>
      <c r="AE26" s="7">
        <v>1320104</v>
      </c>
      <c r="AF26" s="32"/>
      <c r="AG26" s="32"/>
      <c r="AH26" s="7" t="str">
        <f t="shared" si="15"/>
        <v>1.5~0.3</v>
      </c>
      <c r="AI26" s="19">
        <v>1.5</v>
      </c>
      <c r="AJ26" s="19">
        <v>0.3</v>
      </c>
      <c r="AK26" s="35">
        <v>1</v>
      </c>
      <c r="AL26" s="7" t="s">
        <v>62</v>
      </c>
    </row>
    <row r="27" spans="1:38">
      <c r="A27" s="6">
        <v>1320105</v>
      </c>
      <c r="B27" s="7">
        <v>0</v>
      </c>
      <c r="C27" s="8" t="s">
        <v>120</v>
      </c>
      <c r="D27" s="8" t="s">
        <v>57</v>
      </c>
      <c r="E27" s="8" t="s">
        <v>121</v>
      </c>
      <c r="F27" s="6" t="str">
        <f t="shared" ref="F27:F44" si="17">IF($A27&lt;&gt;"",_xlfn.TEXTJOIN("_",1,"device_name",$A27,$Q27),"")</f>
        <v>device_name_1320105_rapid_fire_quiver</v>
      </c>
      <c r="G27" s="7"/>
      <c r="H27" s="7">
        <v>1</v>
      </c>
      <c r="I27" s="7" t="s">
        <v>77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 t="s">
        <v>60</v>
      </c>
      <c r="Q27" s="16" t="s">
        <v>122</v>
      </c>
      <c r="R27" s="17" t="str">
        <f t="shared" si="12"/>
        <v>device_1320105_rapid_fire_quiver</v>
      </c>
      <c r="S27" s="7">
        <v>60</v>
      </c>
      <c r="T27" s="7">
        <v>15</v>
      </c>
      <c r="U27" s="7" t="str">
        <f t="shared" si="13"/>
        <v>2.5~9</v>
      </c>
      <c r="V27" s="19">
        <v>2.5</v>
      </c>
      <c r="W27" s="19">
        <v>9</v>
      </c>
      <c r="X27" s="6" t="s">
        <v>105</v>
      </c>
      <c r="Y27" s="31"/>
      <c r="Z27" s="7">
        <v>0</v>
      </c>
      <c r="AA27" s="7">
        <v>500</v>
      </c>
      <c r="AB27" s="7">
        <v>500</v>
      </c>
      <c r="AC27" s="7">
        <v>2000</v>
      </c>
      <c r="AD27" s="31"/>
      <c r="AE27" s="7">
        <f t="shared" si="14"/>
        <v>1320105</v>
      </c>
      <c r="AF27" s="32"/>
      <c r="AG27" s="32"/>
      <c r="AH27" s="7" t="str">
        <f t="shared" si="15"/>
        <v>2~0.5</v>
      </c>
      <c r="AI27" s="19">
        <v>2</v>
      </c>
      <c r="AJ27" s="19">
        <v>0.5</v>
      </c>
      <c r="AK27" s="35">
        <v>1</v>
      </c>
      <c r="AL27" s="7" t="s">
        <v>106</v>
      </c>
    </row>
    <row r="28" spans="1:38">
      <c r="A28" s="6">
        <v>1320106</v>
      </c>
      <c r="B28" s="7">
        <v>0</v>
      </c>
      <c r="C28" s="8" t="s">
        <v>123</v>
      </c>
      <c r="D28" s="8" t="s">
        <v>57</v>
      </c>
      <c r="E28" s="8" t="s">
        <v>124</v>
      </c>
      <c r="F28" s="6" t="str">
        <f t="shared" si="17"/>
        <v>device_name_1320106_rocket_bomb</v>
      </c>
      <c r="G28" s="7"/>
      <c r="H28" s="7">
        <v>1</v>
      </c>
      <c r="I28" s="7" t="s">
        <v>77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 t="s">
        <v>60</v>
      </c>
      <c r="Q28" s="16" t="s">
        <v>125</v>
      </c>
      <c r="R28" s="17" t="str">
        <f t="shared" si="12"/>
        <v>device_1320106_rocket_bomb</v>
      </c>
      <c r="S28" s="7">
        <v>60</v>
      </c>
      <c r="T28" s="7">
        <v>5</v>
      </c>
      <c r="U28" s="7" t="str">
        <f t="shared" ref="U28" si="18">_xlfn.TEXTJOIN("~",1,V28:W28)</f>
        <v>2.5~12</v>
      </c>
      <c r="V28" s="19">
        <v>2.5</v>
      </c>
      <c r="W28" s="19">
        <v>12</v>
      </c>
      <c r="X28" s="6" t="s">
        <v>105</v>
      </c>
      <c r="Y28" s="31"/>
      <c r="Z28" s="7">
        <v>0</v>
      </c>
      <c r="AA28" s="7">
        <v>500</v>
      </c>
      <c r="AB28" s="7">
        <v>500</v>
      </c>
      <c r="AC28" s="7">
        <v>2000</v>
      </c>
      <c r="AD28" s="31"/>
      <c r="AE28" s="7">
        <f t="shared" si="14"/>
        <v>1320106</v>
      </c>
      <c r="AF28" s="32"/>
      <c r="AG28" s="32"/>
      <c r="AH28" s="7" t="str">
        <f t="shared" si="15"/>
        <v>5~1</v>
      </c>
      <c r="AI28" s="19">
        <v>5</v>
      </c>
      <c r="AJ28" s="19">
        <v>1</v>
      </c>
      <c r="AK28" s="35">
        <v>1</v>
      </c>
      <c r="AL28" s="7" t="s">
        <v>106</v>
      </c>
    </row>
    <row r="29" spans="1:38">
      <c r="A29" s="6">
        <v>1320107</v>
      </c>
      <c r="B29" s="7">
        <v>0</v>
      </c>
      <c r="C29" s="21" t="s">
        <v>126</v>
      </c>
      <c r="D29" s="8" t="s">
        <v>57</v>
      </c>
      <c r="E29" s="21" t="s">
        <v>124</v>
      </c>
      <c r="F29" s="6" t="str">
        <f t="shared" si="17"/>
        <v>device_name_1320107_homemade_rocket_bomb</v>
      </c>
      <c r="G29" s="7"/>
      <c r="H29" s="7">
        <v>1</v>
      </c>
      <c r="I29" s="7" t="s">
        <v>77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 t="s">
        <v>60</v>
      </c>
      <c r="Q29" s="16" t="s">
        <v>127</v>
      </c>
      <c r="R29" s="17" t="str">
        <f t="shared" si="12"/>
        <v>device_1320107_homemade_rocket_bomb</v>
      </c>
      <c r="S29" s="7">
        <v>60</v>
      </c>
      <c r="T29" s="7">
        <v>4</v>
      </c>
      <c r="U29" s="7" t="str">
        <f t="shared" ref="U29" si="19">_xlfn.TEXTJOIN("~",1,V29:W29)</f>
        <v>2.5~10</v>
      </c>
      <c r="V29" s="19">
        <v>2.5</v>
      </c>
      <c r="W29" s="19">
        <v>10</v>
      </c>
      <c r="X29" s="6" t="s">
        <v>105</v>
      </c>
      <c r="Y29" s="31"/>
      <c r="Z29" s="7">
        <v>0</v>
      </c>
      <c r="AA29" s="7">
        <v>500</v>
      </c>
      <c r="AB29" s="7">
        <v>500</v>
      </c>
      <c r="AC29" s="7">
        <v>2000</v>
      </c>
      <c r="AD29" s="31"/>
      <c r="AE29" s="7">
        <f t="shared" si="14"/>
        <v>1320107</v>
      </c>
      <c r="AF29" s="32"/>
      <c r="AG29" s="32"/>
      <c r="AH29" s="7" t="str">
        <f t="shared" ref="AH29" si="20">_xlfn.TEXTJOIN("~",1,AI29:AJ29)</f>
        <v>5~1</v>
      </c>
      <c r="AI29" s="19">
        <v>5</v>
      </c>
      <c r="AJ29" s="19">
        <v>1</v>
      </c>
      <c r="AK29" s="35">
        <v>1</v>
      </c>
      <c r="AL29" s="7" t="s">
        <v>106</v>
      </c>
    </row>
    <row r="30" spans="1:38">
      <c r="A30" s="6">
        <v>1321101</v>
      </c>
      <c r="B30" s="7">
        <v>0</v>
      </c>
      <c r="C30" s="8" t="s">
        <v>128</v>
      </c>
      <c r="D30" s="8" t="s">
        <v>91</v>
      </c>
      <c r="E30" s="8" t="s">
        <v>129</v>
      </c>
      <c r="F30" s="6" t="str">
        <f t="shared" si="17"/>
        <v>device_name_1321101_anti_riot_revolver</v>
      </c>
      <c r="G30" s="7"/>
      <c r="H30" s="7">
        <v>1</v>
      </c>
      <c r="I30" s="7" t="s">
        <v>77</v>
      </c>
      <c r="K30" s="16">
        <v>0</v>
      </c>
      <c r="N30" s="16">
        <v>0</v>
      </c>
      <c r="O30" s="16">
        <v>0</v>
      </c>
      <c r="P30" s="16" t="s">
        <v>60</v>
      </c>
      <c r="Q30" s="16" t="s">
        <v>130</v>
      </c>
      <c r="R30" s="17" t="str">
        <f t="shared" ref="R30:R31" si="21">IF($A30&lt;&gt;"",_xlfn.TEXTJOIN("_",1,P30,$A30,Q30),"")</f>
        <v>device_1321101_anti_riot_revolver</v>
      </c>
      <c r="S30" s="7">
        <v>60</v>
      </c>
      <c r="T30" s="7">
        <v>2</v>
      </c>
      <c r="U30" s="7" t="str">
        <f t="shared" ref="U30" si="22">_xlfn.TEXTJOIN("~",1,V30:W30)</f>
        <v>2~8</v>
      </c>
      <c r="V30" s="19">
        <v>2</v>
      </c>
      <c r="W30" s="19">
        <v>8</v>
      </c>
      <c r="X30" s="6" t="s">
        <v>105</v>
      </c>
      <c r="Y30" s="31"/>
      <c r="Z30" s="7">
        <v>0</v>
      </c>
      <c r="AA30" s="7">
        <v>500</v>
      </c>
      <c r="AB30" s="7">
        <v>500</v>
      </c>
      <c r="AC30" s="7">
        <v>2000</v>
      </c>
      <c r="AD30" s="31"/>
      <c r="AE30" s="7">
        <f t="shared" si="14"/>
        <v>1321101</v>
      </c>
      <c r="AF30" s="32"/>
      <c r="AG30" s="32"/>
      <c r="AH30" s="7" t="str">
        <f t="shared" ref="AH30" si="23">_xlfn.TEXTJOIN("~",1,AI30:AJ30)</f>
        <v>8~8</v>
      </c>
      <c r="AI30" s="19">
        <v>8</v>
      </c>
      <c r="AJ30" s="19">
        <v>8</v>
      </c>
      <c r="AK30" s="35">
        <v>1</v>
      </c>
      <c r="AL30" s="7" t="s">
        <v>106</v>
      </c>
    </row>
    <row r="31" spans="1:38">
      <c r="A31" s="6">
        <v>1321102</v>
      </c>
      <c r="B31" s="7">
        <v>0</v>
      </c>
      <c r="C31" s="8" t="s">
        <v>131</v>
      </c>
      <c r="D31" s="8" t="s">
        <v>91</v>
      </c>
      <c r="E31" s="8" t="s">
        <v>132</v>
      </c>
      <c r="F31" s="6" t="str">
        <f t="shared" si="17"/>
        <v>device_name_1321102_anti_riot_shotgun</v>
      </c>
      <c r="G31" s="7"/>
      <c r="H31" s="7">
        <v>1</v>
      </c>
      <c r="I31" s="7" t="s">
        <v>77</v>
      </c>
      <c r="K31" s="16">
        <v>0</v>
      </c>
      <c r="N31" s="16">
        <v>0</v>
      </c>
      <c r="O31" s="16">
        <v>0</v>
      </c>
      <c r="P31" s="16" t="s">
        <v>60</v>
      </c>
      <c r="Q31" s="16" t="s">
        <v>133</v>
      </c>
      <c r="R31" s="17" t="str">
        <f t="shared" si="21"/>
        <v>device_1321102_anti_riot_shotgun</v>
      </c>
      <c r="S31" s="7">
        <v>60</v>
      </c>
      <c r="T31" s="7">
        <v>5</v>
      </c>
      <c r="U31" s="7" t="str">
        <f t="shared" ref="U31" si="24">_xlfn.TEXTJOIN("~",1,V31:W31)</f>
        <v>2.5~8</v>
      </c>
      <c r="V31" s="19">
        <v>2.5</v>
      </c>
      <c r="W31" s="19">
        <v>8</v>
      </c>
      <c r="X31" s="6" t="s">
        <v>105</v>
      </c>
      <c r="Y31" s="31"/>
      <c r="Z31" s="7">
        <v>0</v>
      </c>
      <c r="AA31" s="7">
        <v>500</v>
      </c>
      <c r="AB31" s="7">
        <v>500</v>
      </c>
      <c r="AC31" s="7">
        <v>2000</v>
      </c>
      <c r="AD31" s="31"/>
      <c r="AE31" s="7">
        <f t="shared" si="14"/>
        <v>1321102</v>
      </c>
      <c r="AF31" s="32"/>
      <c r="AG31" s="32"/>
      <c r="AH31" s="7" t="str">
        <f t="shared" ref="AH31" si="25">_xlfn.TEXTJOIN("~",1,AI31:AJ31)</f>
        <v>6~6</v>
      </c>
      <c r="AI31" s="19">
        <v>6</v>
      </c>
      <c r="AJ31" s="19">
        <v>6</v>
      </c>
      <c r="AK31" s="35">
        <v>1</v>
      </c>
      <c r="AL31" s="7" t="s">
        <v>106</v>
      </c>
    </row>
    <row r="32" spans="1:38">
      <c r="A32" s="6">
        <v>130002007</v>
      </c>
      <c r="B32" s="7">
        <v>0</v>
      </c>
      <c r="C32" s="8" t="s">
        <v>134</v>
      </c>
      <c r="F32" s="6" t="str">
        <f t="shared" si="17"/>
        <v>device_name_130002007_heave_crossbow</v>
      </c>
      <c r="G32" s="7"/>
      <c r="H32" s="7">
        <v>1</v>
      </c>
      <c r="I32" s="7" t="s">
        <v>77</v>
      </c>
      <c r="K32" s="16">
        <v>0</v>
      </c>
      <c r="N32" s="16">
        <v>0</v>
      </c>
      <c r="O32" s="16">
        <v>0</v>
      </c>
      <c r="P32" s="16" t="s">
        <v>67</v>
      </c>
      <c r="Q32" s="16" t="s">
        <v>135</v>
      </c>
      <c r="R32" s="17" t="str">
        <f t="shared" ref="R32:R70" si="26">IF($A32&lt;&gt;"",_xlfn.TEXTJOIN("_",1,P32,$A32,Q32),"")</f>
        <v>dp_130002007_heave_crossbow</v>
      </c>
      <c r="S32" s="7">
        <v>60</v>
      </c>
      <c r="T32" s="7">
        <v>100</v>
      </c>
    </row>
    <row r="33" spans="1:42">
      <c r="A33" s="6">
        <v>130002008</v>
      </c>
      <c r="B33" s="7">
        <v>0</v>
      </c>
      <c r="C33" s="8" t="s">
        <v>136</v>
      </c>
      <c r="F33" s="6" t="str">
        <f t="shared" si="17"/>
        <v>device_name_130002008_spear_ballista</v>
      </c>
      <c r="G33" s="7"/>
      <c r="H33" s="7">
        <v>1</v>
      </c>
      <c r="I33" s="7" t="s">
        <v>77</v>
      </c>
      <c r="K33" s="16">
        <v>0</v>
      </c>
      <c r="N33" s="16">
        <v>0</v>
      </c>
      <c r="O33" s="16">
        <v>0</v>
      </c>
      <c r="P33" s="16" t="s">
        <v>67</v>
      </c>
      <c r="Q33" s="16" t="s">
        <v>137</v>
      </c>
      <c r="R33" s="17" t="str">
        <f t="shared" si="26"/>
        <v>dp_130002008_spear_ballista</v>
      </c>
      <c r="S33" s="7">
        <v>60</v>
      </c>
      <c r="T33" s="7">
        <v>100</v>
      </c>
    </row>
    <row r="34" spans="1:42">
      <c r="A34" s="6">
        <v>130002009</v>
      </c>
      <c r="B34" s="7">
        <v>0</v>
      </c>
      <c r="C34" s="8" t="s">
        <v>138</v>
      </c>
      <c r="F34" s="6" t="str">
        <f t="shared" si="17"/>
        <v>device_name_130002009_long_barreled_musket</v>
      </c>
      <c r="G34" s="7"/>
      <c r="H34" s="7">
        <v>1</v>
      </c>
      <c r="I34" s="7" t="s">
        <v>77</v>
      </c>
      <c r="K34" s="16">
        <v>0</v>
      </c>
      <c r="N34" s="16">
        <v>0</v>
      </c>
      <c r="O34" s="16">
        <v>0</v>
      </c>
      <c r="P34" s="16" t="s">
        <v>67</v>
      </c>
      <c r="Q34" s="16" t="s">
        <v>139</v>
      </c>
      <c r="R34" s="17" t="str">
        <f t="shared" si="26"/>
        <v>dp_130002009_long_barreled_musket</v>
      </c>
      <c r="S34" s="7">
        <v>60</v>
      </c>
      <c r="T34" s="7">
        <v>100</v>
      </c>
    </row>
    <row r="35" spans="1:42">
      <c r="F35" s="6" t="str">
        <f t="shared" si="17"/>
        <v/>
      </c>
      <c r="R35" s="17" t="str">
        <f t="shared" si="26"/>
        <v/>
      </c>
    </row>
    <row r="36" spans="1:42">
      <c r="A36" s="6">
        <v>1330101</v>
      </c>
      <c r="B36" s="7">
        <v>0</v>
      </c>
      <c r="C36" s="8" t="s">
        <v>140</v>
      </c>
      <c r="D36" s="8" t="s">
        <v>57</v>
      </c>
      <c r="E36" s="8" t="s">
        <v>141</v>
      </c>
      <c r="F36" s="6" t="str">
        <f t="shared" si="17"/>
        <v>device_name_1330101_catapult</v>
      </c>
      <c r="G36" s="7"/>
      <c r="H36" s="7">
        <v>1</v>
      </c>
      <c r="I36" s="7" t="s">
        <v>77</v>
      </c>
      <c r="K36" s="16">
        <v>0</v>
      </c>
      <c r="N36" s="16">
        <v>0</v>
      </c>
      <c r="O36" s="16">
        <v>0</v>
      </c>
      <c r="P36" s="16" t="s">
        <v>60</v>
      </c>
      <c r="Q36" s="16" t="s">
        <v>142</v>
      </c>
      <c r="R36" s="17" t="str">
        <f t="shared" si="26"/>
        <v>device_1330101_catapult</v>
      </c>
      <c r="S36" s="7">
        <v>90</v>
      </c>
      <c r="T36" s="7">
        <v>100</v>
      </c>
      <c r="U36" s="7" t="str">
        <f>_xlfn.TEXTJOIN("~",1,V36:W36)</f>
        <v>4~15</v>
      </c>
      <c r="V36" s="19">
        <v>4</v>
      </c>
      <c r="W36" s="19">
        <v>15</v>
      </c>
      <c r="X36" s="6" t="s">
        <v>143</v>
      </c>
      <c r="Y36" s="31"/>
      <c r="Z36" s="7">
        <v>3</v>
      </c>
      <c r="AA36" s="7">
        <v>500</v>
      </c>
      <c r="AB36" s="7">
        <v>500</v>
      </c>
      <c r="AC36" s="7">
        <v>2000</v>
      </c>
      <c r="AD36" s="31"/>
      <c r="AE36" s="7">
        <f>$A36</f>
        <v>1330101</v>
      </c>
      <c r="AF36" s="32"/>
      <c r="AG36" s="32"/>
      <c r="AH36" s="32"/>
      <c r="AI36" s="32"/>
      <c r="AJ36" s="32"/>
      <c r="AK36" s="35">
        <v>1</v>
      </c>
      <c r="AL36" s="7" t="s">
        <v>106</v>
      </c>
    </row>
    <row r="37" spans="1:42">
      <c r="A37" s="6">
        <v>1330102</v>
      </c>
      <c r="B37" s="7">
        <v>0</v>
      </c>
      <c r="C37" s="33" t="s">
        <v>253</v>
      </c>
      <c r="E37" s="22" t="s">
        <v>144</v>
      </c>
      <c r="F37" s="6" t="str">
        <f t="shared" si="17"/>
        <v>device_name_1330102_war_drum</v>
      </c>
      <c r="G37" s="7"/>
      <c r="H37" s="7">
        <v>3</v>
      </c>
      <c r="I37" s="7" t="s">
        <v>77</v>
      </c>
      <c r="K37" s="16">
        <v>0</v>
      </c>
      <c r="P37" s="16" t="s">
        <v>60</v>
      </c>
      <c r="Q37" s="16" t="s">
        <v>145</v>
      </c>
      <c r="R37" s="17" t="str">
        <f t="shared" si="26"/>
        <v>device_1330102_war_drum</v>
      </c>
      <c r="S37" s="7">
        <v>90</v>
      </c>
      <c r="T37" s="7">
        <v>80</v>
      </c>
      <c r="U37" s="7" t="str">
        <f>_xlfn.TEXTJOIN("~",1,V37:W37)</f>
        <v>0~5</v>
      </c>
      <c r="V37" s="32">
        <v>0</v>
      </c>
      <c r="W37" s="19">
        <v>5</v>
      </c>
      <c r="X37" s="6" t="s">
        <v>146</v>
      </c>
      <c r="Y37" s="7">
        <v>9</v>
      </c>
      <c r="Z37" s="7">
        <v>1</v>
      </c>
      <c r="AA37" s="7">
        <v>500</v>
      </c>
      <c r="AB37" s="7">
        <v>500</v>
      </c>
      <c r="AC37" s="7">
        <v>2000</v>
      </c>
      <c r="AD37" s="32"/>
      <c r="AE37" s="32"/>
      <c r="AF37" s="32"/>
      <c r="AG37" s="32"/>
      <c r="AH37" s="32"/>
      <c r="AI37" s="32"/>
      <c r="AJ37" s="32"/>
      <c r="AK37" s="7" t="str">
        <f t="shared" ref="AK37" si="27">REPLACE($A37,1,1,6)</f>
        <v>6330102</v>
      </c>
      <c r="AL37" s="34" t="s">
        <v>254</v>
      </c>
    </row>
    <row r="38" spans="1:42">
      <c r="A38" s="6">
        <v>1330103</v>
      </c>
      <c r="B38" s="7">
        <v>0</v>
      </c>
      <c r="C38" s="8" t="s">
        <v>147</v>
      </c>
      <c r="E38" s="22" t="s">
        <v>148</v>
      </c>
      <c r="F38" s="6" t="str">
        <f t="shared" si="17"/>
        <v>device_name_1330103_catching_flower</v>
      </c>
      <c r="G38" s="7"/>
      <c r="H38" s="7">
        <v>3</v>
      </c>
      <c r="I38" s="7" t="s">
        <v>77</v>
      </c>
      <c r="K38" s="16">
        <v>0</v>
      </c>
      <c r="P38" s="16" t="s">
        <v>60</v>
      </c>
      <c r="Q38" s="16" t="s">
        <v>149</v>
      </c>
      <c r="R38" s="17" t="str">
        <f t="shared" si="26"/>
        <v>device_1330103_catching_flower</v>
      </c>
      <c r="S38" s="7">
        <v>90</v>
      </c>
      <c r="T38" s="7">
        <v>10</v>
      </c>
      <c r="U38" s="7" t="str">
        <f>_xlfn.TEXTJOIN("~",1,V38:W38)</f>
        <v>0~4</v>
      </c>
      <c r="V38" s="32">
        <v>0</v>
      </c>
      <c r="W38" s="19">
        <v>4</v>
      </c>
      <c r="X38" s="6" t="s">
        <v>150</v>
      </c>
      <c r="Y38" s="7">
        <v>9</v>
      </c>
      <c r="Z38" s="7">
        <v>2</v>
      </c>
      <c r="AA38" s="7">
        <v>500</v>
      </c>
      <c r="AB38" s="7">
        <v>500</v>
      </c>
      <c r="AC38" s="7">
        <v>2000</v>
      </c>
      <c r="AD38" s="32"/>
      <c r="AE38" s="32"/>
      <c r="AF38" s="32"/>
      <c r="AG38" s="32"/>
      <c r="AH38" s="7" t="str">
        <f>_xlfn.TEXTJOIN("~",0,AI38:AJ38)</f>
        <v>5~0</v>
      </c>
      <c r="AI38" s="19">
        <v>5</v>
      </c>
      <c r="AJ38" s="32">
        <v>0</v>
      </c>
      <c r="AK38" s="35">
        <v>1</v>
      </c>
      <c r="AL38" s="7" t="s">
        <v>80</v>
      </c>
    </row>
    <row r="39" spans="1:42">
      <c r="A39" s="6">
        <v>130003002</v>
      </c>
      <c r="B39" s="7">
        <v>0</v>
      </c>
      <c r="C39" s="8" t="s">
        <v>151</v>
      </c>
      <c r="F39" s="6" t="str">
        <f t="shared" si="17"/>
        <v>device_name_130003002_waterthrower</v>
      </c>
      <c r="G39" s="7"/>
      <c r="H39" s="7">
        <v>3</v>
      </c>
      <c r="I39" s="7" t="s">
        <v>77</v>
      </c>
      <c r="K39" s="16">
        <v>0</v>
      </c>
      <c r="P39" s="16" t="s">
        <v>67</v>
      </c>
      <c r="Q39" s="16" t="s">
        <v>152</v>
      </c>
      <c r="R39" s="17" t="str">
        <f t="shared" si="26"/>
        <v>dp_130003002_waterthrower</v>
      </c>
      <c r="S39" s="7">
        <v>50</v>
      </c>
      <c r="T39" s="7">
        <v>100</v>
      </c>
    </row>
    <row r="40" spans="1:42">
      <c r="A40" s="6">
        <v>130003003</v>
      </c>
      <c r="B40" s="7">
        <v>0</v>
      </c>
      <c r="C40" s="8" t="s">
        <v>153</v>
      </c>
      <c r="F40" s="6" t="str">
        <f t="shared" si="17"/>
        <v>device_name_130003003_flamethrower</v>
      </c>
      <c r="G40" s="7"/>
      <c r="H40" s="7">
        <v>3</v>
      </c>
      <c r="I40" s="7" t="s">
        <v>77</v>
      </c>
      <c r="K40" s="16">
        <v>0</v>
      </c>
      <c r="P40" s="16" t="s">
        <v>67</v>
      </c>
      <c r="Q40" s="16" t="s">
        <v>154</v>
      </c>
      <c r="R40" s="17" t="str">
        <f t="shared" si="26"/>
        <v>dp_130003003_flamethrower</v>
      </c>
      <c r="S40" s="7">
        <v>50</v>
      </c>
      <c r="T40" s="7">
        <v>100</v>
      </c>
    </row>
    <row r="41" spans="1:42">
      <c r="A41" s="6">
        <v>130003004</v>
      </c>
      <c r="B41" s="7">
        <v>0</v>
      </c>
      <c r="C41" s="8" t="s">
        <v>155</v>
      </c>
      <c r="F41" s="6" t="str">
        <f t="shared" si="17"/>
        <v>device_name_130003004_bronze cannon</v>
      </c>
      <c r="G41" s="7"/>
      <c r="H41" s="7">
        <v>3</v>
      </c>
      <c r="I41" s="7" t="s">
        <v>77</v>
      </c>
      <c r="K41" s="16">
        <v>0</v>
      </c>
      <c r="P41" s="16" t="s">
        <v>67</v>
      </c>
      <c r="Q41" s="16" t="s">
        <v>156</v>
      </c>
      <c r="R41" s="17" t="str">
        <f t="shared" si="26"/>
        <v>dp_130003004_bronze cannon</v>
      </c>
      <c r="S41" s="7">
        <v>50</v>
      </c>
      <c r="T41" s="7">
        <v>100</v>
      </c>
    </row>
    <row r="42" spans="1:42">
      <c r="A42" s="6">
        <v>130003005</v>
      </c>
      <c r="B42" s="7">
        <v>0</v>
      </c>
      <c r="C42" s="8" t="s">
        <v>157</v>
      </c>
      <c r="F42" s="6" t="str">
        <f t="shared" si="17"/>
        <v>device_name_130003005_giant_lance</v>
      </c>
      <c r="G42" s="7"/>
      <c r="H42" s="7">
        <v>3</v>
      </c>
      <c r="I42" s="7" t="s">
        <v>77</v>
      </c>
      <c r="K42" s="16">
        <v>0</v>
      </c>
      <c r="P42" s="16" t="s">
        <v>67</v>
      </c>
      <c r="Q42" s="16" t="s">
        <v>158</v>
      </c>
      <c r="R42" s="17" t="str">
        <f t="shared" si="26"/>
        <v>dp_130003005_giant_lance</v>
      </c>
      <c r="S42" s="7">
        <v>50</v>
      </c>
      <c r="T42" s="7">
        <v>100</v>
      </c>
    </row>
    <row r="43" spans="1:42">
      <c r="A43" s="6">
        <v>130003006</v>
      </c>
      <c r="B43" s="7">
        <v>0</v>
      </c>
      <c r="C43" s="8" t="s">
        <v>159</v>
      </c>
      <c r="F43" s="6" t="str">
        <f t="shared" si="17"/>
        <v>device_name_130003006_dragon_rocket</v>
      </c>
      <c r="G43" s="7"/>
      <c r="H43" s="7">
        <v>3</v>
      </c>
      <c r="I43" s="7" t="s">
        <v>77</v>
      </c>
      <c r="K43" s="16">
        <v>0</v>
      </c>
      <c r="P43" s="16" t="s">
        <v>67</v>
      </c>
      <c r="Q43" s="16" t="s">
        <v>160</v>
      </c>
      <c r="R43" s="17" t="str">
        <f t="shared" ref="R43" si="28">IF($A43&lt;&gt;"",_xlfn.TEXTJOIN("_",1,P43,$A43,Q43),"")</f>
        <v>dp_130003006_dragon_rocket</v>
      </c>
      <c r="S43" s="7">
        <v>50</v>
      </c>
      <c r="T43" s="7">
        <v>100</v>
      </c>
    </row>
    <row r="44" spans="1:42">
      <c r="A44" s="6">
        <v>130003007</v>
      </c>
      <c r="B44" s="7">
        <v>0</v>
      </c>
      <c r="C44" s="8" t="s">
        <v>161</v>
      </c>
      <c r="F44" s="6" t="str">
        <f t="shared" si="17"/>
        <v>device_name_130003007_cluster_rocket</v>
      </c>
      <c r="G44" s="7"/>
      <c r="H44" s="7">
        <v>3</v>
      </c>
      <c r="I44" s="7" t="s">
        <v>77</v>
      </c>
      <c r="K44" s="16">
        <v>0</v>
      </c>
      <c r="P44" s="16" t="s">
        <v>67</v>
      </c>
      <c r="Q44" s="16" t="s">
        <v>162</v>
      </c>
      <c r="R44" s="17" t="str">
        <f t="shared" ref="R44" si="29">IF($A44&lt;&gt;"",_xlfn.TEXTJOIN("_",1,P44,$A44,Q44),"")</f>
        <v>dp_130003007_cluster_rocket</v>
      </c>
      <c r="S44" s="7">
        <v>50</v>
      </c>
      <c r="T44" s="7">
        <v>100</v>
      </c>
    </row>
    <row r="46" spans="1:42">
      <c r="A46" s="6">
        <v>1340101</v>
      </c>
      <c r="B46" s="7">
        <v>0</v>
      </c>
      <c r="C46" s="8" t="s">
        <v>163</v>
      </c>
      <c r="E46" s="22" t="s">
        <v>164</v>
      </c>
      <c r="F46" s="6" t="str">
        <f t="shared" ref="F46:F70" si="30">IF($A46&lt;&gt;"",_xlfn.TEXTJOIN("_",1,"device_name",$A46,$Q46),"")</f>
        <v>device_name_1340101_buckler</v>
      </c>
      <c r="G46" s="7"/>
      <c r="H46" s="7">
        <v>3</v>
      </c>
      <c r="I46" s="7" t="s">
        <v>77</v>
      </c>
      <c r="N46" s="16">
        <v>0</v>
      </c>
      <c r="O46" s="16">
        <v>0</v>
      </c>
      <c r="P46" s="16" t="s">
        <v>60</v>
      </c>
      <c r="Q46" s="16" t="s">
        <v>165</v>
      </c>
      <c r="R46" s="17" t="str">
        <f t="shared" ref="R46:R55" si="31">IF($A46&lt;&gt;"",_xlfn.TEXTJOIN("_",1,P46,$A46,Q46),"")</f>
        <v>device_1340101_buckler</v>
      </c>
      <c r="S46" s="7">
        <v>60</v>
      </c>
      <c r="T46" s="7">
        <v>5</v>
      </c>
      <c r="U46" s="7" t="str">
        <f>_xlfn.TEXTJOIN("~",1,V46:W46)</f>
        <v>0~6</v>
      </c>
      <c r="V46" s="19">
        <v>0</v>
      </c>
      <c r="W46" s="19">
        <v>6</v>
      </c>
      <c r="X46" s="6" t="s">
        <v>166</v>
      </c>
      <c r="Y46" s="7">
        <v>10</v>
      </c>
      <c r="Z46" s="7">
        <v>8</v>
      </c>
      <c r="AA46" s="7">
        <v>500</v>
      </c>
      <c r="AB46" s="7">
        <v>500</v>
      </c>
      <c r="AC46" s="7">
        <v>2000</v>
      </c>
      <c r="AD46" s="31"/>
      <c r="AE46" s="31"/>
      <c r="AF46" s="7">
        <f>$A46</f>
        <v>1340101</v>
      </c>
      <c r="AG46" s="31"/>
      <c r="AH46" s="7" t="str">
        <f t="shared" ref="AH46" si="32">_xlfn.TEXTJOIN("~",1,AI46:AJ46)</f>
        <v>10~6</v>
      </c>
      <c r="AI46" s="19">
        <v>10</v>
      </c>
      <c r="AJ46" s="19">
        <v>6</v>
      </c>
      <c r="AK46" s="35">
        <v>1</v>
      </c>
      <c r="AL46" s="7" t="s">
        <v>257</v>
      </c>
    </row>
    <row r="47" spans="1:42">
      <c r="A47" s="6">
        <v>1340102</v>
      </c>
      <c r="B47" s="7">
        <v>0</v>
      </c>
      <c r="C47" s="8" t="s">
        <v>167</v>
      </c>
      <c r="F47" s="6" t="str">
        <f t="shared" si="30"/>
        <v>device_name_1340102_shield</v>
      </c>
      <c r="G47" s="7"/>
      <c r="H47" s="7">
        <v>3</v>
      </c>
      <c r="I47" s="7" t="s">
        <v>77</v>
      </c>
      <c r="N47" s="16">
        <v>0</v>
      </c>
      <c r="O47" s="16">
        <v>0</v>
      </c>
      <c r="P47" s="16" t="s">
        <v>67</v>
      </c>
      <c r="Q47" s="16" t="s">
        <v>168</v>
      </c>
      <c r="R47" s="17" t="str">
        <f t="shared" si="31"/>
        <v>dp_1340102_shield</v>
      </c>
      <c r="S47" s="7">
        <v>60</v>
      </c>
      <c r="T47" s="7">
        <v>100</v>
      </c>
      <c r="AP47" s="36"/>
    </row>
    <row r="48" spans="1:42">
      <c r="A48" s="6">
        <v>1340103</v>
      </c>
      <c r="B48" s="7">
        <v>0</v>
      </c>
      <c r="C48" s="8" t="s">
        <v>258</v>
      </c>
      <c r="F48" s="6" t="str">
        <f t="shared" si="30"/>
        <v>device_name_1340103_testudo</v>
      </c>
      <c r="G48" s="7"/>
      <c r="H48" s="7">
        <v>3</v>
      </c>
      <c r="I48" s="7" t="s">
        <v>77</v>
      </c>
      <c r="N48" s="16">
        <v>0</v>
      </c>
      <c r="O48" s="16">
        <v>0</v>
      </c>
      <c r="P48" s="16" t="s">
        <v>67</v>
      </c>
      <c r="Q48" s="16" t="s">
        <v>259</v>
      </c>
      <c r="R48" s="17" t="str">
        <f t="shared" ref="R48" si="33">IF($A48&lt;&gt;"",_xlfn.TEXTJOIN("_",1,P48,$A48,Q48),"")</f>
        <v>dp_1340103_testudo</v>
      </c>
      <c r="S48" s="7">
        <v>60</v>
      </c>
      <c r="T48" s="7">
        <v>100</v>
      </c>
    </row>
    <row r="49" spans="1:38">
      <c r="A49" s="6">
        <v>1340104</v>
      </c>
      <c r="B49" s="7">
        <v>0</v>
      </c>
      <c r="C49" s="8" t="s">
        <v>261</v>
      </c>
      <c r="F49" s="6" t="str">
        <f t="shared" si="30"/>
        <v>device_name_1340104_leather_shield</v>
      </c>
      <c r="G49" s="7"/>
      <c r="H49" s="7">
        <v>3</v>
      </c>
      <c r="I49" s="7" t="s">
        <v>77</v>
      </c>
      <c r="N49" s="16">
        <v>0</v>
      </c>
      <c r="O49" s="16">
        <v>0</v>
      </c>
      <c r="P49" s="16" t="s">
        <v>67</v>
      </c>
      <c r="Q49" s="16" t="s">
        <v>262</v>
      </c>
      <c r="R49" s="17" t="str">
        <f t="shared" ref="R49" si="34">IF($A49&lt;&gt;"",_xlfn.TEXTJOIN("_",1,P49,$A49,Q49),"")</f>
        <v>dp_1340104_leather_shield</v>
      </c>
      <c r="S49" s="7">
        <v>60</v>
      </c>
      <c r="T49" s="7">
        <v>100</v>
      </c>
    </row>
    <row r="50" spans="1:38">
      <c r="A50" s="6">
        <v>1340105</v>
      </c>
      <c r="B50" s="7">
        <v>0</v>
      </c>
      <c r="C50" s="8" t="s">
        <v>260</v>
      </c>
      <c r="F50" s="6" t="str">
        <f t="shared" si="30"/>
        <v>device_name_1340105_metal_plate</v>
      </c>
      <c r="G50" s="7"/>
      <c r="H50" s="7">
        <v>3</v>
      </c>
      <c r="I50" s="7" t="s">
        <v>77</v>
      </c>
      <c r="N50" s="16">
        <v>0</v>
      </c>
      <c r="O50" s="16">
        <v>0</v>
      </c>
      <c r="P50" s="16" t="s">
        <v>67</v>
      </c>
      <c r="Q50" s="16" t="s">
        <v>263</v>
      </c>
      <c r="R50" s="17" t="str">
        <f t="shared" ref="R50" si="35">IF($A50&lt;&gt;"",_xlfn.TEXTJOIN("_",1,P50,$A50,Q50),"")</f>
        <v>dp_1340105_metal_plate</v>
      </c>
      <c r="S50" s="7">
        <v>60</v>
      </c>
      <c r="T50" s="7">
        <v>100</v>
      </c>
    </row>
    <row r="51" spans="1:38">
      <c r="A51" s="6">
        <v>1340106</v>
      </c>
      <c r="B51" s="7">
        <v>0</v>
      </c>
      <c r="C51" s="8" t="s">
        <v>169</v>
      </c>
      <c r="F51" s="6" t="str">
        <f t="shared" si="30"/>
        <v>device_name_1340106_spiked_shield</v>
      </c>
      <c r="G51" s="7"/>
      <c r="H51" s="7">
        <v>3</v>
      </c>
      <c r="I51" s="7" t="s">
        <v>77</v>
      </c>
      <c r="N51" s="16">
        <v>0</v>
      </c>
      <c r="O51" s="16">
        <v>0</v>
      </c>
      <c r="P51" s="16" t="s">
        <v>67</v>
      </c>
      <c r="Q51" s="16" t="s">
        <v>170</v>
      </c>
      <c r="R51" s="17" t="str">
        <f t="shared" si="31"/>
        <v>dp_1340106_spiked_shield</v>
      </c>
      <c r="S51" s="7">
        <v>60</v>
      </c>
      <c r="T51" s="7">
        <v>100</v>
      </c>
    </row>
    <row r="52" spans="1:38">
      <c r="A52" s="6">
        <v>1340107</v>
      </c>
      <c r="B52" s="7">
        <v>0</v>
      </c>
      <c r="C52" s="8" t="s">
        <v>171</v>
      </c>
      <c r="F52" s="6" t="str">
        <f t="shared" si="30"/>
        <v>device_name_1340107_vine_shield</v>
      </c>
      <c r="G52" s="7"/>
      <c r="H52" s="7">
        <v>3</v>
      </c>
      <c r="I52" s="7" t="s">
        <v>77</v>
      </c>
      <c r="N52" s="16">
        <v>0</v>
      </c>
      <c r="O52" s="16">
        <v>0</v>
      </c>
      <c r="P52" s="16" t="s">
        <v>67</v>
      </c>
      <c r="Q52" s="16" t="s">
        <v>172</v>
      </c>
      <c r="R52" s="17" t="str">
        <f t="shared" si="31"/>
        <v>dp_1340107_vine_shield</v>
      </c>
      <c r="S52" s="7">
        <v>60</v>
      </c>
      <c r="T52" s="7">
        <v>100</v>
      </c>
    </row>
    <row r="53" spans="1:38">
      <c r="A53" s="6">
        <v>1340108</v>
      </c>
      <c r="B53" s="7">
        <v>0</v>
      </c>
      <c r="C53" s="8" t="s">
        <v>173</v>
      </c>
      <c r="F53" s="6" t="str">
        <f t="shared" si="30"/>
        <v>device_name_1340108_protective_short_sword</v>
      </c>
      <c r="G53" s="7"/>
      <c r="H53" s="7">
        <v>3</v>
      </c>
      <c r="I53" s="7" t="s">
        <v>77</v>
      </c>
      <c r="N53" s="16">
        <v>0</v>
      </c>
      <c r="O53" s="16">
        <v>0</v>
      </c>
      <c r="P53" s="16" t="s">
        <v>67</v>
      </c>
      <c r="Q53" s="16" t="s">
        <v>174</v>
      </c>
      <c r="R53" s="17" t="str">
        <f t="shared" ref="R53" si="36">IF($A53&lt;&gt;"",_xlfn.TEXTJOIN("_",1,P53,$A53,Q53),"")</f>
        <v>dp_1340108_protective_short_sword</v>
      </c>
      <c r="S53" s="7">
        <v>60</v>
      </c>
      <c r="T53" s="7">
        <v>100</v>
      </c>
    </row>
    <row r="54" spans="1:38">
      <c r="F54" s="6" t="str">
        <f t="shared" si="30"/>
        <v/>
      </c>
      <c r="R54" s="17" t="str">
        <f t="shared" si="31"/>
        <v/>
      </c>
    </row>
    <row r="55" spans="1:38">
      <c r="A55" s="6">
        <v>1350101</v>
      </c>
      <c r="B55" s="7">
        <v>0</v>
      </c>
      <c r="C55" s="8" t="s">
        <v>175</v>
      </c>
      <c r="D55" s="8" t="s">
        <v>57</v>
      </c>
      <c r="E55" s="8" t="s">
        <v>176</v>
      </c>
      <c r="F55" s="6" t="str">
        <f t="shared" si="30"/>
        <v>device_name_1350101_hookrope</v>
      </c>
      <c r="G55" s="7"/>
      <c r="H55" s="7">
        <v>1</v>
      </c>
      <c r="I55" s="7" t="s">
        <v>77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 t="s">
        <v>60</v>
      </c>
      <c r="Q55" s="16" t="s">
        <v>177</v>
      </c>
      <c r="R55" s="17" t="str">
        <f t="shared" si="31"/>
        <v>device_1350101_hookrope</v>
      </c>
      <c r="S55" s="7">
        <v>50</v>
      </c>
      <c r="T55" s="7">
        <v>20</v>
      </c>
      <c r="U55" s="7" t="str">
        <f>_xlfn.TEXTJOIN("~",1,V55:W55)</f>
        <v>3~10</v>
      </c>
      <c r="V55" s="19">
        <v>3</v>
      </c>
      <c r="W55" s="19">
        <v>10</v>
      </c>
      <c r="X55" s="6" t="s">
        <v>178</v>
      </c>
      <c r="Y55" s="7">
        <v>2</v>
      </c>
      <c r="Z55" s="7">
        <v>0</v>
      </c>
      <c r="AA55" s="7">
        <v>500</v>
      </c>
      <c r="AB55" s="7">
        <v>500</v>
      </c>
      <c r="AC55" s="7">
        <v>2000</v>
      </c>
      <c r="AD55" s="31"/>
      <c r="AE55" s="31"/>
      <c r="AF55" s="31"/>
      <c r="AG55" s="7">
        <f>$A55</f>
        <v>1350101</v>
      </c>
      <c r="AH55" s="7" t="str">
        <f>_xlfn.TEXTJOIN("~",0,AI55:AJ55)</f>
        <v>2~0</v>
      </c>
      <c r="AI55" s="19">
        <v>2</v>
      </c>
      <c r="AJ55" s="32">
        <v>0</v>
      </c>
      <c r="AK55" s="35">
        <v>1</v>
      </c>
      <c r="AL55" s="7" t="s">
        <v>179</v>
      </c>
    </row>
    <row r="56" spans="1:38">
      <c r="A56" s="6">
        <v>1350102</v>
      </c>
      <c r="B56" s="7">
        <v>0</v>
      </c>
      <c r="C56" s="8" t="s">
        <v>180</v>
      </c>
      <c r="D56" s="8" t="s">
        <v>57</v>
      </c>
      <c r="E56" s="8" t="s">
        <v>181</v>
      </c>
      <c r="F56" s="6" t="str">
        <f t="shared" si="30"/>
        <v>device_name_1350102_merchant_crane</v>
      </c>
      <c r="G56" s="7"/>
      <c r="H56" s="7">
        <v>1</v>
      </c>
      <c r="I56" s="7" t="s">
        <v>77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 t="s">
        <v>60</v>
      </c>
      <c r="Q56" s="16" t="s">
        <v>182</v>
      </c>
      <c r="R56" s="17" t="str">
        <f t="shared" ref="R56:R58" si="37">IF($A56&lt;&gt;"",_xlfn.TEXTJOIN("_",1,P56,$A56,Q56),"")</f>
        <v>device_1350102_merchant_crane</v>
      </c>
      <c r="S56" s="7">
        <v>50</v>
      </c>
      <c r="T56" s="7">
        <v>20</v>
      </c>
      <c r="U56" s="7" t="str">
        <f>_xlfn.TEXTJOIN("~",1,V56:W56)</f>
        <v>2.5~9</v>
      </c>
      <c r="V56" s="19">
        <v>2.5</v>
      </c>
      <c r="W56" s="19">
        <v>9</v>
      </c>
      <c r="X56" s="6" t="s">
        <v>178</v>
      </c>
      <c r="Y56" s="7">
        <v>1</v>
      </c>
      <c r="Z56" s="7">
        <v>0</v>
      </c>
      <c r="AA56" s="7">
        <v>500</v>
      </c>
      <c r="AB56" s="7">
        <v>500</v>
      </c>
      <c r="AC56" s="7">
        <v>2000</v>
      </c>
      <c r="AD56" s="31"/>
      <c r="AE56" s="31"/>
      <c r="AF56" s="31"/>
      <c r="AG56" s="7">
        <f t="shared" ref="AG56:AG59" si="38">$A56</f>
        <v>1350102</v>
      </c>
      <c r="AH56" s="7" t="str">
        <f t="shared" ref="AH56:AH59" si="39">_xlfn.TEXTJOIN("~",0,AI56:AJ56)</f>
        <v>2.5~0</v>
      </c>
      <c r="AI56" s="19">
        <v>2.5</v>
      </c>
      <c r="AJ56" s="32">
        <v>0</v>
      </c>
      <c r="AK56" s="35">
        <v>1</v>
      </c>
      <c r="AL56" s="7" t="s">
        <v>179</v>
      </c>
    </row>
    <row r="57" spans="1:38">
      <c r="A57" s="6">
        <v>1350103</v>
      </c>
      <c r="B57" s="7">
        <v>0</v>
      </c>
      <c r="C57" s="8" t="s">
        <v>183</v>
      </c>
      <c r="D57" s="8" t="s">
        <v>57</v>
      </c>
      <c r="E57" s="8" t="s">
        <v>184</v>
      </c>
      <c r="F57" s="6" t="str">
        <f t="shared" si="30"/>
        <v>device_name_1350103_merchant_tower_crane</v>
      </c>
      <c r="G57" s="7"/>
      <c r="H57" s="7">
        <v>1</v>
      </c>
      <c r="I57" s="7" t="s">
        <v>77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 t="s">
        <v>60</v>
      </c>
      <c r="Q57" s="16" t="s">
        <v>185</v>
      </c>
      <c r="R57" s="17" t="str">
        <f t="shared" ref="R57" si="40">IF($A57&lt;&gt;"",_xlfn.TEXTJOIN("_",1,P57,$A57,Q57),"")</f>
        <v>device_1350103_merchant_tower_crane</v>
      </c>
      <c r="S57" s="7">
        <v>50</v>
      </c>
      <c r="T57" s="7">
        <v>20</v>
      </c>
      <c r="U57" s="7" t="str">
        <f>_xlfn.TEXTJOIN("~",1,V57:W57)</f>
        <v>3~13</v>
      </c>
      <c r="V57" s="19">
        <v>3</v>
      </c>
      <c r="W57" s="19">
        <v>13</v>
      </c>
      <c r="X57" s="6" t="s">
        <v>178</v>
      </c>
      <c r="Y57" s="7">
        <v>1</v>
      </c>
      <c r="Z57" s="7">
        <v>0</v>
      </c>
      <c r="AA57" s="7">
        <v>500</v>
      </c>
      <c r="AB57" s="7">
        <v>500</v>
      </c>
      <c r="AC57" s="7">
        <v>2000</v>
      </c>
      <c r="AD57" s="31"/>
      <c r="AE57" s="31"/>
      <c r="AF57" s="31"/>
      <c r="AG57" s="7">
        <f t="shared" si="38"/>
        <v>1350103</v>
      </c>
      <c r="AH57" s="7" t="str">
        <f t="shared" ref="AH57" si="41">_xlfn.TEXTJOIN("~",0,AI57:AJ57)</f>
        <v>2.5~0</v>
      </c>
      <c r="AI57" s="19">
        <v>2.5</v>
      </c>
      <c r="AJ57" s="32">
        <v>0</v>
      </c>
      <c r="AK57" s="35">
        <v>1</v>
      </c>
      <c r="AL57" s="7" t="s">
        <v>179</v>
      </c>
    </row>
    <row r="58" spans="1:38">
      <c r="A58" s="6">
        <v>1351101</v>
      </c>
      <c r="B58" s="7">
        <v>0</v>
      </c>
      <c r="C58" s="8" t="s">
        <v>186</v>
      </c>
      <c r="D58" s="8" t="s">
        <v>91</v>
      </c>
      <c r="E58" s="8" t="s">
        <v>187</v>
      </c>
      <c r="F58" s="6" t="str">
        <f t="shared" si="30"/>
        <v>device_name_1351101_slave_hookrope</v>
      </c>
      <c r="G58" s="7"/>
      <c r="H58" s="7">
        <v>1</v>
      </c>
      <c r="I58" s="7" t="s">
        <v>77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 t="s">
        <v>60</v>
      </c>
      <c r="Q58" s="16" t="s">
        <v>188</v>
      </c>
      <c r="R58" s="17" t="str">
        <f t="shared" si="37"/>
        <v>device_1351101_slave_hookrope</v>
      </c>
      <c r="S58" s="7">
        <v>50</v>
      </c>
      <c r="T58" s="7">
        <v>20</v>
      </c>
      <c r="U58" s="7" t="str">
        <f>_xlfn.TEXTJOIN("~",1,V58:W58)</f>
        <v>2~13</v>
      </c>
      <c r="V58" s="19">
        <v>2</v>
      </c>
      <c r="W58" s="19">
        <v>13</v>
      </c>
      <c r="X58" s="6" t="s">
        <v>178</v>
      </c>
      <c r="Y58" s="7">
        <v>2</v>
      </c>
      <c r="Z58" s="7">
        <v>1</v>
      </c>
      <c r="AA58" s="7">
        <v>500</v>
      </c>
      <c r="AB58" s="7">
        <v>500</v>
      </c>
      <c r="AC58" s="7">
        <v>2000</v>
      </c>
      <c r="AD58" s="31"/>
      <c r="AE58" s="31"/>
      <c r="AF58" s="31"/>
      <c r="AG58" s="7">
        <f t="shared" si="38"/>
        <v>1351101</v>
      </c>
      <c r="AH58" s="7" t="str">
        <f t="shared" si="39"/>
        <v>6~0</v>
      </c>
      <c r="AI58" s="19">
        <v>6</v>
      </c>
      <c r="AJ58" s="32">
        <v>0</v>
      </c>
      <c r="AK58" s="35">
        <v>1</v>
      </c>
      <c r="AL58" s="7" t="s">
        <v>179</v>
      </c>
    </row>
    <row r="59" spans="1:38">
      <c r="A59" s="6">
        <v>1351102</v>
      </c>
      <c r="B59" s="7">
        <v>0</v>
      </c>
      <c r="C59" s="8" t="s">
        <v>189</v>
      </c>
      <c r="D59" s="8" t="s">
        <v>91</v>
      </c>
      <c r="E59" s="8" t="s">
        <v>190</v>
      </c>
      <c r="F59" s="6" t="str">
        <f t="shared" si="30"/>
        <v>device_name_1351102_executioner_hookrope</v>
      </c>
      <c r="G59" s="7"/>
      <c r="H59" s="7">
        <v>1</v>
      </c>
      <c r="I59" s="7" t="s">
        <v>77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 t="s">
        <v>60</v>
      </c>
      <c r="Q59" s="16" t="s">
        <v>191</v>
      </c>
      <c r="R59" s="17" t="str">
        <f t="shared" ref="R59" si="42">IF($A59&lt;&gt;"",_xlfn.TEXTJOIN("_",1,P59,$A59,Q59),"")</f>
        <v>device_1351102_executioner_hookrope</v>
      </c>
      <c r="S59" s="7">
        <v>50</v>
      </c>
      <c r="T59" s="7">
        <v>20</v>
      </c>
      <c r="U59" s="7" t="str">
        <f>_xlfn.TEXTJOIN("~",1,V59:W59)</f>
        <v>2~9</v>
      </c>
      <c r="V59" s="19">
        <v>2</v>
      </c>
      <c r="W59" s="19">
        <v>9</v>
      </c>
      <c r="X59" s="6" t="s">
        <v>178</v>
      </c>
      <c r="Y59" s="7">
        <v>4</v>
      </c>
      <c r="Z59" s="7">
        <v>2</v>
      </c>
      <c r="AA59" s="7">
        <v>500</v>
      </c>
      <c r="AB59" s="7">
        <v>500</v>
      </c>
      <c r="AC59" s="7">
        <v>2000</v>
      </c>
      <c r="AD59" s="31"/>
      <c r="AE59" s="31"/>
      <c r="AF59" s="31"/>
      <c r="AG59" s="7">
        <f t="shared" si="38"/>
        <v>1351102</v>
      </c>
      <c r="AH59" s="7" t="str">
        <f t="shared" si="39"/>
        <v>2~0</v>
      </c>
      <c r="AI59" s="19">
        <v>2</v>
      </c>
      <c r="AJ59" s="32">
        <v>0</v>
      </c>
      <c r="AK59" s="35">
        <v>1</v>
      </c>
      <c r="AL59" s="7" t="s">
        <v>179</v>
      </c>
    </row>
    <row r="60" spans="1:38">
      <c r="F60" s="6" t="str">
        <f t="shared" si="30"/>
        <v/>
      </c>
      <c r="R60" s="17" t="str">
        <f t="shared" si="26"/>
        <v/>
      </c>
    </row>
    <row r="61" spans="1:38">
      <c r="A61" s="6">
        <v>1360101</v>
      </c>
      <c r="B61" s="7">
        <v>0</v>
      </c>
      <c r="C61" s="8" t="s">
        <v>274</v>
      </c>
      <c r="F61" s="6" t="str">
        <f>IF($A61&lt;&gt;"",_xlfn.TEXTJOIN("_",1,"device_name",$A61,$Q61),"")</f>
        <v>device_name_1360101_ram</v>
      </c>
      <c r="G61" s="7"/>
      <c r="H61" s="7">
        <v>1</v>
      </c>
      <c r="I61" s="7" t="s">
        <v>77</v>
      </c>
      <c r="L61" s="16">
        <v>0</v>
      </c>
      <c r="M61" s="16">
        <v>1</v>
      </c>
      <c r="N61" s="16">
        <v>0</v>
      </c>
      <c r="O61" s="16">
        <v>1</v>
      </c>
      <c r="P61" s="16" t="s">
        <v>60</v>
      </c>
      <c r="Q61" s="16" t="s">
        <v>97</v>
      </c>
      <c r="R61" s="17" t="str">
        <f>IF($A61&lt;&gt;"",_xlfn.TEXTJOIN("_",1,P61,$A61,Q61),"")</f>
        <v>device_1360101_ram</v>
      </c>
      <c r="S61" s="7">
        <v>50</v>
      </c>
      <c r="T61" s="7">
        <v>100</v>
      </c>
    </row>
    <row r="62" spans="1:38">
      <c r="A62" s="6">
        <v>1360102</v>
      </c>
      <c r="B62" s="7">
        <v>0</v>
      </c>
      <c r="C62" s="8" t="s">
        <v>275</v>
      </c>
      <c r="F62" s="6" t="str">
        <f>IF($A62&lt;&gt;"",_xlfn.TEXTJOIN("_",1,"device_name",$A62,$Q62),"")</f>
        <v>device_name_1360102_ram</v>
      </c>
      <c r="G62" s="7"/>
      <c r="H62" s="7">
        <v>1</v>
      </c>
      <c r="I62" s="7" t="s">
        <v>77</v>
      </c>
      <c r="L62" s="16">
        <v>0</v>
      </c>
      <c r="M62" s="16">
        <v>1</v>
      </c>
      <c r="N62" s="16">
        <v>0</v>
      </c>
      <c r="O62" s="16">
        <v>1</v>
      </c>
      <c r="P62" s="16" t="s">
        <v>60</v>
      </c>
      <c r="Q62" s="16" t="s">
        <v>97</v>
      </c>
      <c r="R62" s="17" t="str">
        <f>IF($A62&lt;&gt;"",_xlfn.TEXTJOIN("_",1,P62,$A62,Q62),"")</f>
        <v>device_1360102_ram</v>
      </c>
      <c r="S62" s="7">
        <v>50</v>
      </c>
      <c r="T62" s="7">
        <v>100</v>
      </c>
    </row>
    <row r="65" spans="1:20">
      <c r="A65" s="6">
        <v>130006001</v>
      </c>
      <c r="B65" s="7">
        <v>0</v>
      </c>
      <c r="C65" s="8" t="s">
        <v>192</v>
      </c>
      <c r="F65" s="6" t="str">
        <f t="shared" si="30"/>
        <v>device_name_130006001_puppet_blade</v>
      </c>
      <c r="G65" s="7"/>
      <c r="H65" s="7">
        <v>1</v>
      </c>
      <c r="I65" s="7" t="s">
        <v>77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 t="s">
        <v>67</v>
      </c>
      <c r="Q65" s="16" t="s">
        <v>193</v>
      </c>
      <c r="R65" s="17" t="str">
        <f t="shared" si="26"/>
        <v>dp_130006001_puppet_blade</v>
      </c>
      <c r="S65" s="7">
        <v>50</v>
      </c>
      <c r="T65" s="7">
        <v>100</v>
      </c>
    </row>
    <row r="66" spans="1:20">
      <c r="A66" s="6">
        <v>130006002</v>
      </c>
      <c r="B66" s="7">
        <v>0</v>
      </c>
      <c r="C66" s="8" t="s">
        <v>194</v>
      </c>
      <c r="F66" s="6" t="str">
        <f t="shared" si="30"/>
        <v>device_name_130006002_puppet_gunpowder</v>
      </c>
      <c r="G66" s="7"/>
      <c r="H66" s="7">
        <v>1</v>
      </c>
      <c r="I66" s="7" t="s">
        <v>77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 t="s">
        <v>67</v>
      </c>
      <c r="Q66" s="16" t="s">
        <v>195</v>
      </c>
      <c r="R66" s="17" t="str">
        <f t="shared" si="26"/>
        <v>dp_130006002_puppet_gunpowder</v>
      </c>
      <c r="S66" s="7">
        <v>50</v>
      </c>
      <c r="T66" s="7">
        <v>100</v>
      </c>
    </row>
    <row r="67" spans="1:20">
      <c r="A67" s="6">
        <v>130006003</v>
      </c>
      <c r="B67" s="7">
        <v>0</v>
      </c>
      <c r="C67" s="8" t="s">
        <v>196</v>
      </c>
      <c r="F67" s="6" t="str">
        <f t="shared" si="30"/>
        <v>device_name_130006003_puppet_arc</v>
      </c>
      <c r="G67" s="7"/>
      <c r="H67" s="7">
        <v>1</v>
      </c>
      <c r="I67" s="7" t="s">
        <v>77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 t="s">
        <v>67</v>
      </c>
      <c r="Q67" s="16" t="s">
        <v>197</v>
      </c>
      <c r="R67" s="17" t="str">
        <f t="shared" si="26"/>
        <v>dp_130006003_puppet_arc</v>
      </c>
      <c r="S67" s="7">
        <v>50</v>
      </c>
      <c r="T67" s="7">
        <v>100</v>
      </c>
    </row>
    <row r="68" spans="1:20">
      <c r="A68" s="6">
        <v>130006004</v>
      </c>
      <c r="B68" s="7">
        <v>0</v>
      </c>
      <c r="C68" s="8" t="s">
        <v>198</v>
      </c>
      <c r="F68" s="6" t="str">
        <f t="shared" si="30"/>
        <v>device_name_130006004_puppet_crossbow</v>
      </c>
      <c r="G68" s="7"/>
      <c r="H68" s="7">
        <v>1</v>
      </c>
      <c r="I68" s="7" t="s">
        <v>77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 t="s">
        <v>67</v>
      </c>
      <c r="Q68" s="16" t="s">
        <v>199</v>
      </c>
      <c r="R68" s="17" t="str">
        <f t="shared" si="26"/>
        <v>dp_130006004_puppet_crossbow</v>
      </c>
      <c r="S68" s="7">
        <v>50</v>
      </c>
      <c r="T68" s="7">
        <v>100</v>
      </c>
    </row>
    <row r="69" spans="1:20">
      <c r="A69" s="6">
        <v>130006005</v>
      </c>
      <c r="B69" s="7">
        <v>0</v>
      </c>
      <c r="C69" s="8" t="s">
        <v>200</v>
      </c>
      <c r="F69" s="6" t="str">
        <f t="shared" si="30"/>
        <v>device_name_130006005_puppet_sling</v>
      </c>
      <c r="G69" s="7"/>
      <c r="H69" s="7">
        <v>1</v>
      </c>
      <c r="I69" s="7" t="s">
        <v>77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 t="s">
        <v>67</v>
      </c>
      <c r="Q69" s="16" t="s">
        <v>201</v>
      </c>
      <c r="R69" s="17" t="str">
        <f t="shared" si="26"/>
        <v>dp_130006005_puppet_sling</v>
      </c>
      <c r="S69" s="7">
        <v>50</v>
      </c>
      <c r="T69" s="7">
        <v>100</v>
      </c>
    </row>
    <row r="70" spans="1:20">
      <c r="A70" s="6">
        <v>130006006</v>
      </c>
      <c r="B70" s="7">
        <v>0</v>
      </c>
      <c r="C70" s="8" t="s">
        <v>202</v>
      </c>
      <c r="F70" s="6" t="str">
        <f t="shared" si="30"/>
        <v>device_name_130006006_puppet_musket</v>
      </c>
      <c r="G70" s="7"/>
      <c r="H70" s="7">
        <v>1</v>
      </c>
      <c r="I70" s="7" t="s">
        <v>77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 t="s">
        <v>67</v>
      </c>
      <c r="Q70" s="16" t="s">
        <v>203</v>
      </c>
      <c r="R70" s="17" t="str">
        <f t="shared" si="26"/>
        <v>dp_130006006_puppet_musket</v>
      </c>
      <c r="S70" s="7">
        <v>50</v>
      </c>
      <c r="T70" s="7">
        <v>100</v>
      </c>
    </row>
    <row r="71" spans="1:20">
      <c r="F71" s="6" t="str">
        <f t="shared" ref="F71:F78" si="43">IF($A71&lt;&gt;"",_xlfn.TEXTJOIN("_",1,"device_name",$A71,$Q71),"")</f>
        <v/>
      </c>
      <c r="R71" s="17" t="str">
        <f t="shared" ref="R71:R78" si="44">IF($A71&lt;&gt;"",_xlfn.TEXTJOIN("_",1,P71,$A71,Q71),"")</f>
        <v/>
      </c>
    </row>
    <row r="72" spans="1:20">
      <c r="A72" s="6">
        <v>130000001</v>
      </c>
      <c r="B72" s="7">
        <v>0</v>
      </c>
      <c r="C72" s="8" t="s">
        <v>204</v>
      </c>
      <c r="F72" s="6" t="str">
        <f t="shared" si="43"/>
        <v>device_name_130000001_core_magic</v>
      </c>
      <c r="G72" s="7"/>
      <c r="H72" s="7">
        <v>1</v>
      </c>
      <c r="I72" s="7" t="s">
        <v>205</v>
      </c>
      <c r="M72" s="16">
        <v>0</v>
      </c>
      <c r="O72" s="16">
        <v>0</v>
      </c>
      <c r="P72" s="16" t="s">
        <v>67</v>
      </c>
      <c r="Q72" s="16" t="s">
        <v>206</v>
      </c>
      <c r="R72" s="17" t="str">
        <f t="shared" si="44"/>
        <v>dp_130000001_core_magic</v>
      </c>
      <c r="S72" s="7">
        <v>15</v>
      </c>
      <c r="T72" s="7">
        <v>100</v>
      </c>
    </row>
    <row r="73" spans="1:20">
      <c r="A73" s="6">
        <v>130000002</v>
      </c>
      <c r="B73" s="7">
        <v>0</v>
      </c>
      <c r="C73" s="8" t="s">
        <v>207</v>
      </c>
      <c r="F73" s="6" t="str">
        <f t="shared" si="43"/>
        <v>device_name_130000002_core_battery</v>
      </c>
      <c r="G73" s="7"/>
      <c r="H73" s="7">
        <v>1</v>
      </c>
      <c r="I73" s="7" t="s">
        <v>205</v>
      </c>
      <c r="M73" s="16">
        <v>0</v>
      </c>
      <c r="O73" s="16">
        <v>0</v>
      </c>
      <c r="P73" s="16" t="s">
        <v>67</v>
      </c>
      <c r="Q73" s="16" t="s">
        <v>208</v>
      </c>
      <c r="R73" s="17" t="str">
        <f t="shared" si="44"/>
        <v>dp_130000002_core_battery</v>
      </c>
      <c r="S73" s="7">
        <v>15</v>
      </c>
      <c r="T73" s="7">
        <v>100</v>
      </c>
    </row>
    <row r="74" spans="1:20">
      <c r="A74" s="6">
        <v>130000003</v>
      </c>
      <c r="B74" s="7">
        <v>0</v>
      </c>
      <c r="C74" s="8" t="s">
        <v>209</v>
      </c>
      <c r="F74" s="6" t="str">
        <f t="shared" si="43"/>
        <v>device_name_130000003_core_furnace</v>
      </c>
      <c r="G74" s="7"/>
      <c r="H74" s="7">
        <v>1</v>
      </c>
      <c r="I74" s="7" t="s">
        <v>205</v>
      </c>
      <c r="M74" s="16">
        <v>0</v>
      </c>
      <c r="O74" s="16">
        <v>0</v>
      </c>
      <c r="P74" s="16" t="s">
        <v>67</v>
      </c>
      <c r="Q74" s="16" t="s">
        <v>210</v>
      </c>
      <c r="R74" s="17" t="str">
        <f t="shared" si="44"/>
        <v>dp_130000003_core_furnace</v>
      </c>
      <c r="S74" s="7">
        <v>15</v>
      </c>
      <c r="T74" s="7">
        <v>100</v>
      </c>
    </row>
    <row r="75" spans="1:20">
      <c r="A75" s="6">
        <v>130000004</v>
      </c>
      <c r="B75" s="7">
        <v>0</v>
      </c>
      <c r="C75" s="8" t="s">
        <v>211</v>
      </c>
      <c r="F75" s="6" t="str">
        <f t="shared" si="43"/>
        <v>device_name_130000004_core_steam</v>
      </c>
      <c r="G75" s="7"/>
      <c r="H75" s="7">
        <v>1</v>
      </c>
      <c r="I75" s="7" t="s">
        <v>205</v>
      </c>
      <c r="M75" s="16">
        <v>0</v>
      </c>
      <c r="O75" s="16">
        <v>0</v>
      </c>
      <c r="P75" s="16" t="s">
        <v>67</v>
      </c>
      <c r="Q75" s="16" t="s">
        <v>212</v>
      </c>
      <c r="R75" s="17" t="str">
        <f t="shared" si="44"/>
        <v>dp_130000004_core_steam</v>
      </c>
      <c r="S75" s="7">
        <v>15</v>
      </c>
      <c r="T75" s="7">
        <v>100</v>
      </c>
    </row>
    <row r="76" spans="1:20">
      <c r="A76" s="6">
        <v>130000005</v>
      </c>
      <c r="B76" s="7">
        <v>0</v>
      </c>
      <c r="C76" s="8" t="s">
        <v>213</v>
      </c>
      <c r="F76" s="6" t="str">
        <f t="shared" si="43"/>
        <v>device_name_130000005_core_windmill</v>
      </c>
      <c r="G76" s="7"/>
      <c r="H76" s="7">
        <v>1</v>
      </c>
      <c r="I76" s="7" t="s">
        <v>205</v>
      </c>
      <c r="M76" s="16">
        <v>0</v>
      </c>
      <c r="O76" s="16">
        <v>0</v>
      </c>
      <c r="P76" s="16" t="s">
        <v>67</v>
      </c>
      <c r="Q76" s="16" t="s">
        <v>214</v>
      </c>
      <c r="R76" s="17" t="str">
        <f t="shared" si="44"/>
        <v>dp_130000005_core_windmill</v>
      </c>
      <c r="S76" s="7">
        <v>15</v>
      </c>
      <c r="T76" s="7">
        <v>100</v>
      </c>
    </row>
    <row r="77" spans="1:20">
      <c r="A77" s="6">
        <v>130000006</v>
      </c>
      <c r="B77" s="7">
        <v>0</v>
      </c>
      <c r="C77" s="8" t="s">
        <v>215</v>
      </c>
      <c r="F77" s="6" t="str">
        <f t="shared" si="43"/>
        <v>device_name_130000006_core_mice</v>
      </c>
      <c r="G77" s="7"/>
      <c r="H77" s="7">
        <v>1</v>
      </c>
      <c r="I77" s="7" t="s">
        <v>205</v>
      </c>
      <c r="M77" s="16">
        <v>0</v>
      </c>
      <c r="O77" s="16">
        <v>0</v>
      </c>
      <c r="P77" s="16" t="s">
        <v>67</v>
      </c>
      <c r="Q77" s="16" t="s">
        <v>216</v>
      </c>
      <c r="R77" s="17" t="str">
        <f t="shared" si="44"/>
        <v>dp_130000006_core_mice</v>
      </c>
      <c r="S77" s="7">
        <v>15</v>
      </c>
      <c r="T77" s="7">
        <v>100</v>
      </c>
    </row>
    <row r="78" spans="1:20">
      <c r="A78" s="6">
        <v>130000007</v>
      </c>
      <c r="B78" s="7">
        <v>0</v>
      </c>
      <c r="C78" s="8" t="s">
        <v>217</v>
      </c>
      <c r="F78" s="6" t="str">
        <f t="shared" si="43"/>
        <v>device_name_130000007_core_human</v>
      </c>
      <c r="G78" s="7"/>
      <c r="H78" s="7">
        <v>1</v>
      </c>
      <c r="I78" s="7" t="s">
        <v>205</v>
      </c>
      <c r="M78" s="16">
        <v>0</v>
      </c>
      <c r="O78" s="16">
        <v>0</v>
      </c>
      <c r="P78" s="16" t="s">
        <v>67</v>
      </c>
      <c r="Q78" s="16" t="s">
        <v>218</v>
      </c>
      <c r="R78" s="17" t="str">
        <f t="shared" si="44"/>
        <v>dp_130000007_core_human</v>
      </c>
      <c r="S78" s="7">
        <v>15</v>
      </c>
      <c r="T78" s="7">
        <v>100</v>
      </c>
    </row>
  </sheetData>
  <phoneticPr fontId="17" type="noConversion"/>
  <conditionalFormatting sqref="AC1:AC1048576">
    <cfRule type="expression" dxfId="0" priority="1">
      <formula>AND(AC1&lt;&gt;"",AC1&lt;=1000)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4"/>
  <sheetViews>
    <sheetView workbookViewId="0">
      <pane xSplit="5" ySplit="3" topLeftCell="F4" activePane="bottomRight" state="frozen"/>
      <selection pane="topRight"/>
      <selection pane="bottomLeft"/>
      <selection pane="bottomRight" activeCell="E5" sqref="E5"/>
    </sheetView>
  </sheetViews>
  <sheetFormatPr defaultColWidth="9" defaultRowHeight="14.25"/>
  <cols>
    <col min="1" max="1" width="10.625" style="6" customWidth="1"/>
    <col min="2" max="2" width="9" style="7" customWidth="1"/>
    <col min="3" max="3" width="9.5" style="8" customWidth="1"/>
    <col min="4" max="4" width="11.625" style="8" customWidth="1"/>
    <col min="5" max="5" width="27.75" style="8" customWidth="1"/>
    <col min="6" max="6" width="13.125" style="7" customWidth="1"/>
    <col min="7" max="7" width="19.25" style="7" customWidth="1"/>
    <col min="8" max="8" width="18.875" style="6" customWidth="1"/>
    <col min="9" max="10" width="13.125" style="7" customWidth="1"/>
    <col min="11" max="16384" width="9" style="6"/>
  </cols>
  <sheetData>
    <row r="1" spans="1:10" s="3" customFormat="1" ht="15.75">
      <c r="A1" s="3" t="s">
        <v>2</v>
      </c>
      <c r="B1" s="3" t="s">
        <v>3</v>
      </c>
      <c r="C1" s="9"/>
      <c r="D1" s="9"/>
      <c r="E1" s="9"/>
      <c r="F1" s="3" t="s">
        <v>219</v>
      </c>
      <c r="G1" s="3" t="s">
        <v>220</v>
      </c>
      <c r="H1" s="3" t="s">
        <v>221</v>
      </c>
      <c r="I1" s="3" t="s">
        <v>222</v>
      </c>
      <c r="J1" s="3" t="s">
        <v>223</v>
      </c>
    </row>
    <row r="2" spans="1:10" s="4" customFormat="1" ht="15.75">
      <c r="A2" s="4" t="s">
        <v>20</v>
      </c>
      <c r="B2" s="4" t="s">
        <v>20</v>
      </c>
      <c r="C2" s="9"/>
      <c r="D2" s="9"/>
      <c r="E2" s="9"/>
      <c r="F2" s="4" t="s">
        <v>224</v>
      </c>
      <c r="G2" s="4" t="s">
        <v>225</v>
      </c>
      <c r="H2" s="4" t="s">
        <v>22</v>
      </c>
      <c r="I2" s="4" t="s">
        <v>225</v>
      </c>
      <c r="J2" s="4" t="s">
        <v>225</v>
      </c>
    </row>
    <row r="3" spans="1:10" s="5" customFormat="1" ht="57">
      <c r="A3" s="10" t="s">
        <v>25</v>
      </c>
      <c r="B3" s="10" t="s">
        <v>26</v>
      </c>
      <c r="C3" s="11" t="s">
        <v>27</v>
      </c>
      <c r="D3" s="11" t="s">
        <v>226</v>
      </c>
      <c r="E3" s="12" t="s">
        <v>29</v>
      </c>
      <c r="F3" s="13" t="s">
        <v>227</v>
      </c>
      <c r="G3" s="14" t="s">
        <v>228</v>
      </c>
      <c r="H3" s="10" t="s">
        <v>229</v>
      </c>
      <c r="I3" s="14" t="s">
        <v>230</v>
      </c>
      <c r="J3" s="14" t="s">
        <v>231</v>
      </c>
    </row>
    <row r="4" spans="1:10">
      <c r="A4" s="6">
        <v>1210101</v>
      </c>
      <c r="B4" s="7">
        <v>0</v>
      </c>
      <c r="C4" s="8" t="s">
        <v>56</v>
      </c>
      <c r="D4" s="8" t="s">
        <v>57</v>
      </c>
      <c r="E4" s="8" t="s">
        <v>58</v>
      </c>
      <c r="F4" s="7">
        <v>0.8</v>
      </c>
      <c r="G4" s="7">
        <v>0.34</v>
      </c>
      <c r="H4" s="7">
        <v>2000</v>
      </c>
      <c r="I4" s="7">
        <v>-0.35</v>
      </c>
      <c r="J4" s="7">
        <v>-300</v>
      </c>
    </row>
    <row r="5" spans="1:10">
      <c r="A5" s="6">
        <v>1210102</v>
      </c>
      <c r="B5" s="7">
        <v>0</v>
      </c>
      <c r="C5" s="8" t="s">
        <v>63</v>
      </c>
      <c r="D5" s="8" t="s">
        <v>57</v>
      </c>
      <c r="E5" s="8" t="s">
        <v>64</v>
      </c>
      <c r="F5" s="7">
        <v>0.4</v>
      </c>
      <c r="G5" s="7">
        <v>0.14000000000000001</v>
      </c>
      <c r="H5" s="7">
        <v>2600</v>
      </c>
      <c r="I5" s="7">
        <v>-0.15</v>
      </c>
      <c r="J5" s="7">
        <v>-600</v>
      </c>
    </row>
    <row r="6" spans="1:10">
      <c r="A6" s="6">
        <v>120000002</v>
      </c>
      <c r="B6" s="7">
        <v>0</v>
      </c>
      <c r="C6" s="8" t="s">
        <v>66</v>
      </c>
      <c r="F6" s="7">
        <v>0.999</v>
      </c>
      <c r="G6" s="7">
        <v>0.999</v>
      </c>
      <c r="H6" s="7">
        <v>999</v>
      </c>
      <c r="I6" s="7">
        <v>-0.19</v>
      </c>
      <c r="J6" s="7">
        <v>-199</v>
      </c>
    </row>
    <row r="7" spans="1:10">
      <c r="A7" s="6">
        <v>120000003</v>
      </c>
      <c r="B7" s="7">
        <v>0</v>
      </c>
      <c r="C7" s="8" t="s">
        <v>69</v>
      </c>
      <c r="F7" s="7">
        <v>0.999</v>
      </c>
      <c r="G7" s="7">
        <v>0.999</v>
      </c>
      <c r="H7" s="7">
        <v>999</v>
      </c>
      <c r="I7" s="7">
        <v>-0.19</v>
      </c>
      <c r="J7" s="7">
        <v>-199</v>
      </c>
    </row>
    <row r="8" spans="1:10">
      <c r="A8" s="6">
        <v>120000004</v>
      </c>
      <c r="B8" s="7">
        <v>0</v>
      </c>
      <c r="C8" s="8" t="s">
        <v>71</v>
      </c>
      <c r="F8" s="7">
        <v>0.999</v>
      </c>
      <c r="G8" s="7">
        <v>0.999</v>
      </c>
      <c r="H8" s="7">
        <v>999</v>
      </c>
      <c r="I8" s="7">
        <v>-0.19</v>
      </c>
      <c r="J8" s="7">
        <v>-199</v>
      </c>
    </row>
    <row r="9" spans="1:10">
      <c r="A9" s="6">
        <v>120000005</v>
      </c>
      <c r="B9" s="7">
        <v>0</v>
      </c>
      <c r="C9" s="8" t="s">
        <v>63</v>
      </c>
      <c r="F9" s="7">
        <v>0.999</v>
      </c>
      <c r="G9" s="7">
        <v>0.999</v>
      </c>
      <c r="H9" s="7">
        <v>999</v>
      </c>
      <c r="I9" s="7">
        <v>-0.19</v>
      </c>
      <c r="J9" s="7">
        <v>-199</v>
      </c>
    </row>
    <row r="10" spans="1:10">
      <c r="A10" s="6">
        <v>120000006</v>
      </c>
      <c r="B10" s="7">
        <v>0</v>
      </c>
      <c r="C10" s="8" t="s">
        <v>73</v>
      </c>
      <c r="F10" s="7">
        <v>0.999</v>
      </c>
      <c r="G10" s="7">
        <v>0.999</v>
      </c>
      <c r="H10" s="7">
        <v>999</v>
      </c>
      <c r="I10" s="7">
        <v>-0.19</v>
      </c>
      <c r="J10" s="7">
        <v>-199</v>
      </c>
    </row>
    <row r="14" spans="1:10">
      <c r="H14" s="6" t="s">
        <v>232</v>
      </c>
    </row>
  </sheetData>
  <phoneticPr fontId="19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12"/>
  <sheetViews>
    <sheetView workbookViewId="0">
      <selection activeCell="G24" sqref="G24"/>
    </sheetView>
  </sheetViews>
  <sheetFormatPr defaultColWidth="12.5" defaultRowHeight="14.25"/>
  <cols>
    <col min="1" max="16384" width="12.5" style="2"/>
  </cols>
  <sheetData>
    <row r="1" spans="1:9" s="1" customFormat="1">
      <c r="A1" s="1" t="s">
        <v>233</v>
      </c>
      <c r="B1" s="1" t="s">
        <v>234</v>
      </c>
      <c r="C1" s="1" t="s">
        <v>235</v>
      </c>
      <c r="D1" s="1" t="s">
        <v>236</v>
      </c>
      <c r="E1" s="1" t="s">
        <v>237</v>
      </c>
      <c r="F1" s="1" t="s">
        <v>238</v>
      </c>
      <c r="G1" s="1" t="s">
        <v>239</v>
      </c>
      <c r="H1" s="2"/>
      <c r="I1" s="2"/>
    </row>
    <row r="2" spans="1:9">
      <c r="A2" s="37" t="s">
        <v>240</v>
      </c>
      <c r="B2" s="37"/>
      <c r="C2" s="2" t="s">
        <v>241</v>
      </c>
      <c r="D2" s="37" t="s">
        <v>242</v>
      </c>
      <c r="E2" s="37"/>
      <c r="F2" s="37" t="s">
        <v>243</v>
      </c>
      <c r="G2" s="37"/>
    </row>
    <row r="3" spans="1:9">
      <c r="C3" s="2" t="s">
        <v>244</v>
      </c>
      <c r="D3" s="37" t="s">
        <v>245</v>
      </c>
      <c r="E3" s="37"/>
    </row>
    <row r="4" spans="1:9">
      <c r="D4" s="37" t="s">
        <v>246</v>
      </c>
      <c r="E4" s="37"/>
    </row>
    <row r="6" spans="1:9">
      <c r="A6" s="37" t="s">
        <v>247</v>
      </c>
      <c r="B6" s="37"/>
      <c r="C6" s="2" t="s">
        <v>248</v>
      </c>
      <c r="D6" s="37" t="s">
        <v>242</v>
      </c>
      <c r="E6" s="37"/>
      <c r="F6" s="37" t="s">
        <v>243</v>
      </c>
      <c r="G6" s="37"/>
    </row>
    <row r="7" spans="1:9">
      <c r="C7" s="2" t="s">
        <v>249</v>
      </c>
      <c r="D7" s="37" t="s">
        <v>245</v>
      </c>
      <c r="E7" s="37"/>
      <c r="F7" s="37"/>
      <c r="G7" s="37"/>
    </row>
    <row r="8" spans="1:9">
      <c r="C8" s="2" t="s">
        <v>250</v>
      </c>
      <c r="D8" s="37" t="s">
        <v>246</v>
      </c>
      <c r="E8" s="37"/>
      <c r="F8" s="37"/>
      <c r="G8" s="37"/>
    </row>
    <row r="9" spans="1:9">
      <c r="C9" s="2" t="s">
        <v>251</v>
      </c>
    </row>
    <row r="10" spans="1:9">
      <c r="C10" s="2" t="s">
        <v>252</v>
      </c>
    </row>
    <row r="11" spans="1:9">
      <c r="C11" s="2" t="s">
        <v>277</v>
      </c>
    </row>
    <row r="12" spans="1:9">
      <c r="C12" s="2" t="s">
        <v>276</v>
      </c>
    </row>
  </sheetData>
  <mergeCells count="12">
    <mergeCell ref="D8:E8"/>
    <mergeCell ref="F8:G8"/>
    <mergeCell ref="A6:B6"/>
    <mergeCell ref="D6:E6"/>
    <mergeCell ref="F6:G6"/>
    <mergeCell ref="D7:E7"/>
    <mergeCell ref="F7:G7"/>
    <mergeCell ref="A2:B2"/>
    <mergeCell ref="D2:E2"/>
    <mergeCell ref="F2:G2"/>
    <mergeCell ref="D3:E3"/>
    <mergeCell ref="D4:E4"/>
  </mergeCells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device_all</vt:lpstr>
      <vt:lpstr>device_wheel</vt:lpstr>
      <vt:lpstr>-id 配置说明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</dc:creator>
  <cp:lastModifiedBy>Wenda Wang</cp:lastModifiedBy>
  <dcterms:created xsi:type="dcterms:W3CDTF">2015-06-05T18:19:00Z</dcterms:created>
  <dcterms:modified xsi:type="dcterms:W3CDTF">2025-03-10T10:06:33Z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3C74A27F2FB748ED9AFFF5EE5A04D3FA</vt:lpwstr>
  </property>
  <property fmtid="{D5CDD505-2E9C-101B-9397-08002B2CF9AE}" pid="3" name="KSOProductBuildVer">
    <vt:lpwstr>2052-12.1.0.19770</vt:lpwstr>
  </property>
</Properties>
</file>