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FT\project-s1-new\Assets\Tables\"/>
    </mc:Choice>
  </mc:AlternateContent>
  <xr:revisionPtr revIDLastSave="0" documentId="13_ncr:1_{39DEB422-6E3F-4AEC-A17A-CFF01177A505}" xr6:coauthVersionLast="47" xr6:coauthVersionMax="47" xr10:uidLastSave="{00000000-0000-0000-0000-000000000000}"/>
  <bookViews>
    <workbookView xWindow="-30" yWindow="0" windowWidth="28830" windowHeight="15450" activeTab="1" xr2:uid="{00000000-000D-0000-FFFF-FFFF00000000}"/>
  </bookViews>
  <sheets>
    <sheet name="body" sheetId="2" r:id="rId1"/>
    <sheet name="device" sheetId="4" r:id="rId2"/>
    <sheet name="slot_prefeb" sheetId="5" r:id="rId3"/>
    <sheet name="cards" sheetId="3" r:id="rId4"/>
    <sheet name="id 配置说明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4" l="1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5" i="4"/>
  <c r="F5" i="4"/>
  <c r="E6" i="4"/>
  <c r="F6" i="4"/>
  <c r="E7" i="4"/>
  <c r="F7" i="4"/>
  <c r="E8" i="4"/>
  <c r="F8" i="4"/>
  <c r="F9" i="4"/>
  <c r="E9" i="4"/>
  <c r="E46" i="5"/>
  <c r="G46" i="5" s="1"/>
  <c r="H46" i="5" s="1"/>
  <c r="B46" i="5"/>
  <c r="E45" i="5"/>
  <c r="G45" i="5" s="1"/>
  <c r="H45" i="5" s="1"/>
  <c r="B45" i="5"/>
  <c r="E44" i="5"/>
  <c r="G44" i="5" s="1"/>
  <c r="H44" i="5" s="1"/>
  <c r="B44" i="5"/>
  <c r="R19" i="4"/>
  <c r="R29" i="4"/>
  <c r="R30" i="4"/>
  <c r="R31" i="4"/>
  <c r="R32" i="4"/>
  <c r="R33" i="4"/>
  <c r="R34" i="4"/>
  <c r="R35" i="4"/>
  <c r="R36" i="4"/>
  <c r="R37" i="4"/>
  <c r="R38" i="4"/>
  <c r="R28" i="4"/>
  <c r="R27" i="4"/>
  <c r="R24" i="4"/>
  <c r="R25" i="4"/>
  <c r="R23" i="4"/>
  <c r="R22" i="4"/>
  <c r="R6" i="4"/>
  <c r="R7" i="4"/>
  <c r="R8" i="4"/>
  <c r="R10" i="4"/>
  <c r="R11" i="4"/>
  <c r="R12" i="4"/>
  <c r="R13" i="4"/>
  <c r="R14" i="4"/>
  <c r="R15" i="4"/>
  <c r="R16" i="4"/>
  <c r="R17" i="4"/>
  <c r="R18" i="4"/>
  <c r="R5" i="4"/>
  <c r="I29" i="4"/>
  <c r="I30" i="4"/>
  <c r="I31" i="4"/>
  <c r="I32" i="4"/>
  <c r="I33" i="4"/>
  <c r="I34" i="4"/>
  <c r="I35" i="4"/>
  <c r="I36" i="4"/>
  <c r="I37" i="4"/>
  <c r="I38" i="4"/>
  <c r="I28" i="4"/>
  <c r="I27" i="4"/>
  <c r="I6" i="4" l="1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5" i="4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2" i="5"/>
  <c r="P5" i="2"/>
  <c r="P4" i="2"/>
  <c r="F38" i="4"/>
  <c r="E38" i="4"/>
  <c r="F37" i="4"/>
  <c r="E37" i="4"/>
  <c r="F36" i="4"/>
  <c r="E36" i="4"/>
  <c r="L36" i="4" a="1"/>
  <c r="L38" i="4" a="1"/>
  <c r="L37" i="4" a="1"/>
  <c r="L37" i="4" l="1"/>
  <c r="L36" i="4"/>
  <c r="L38" i="4"/>
  <c r="E43" i="5"/>
  <c r="G43" i="5" s="1"/>
  <c r="H43" i="5" s="1"/>
  <c r="E42" i="5"/>
  <c r="G42" i="5" s="1"/>
  <c r="H42" i="5" s="1"/>
  <c r="E41" i="5"/>
  <c r="G41" i="5" s="1"/>
  <c r="H41" i="5" s="1"/>
  <c r="E40" i="5"/>
  <c r="G40" i="5" s="1"/>
  <c r="H40" i="5" s="1"/>
  <c r="E39" i="5"/>
  <c r="G39" i="5" s="1"/>
  <c r="H39" i="5" s="1"/>
  <c r="E38" i="5"/>
  <c r="G38" i="5" s="1"/>
  <c r="H38" i="5" s="1"/>
  <c r="E37" i="5"/>
  <c r="G37" i="5" s="1"/>
  <c r="H37" i="5" s="1"/>
  <c r="E36" i="5"/>
  <c r="G36" i="5" s="1"/>
  <c r="H36" i="5" s="1"/>
  <c r="E35" i="5"/>
  <c r="G35" i="5" s="1"/>
  <c r="H35" i="5" s="1"/>
  <c r="E34" i="5"/>
  <c r="G34" i="5" s="1"/>
  <c r="H34" i="5" s="1"/>
  <c r="E33" i="5"/>
  <c r="G33" i="5" s="1"/>
  <c r="H33" i="5" s="1"/>
  <c r="E32" i="5"/>
  <c r="G32" i="5" s="1"/>
  <c r="H32" i="5" s="1"/>
  <c r="E31" i="5"/>
  <c r="G31" i="5" s="1"/>
  <c r="H31" i="5" s="1"/>
  <c r="E30" i="5"/>
  <c r="G30" i="5" s="1"/>
  <c r="H30" i="5" s="1"/>
  <c r="E29" i="5"/>
  <c r="G29" i="5" s="1"/>
  <c r="H29" i="5" s="1"/>
  <c r="E28" i="5"/>
  <c r="G28" i="5" s="1"/>
  <c r="H28" i="5" s="1"/>
  <c r="E27" i="5"/>
  <c r="G27" i="5" s="1"/>
  <c r="H27" i="5" s="1"/>
  <c r="E26" i="5"/>
  <c r="G26" i="5" s="1"/>
  <c r="H26" i="5" s="1"/>
  <c r="E25" i="5"/>
  <c r="G25" i="5" s="1"/>
  <c r="H25" i="5" s="1"/>
  <c r="E24" i="5"/>
  <c r="G24" i="5" s="1"/>
  <c r="H24" i="5" s="1"/>
  <c r="E23" i="5"/>
  <c r="G23" i="5" s="1"/>
  <c r="H23" i="5" s="1"/>
  <c r="E22" i="5"/>
  <c r="G22" i="5" s="1"/>
  <c r="H22" i="5" s="1"/>
  <c r="E21" i="5"/>
  <c r="G21" i="5" s="1"/>
  <c r="H21" i="5" s="1"/>
  <c r="E20" i="5"/>
  <c r="G20" i="5" s="1"/>
  <c r="H20" i="5" s="1"/>
  <c r="E19" i="5"/>
  <c r="G19" i="5" s="1"/>
  <c r="H19" i="5" s="1"/>
  <c r="E18" i="5"/>
  <c r="G18" i="5" s="1"/>
  <c r="H18" i="5" s="1"/>
  <c r="E17" i="5"/>
  <c r="G17" i="5" s="1"/>
  <c r="H17" i="5" s="1"/>
  <c r="E16" i="5"/>
  <c r="G16" i="5" s="1"/>
  <c r="H16" i="5" s="1"/>
  <c r="E15" i="5"/>
  <c r="G15" i="5" s="1"/>
  <c r="H15" i="5" s="1"/>
  <c r="E14" i="5"/>
  <c r="G14" i="5" s="1"/>
  <c r="H14" i="5" s="1"/>
  <c r="E13" i="5"/>
  <c r="G13" i="5" s="1"/>
  <c r="H13" i="5" s="1"/>
  <c r="E12" i="5"/>
  <c r="G12" i="5" s="1"/>
  <c r="H12" i="5" s="1"/>
  <c r="E11" i="5"/>
  <c r="G11" i="5" s="1"/>
  <c r="H11" i="5" s="1"/>
  <c r="E10" i="5"/>
  <c r="G10" i="5" s="1"/>
  <c r="H10" i="5" s="1"/>
  <c r="E9" i="5"/>
  <c r="G9" i="5" s="1"/>
  <c r="H9" i="5" s="1"/>
  <c r="E8" i="5"/>
  <c r="G8" i="5" s="1"/>
  <c r="H8" i="5" s="1"/>
  <c r="E7" i="5"/>
  <c r="G7" i="5" s="1"/>
  <c r="H7" i="5" s="1"/>
  <c r="E6" i="5"/>
  <c r="G6" i="5" s="1"/>
  <c r="H6" i="5" s="1"/>
  <c r="E5" i="5"/>
  <c r="G5" i="5" s="1"/>
  <c r="H5" i="5" s="1"/>
  <c r="E4" i="5"/>
  <c r="G4" i="5" s="1"/>
  <c r="H4" i="5" s="1"/>
  <c r="E3" i="5"/>
  <c r="G3" i="5" s="1"/>
  <c r="H3" i="5" s="1"/>
  <c r="E2" i="5"/>
  <c r="G2" i="5" s="1"/>
  <c r="H2" i="5" s="1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B9" i="2"/>
  <c r="B8" i="2"/>
  <c r="B7" i="2"/>
  <c r="B6" i="2"/>
  <c r="B5" i="2"/>
  <c r="B4" i="2"/>
  <c r="L27" i="4" a="1"/>
  <c r="L25" i="4" a="1"/>
  <c r="L34" i="4" a="1"/>
  <c r="L12" i="4" a="1"/>
  <c r="L20" i="4" a="1"/>
  <c r="L18" i="4" a="1"/>
  <c r="L17" i="4" a="1"/>
  <c r="L6" i="4" a="1"/>
  <c r="L30" i="4" a="1"/>
  <c r="L11" i="4" a="1"/>
  <c r="L22" i="4" a="1"/>
  <c r="L15" i="4" a="1"/>
  <c r="L32" i="4" a="1"/>
  <c r="L33" i="4" a="1"/>
  <c r="L9" i="4" a="1"/>
  <c r="L8" i="4" a="1"/>
  <c r="L21" i="4" a="1"/>
  <c r="L28" i="4" a="1"/>
  <c r="L14" i="4" a="1"/>
  <c r="L7" i="4" a="1"/>
  <c r="L24" i="4" a="1"/>
  <c r="L10" i="4" a="1"/>
  <c r="L13" i="4" a="1"/>
  <c r="L35" i="4" a="1"/>
  <c r="L23" i="4" a="1"/>
  <c r="L29" i="4" a="1"/>
  <c r="L16" i="4" a="1"/>
  <c r="L19" i="4" a="1"/>
  <c r="L31" i="4" a="1"/>
  <c r="L5" i="4" a="1"/>
  <c r="L8" i="4" l="1"/>
  <c r="L16" i="4"/>
  <c r="L21" i="4"/>
  <c r="L29" i="4"/>
  <c r="L23" i="4"/>
  <c r="L28" i="4"/>
  <c r="L5" i="4"/>
  <c r="L10" i="4"/>
  <c r="L18" i="4"/>
  <c r="L27" i="4"/>
  <c r="L35" i="4"/>
  <c r="L34" i="4"/>
  <c r="L13" i="4"/>
  <c r="L12" i="4"/>
  <c r="L20" i="4"/>
  <c r="L22" i="4"/>
  <c r="L33" i="4"/>
  <c r="L25" i="4"/>
  <c r="L9" i="4"/>
  <c r="L17" i="4"/>
  <c r="L32" i="4"/>
  <c r="L7" i="4"/>
  <c r="L6" i="4"/>
  <c r="L14" i="4"/>
  <c r="L24" i="4"/>
  <c r="L31" i="4"/>
  <c r="L15" i="4"/>
  <c r="L11" i="4"/>
  <c r="L19" i="4"/>
  <c r="L30" i="4"/>
</calcChain>
</file>

<file path=xl/sharedStrings.xml><?xml version="1.0" encoding="utf-8"?>
<sst xmlns="http://schemas.openxmlformats.org/spreadsheetml/2006/main" count="448" uniqueCount="187">
  <si>
    <t>id</t>
  </si>
  <si>
    <t>name</t>
  </si>
  <si>
    <t>body_data</t>
  </si>
  <si>
    <t>hp</t>
  </si>
  <si>
    <t>speed_max</t>
  </si>
  <si>
    <t>speed_max_min</t>
  </si>
  <si>
    <t>acc_driving</t>
  </si>
  <si>
    <t>acc_braking</t>
  </si>
  <si>
    <t>acc_overspeed</t>
  </si>
  <si>
    <t>acc_driving_min</t>
  </si>
  <si>
    <t>jump_floating_tick</t>
  </si>
  <si>
    <t>cards</t>
  </si>
  <si>
    <t>backpack</t>
  </si>
  <si>
    <t>card_panel</t>
  </si>
  <si>
    <t>uint key</t>
  </si>
  <si>
    <t>uint</t>
  </si>
  <si>
    <t>string,string</t>
  </si>
  <si>
    <t>int</t>
  </si>
  <si>
    <t>uint[]</t>
  </si>
  <si>
    <t>车体名称</t>
  </si>
  <si>
    <t>备注</t>
  </si>
  <si>
    <t>bundle</t>
  </si>
  <si>
    <t>槽位信息path</t>
  </si>
  <si>
    <t>车体耐久</t>
  </si>
  <si>
    <t>最大速度</t>
  </si>
  <si>
    <t>最小 最大速度</t>
  </si>
  <si>
    <t>行驶加速度</t>
  </si>
  <si>
    <t>制动加速度</t>
  </si>
  <si>
    <t>超限加速度</t>
  </si>
  <si>
    <t>行驶加速度 下限</t>
  </si>
  <si>
    <t>跳跃浮空帧数</t>
  </si>
  <si>
    <t>车体卡牌</t>
  </si>
  <si>
    <t>卡牌系统path</t>
  </si>
  <si>
    <t>测试车</t>
  </si>
  <si>
    <t>caravan</t>
  </si>
  <si>
    <t>body_data/body_300000000</t>
  </si>
  <si>
    <t>320000001;320000001;320000001;320000002;320000002;320000002;320000003;320000003;320000003;</t>
  </si>
  <si>
    <t>card</t>
  </si>
  <si>
    <t>cardPanel/StandardCardPanel</t>
  </si>
  <si>
    <t>body_data/body_300000001</t>
  </si>
  <si>
    <t>cardPanel/TrackCardPanel</t>
  </si>
  <si>
    <t>车#2</t>
  </si>
  <si>
    <t>车#3</t>
  </si>
  <si>
    <t>车#4</t>
  </si>
  <si>
    <t>车#5</t>
  </si>
  <si>
    <t>image</t>
  </si>
  <si>
    <t>cost</t>
  </si>
  <si>
    <t>use_desc</t>
  </si>
  <si>
    <t>use_func</t>
  </si>
  <si>
    <t>drop_desc</t>
  </si>
  <si>
    <t>drop_func</t>
  </si>
  <si>
    <t>uint?</t>
  </si>
  <si>
    <t>raw_string</t>
  </si>
  <si>
    <t>编号</t>
  </si>
  <si>
    <t>卡牌名称</t>
  </si>
  <si>
    <t>path</t>
  </si>
  <si>
    <t>卡牌费用</t>
  </si>
  <si>
    <t>打出效果描述</t>
  </si>
  <si>
    <t>打出效果</t>
  </si>
  <si>
    <t>丢弃效果描述</t>
  </si>
  <si>
    <t>丢弃效果</t>
  </si>
  <si>
    <t>card_image</t>
  </si>
  <si>
    <t>ci_1001</t>
  </si>
  <si>
    <t>exhaust()</t>
  </si>
  <si>
    <t>ci_1002</t>
  </si>
  <si>
    <t>ci_1003</t>
  </si>
  <si>
    <t>#enum slotType: int {顶部 = 0,底部 = 1,前 = 2,后 = 3 , 后上 = 4, 前上 = 5 ,车轮 = 6,前底 = 11, 后底=12}</t>
  </si>
  <si>
    <t>rank</t>
  </si>
  <si>
    <t>desc</t>
  </si>
  <si>
    <t>tags</t>
  </si>
  <si>
    <t>icon</t>
  </si>
  <si>
    <t>size</t>
  </si>
  <si>
    <t>wheel_height</t>
  </si>
  <si>
    <t>slot_and_prefeb</t>
  </si>
  <si>
    <t>damage</t>
  </si>
  <si>
    <t>device_interval</t>
  </si>
  <si>
    <t>dict&lt;string&gt;</t>
  </si>
  <si>
    <t>(int,int)</t>
  </si>
  <si>
    <t>float?</t>
  </si>
  <si>
    <t>dict&lt;slotType , (string,string)&gt;</t>
  </si>
  <si>
    <t>设备ID</t>
  </si>
  <si>
    <t>设备品质</t>
  </si>
  <si>
    <t>设备名称</t>
  </si>
  <si>
    <t>版本</t>
  </si>
  <si>
    <t>设备描述</t>
  </si>
  <si>
    <t>设备标签</t>
  </si>
  <si>
    <t>设备尺寸</t>
  </si>
  <si>
    <t>车轮 高度</t>
  </si>
  <si>
    <t>可用槽位，及对应的预制体的 bundle~path
（配置值是公式生成的，不要手填）</t>
  </si>
  <si>
    <t>耐久</t>
  </si>
  <si>
    <t>卡牌id</t>
  </si>
  <si>
    <t>基础伤害</t>
  </si>
  <si>
    <t>基础攻击间隔（帧）</t>
  </si>
  <si>
    <t>木轮</t>
  </si>
  <si>
    <t>老菊0427-v2</t>
  </si>
  <si>
    <t>wheel;</t>
  </si>
  <si>
    <t>2~2</t>
  </si>
  <si>
    <t>钢轮</t>
  </si>
  <si>
    <t>冲刺轮</t>
  </si>
  <si>
    <t>史莱姆轮</t>
  </si>
  <si>
    <t>弩炮</t>
  </si>
  <si>
    <t>emitter;ballista</t>
  </si>
  <si>
    <t>1~2</t>
  </si>
  <si>
    <t>蒲公英</t>
  </si>
  <si>
    <t>老菊 v1</t>
  </si>
  <si>
    <t>3~3</t>
  </si>
  <si>
    <t>豌豆荚</t>
  </si>
  <si>
    <t>emitter;</t>
  </si>
  <si>
    <t>小小弩</t>
  </si>
  <si>
    <t>2~1</t>
  </si>
  <si>
    <t>法棍发射器</t>
  </si>
  <si>
    <t>emitter;ballista;clip</t>
  </si>
  <si>
    <t>2~3</t>
  </si>
  <si>
    <t>仙人掌</t>
  </si>
  <si>
    <t>emitter;plant</t>
  </si>
  <si>
    <t>4~2</t>
  </si>
  <si>
    <t>魔晶炮</t>
  </si>
  <si>
    <t>inactive</t>
  </si>
  <si>
    <t>蘑菇挡</t>
  </si>
  <si>
    <t>泥头车铲</t>
  </si>
  <si>
    <t>魔力穹顶</t>
  </si>
  <si>
    <t>植物丛</t>
  </si>
  <si>
    <t>滑翔翼</t>
  </si>
  <si>
    <t>2~4</t>
  </si>
  <si>
    <t>弹簧</t>
  </si>
  <si>
    <t>弹簧藤</t>
  </si>
  <si>
    <t>spring_vine</t>
  </si>
  <si>
    <t>车载滚木</t>
  </si>
  <si>
    <t>timber</t>
  </si>
  <si>
    <t>3~2</t>
  </si>
  <si>
    <t>艺术后备箱</t>
  </si>
  <si>
    <t>explosive</t>
  </si>
  <si>
    <t>图箓琮</t>
  </si>
  <si>
    <t>emitter</t>
  </si>
  <si>
    <t>Formal_Test</t>
  </si>
  <si>
    <t>item_id</t>
  </si>
  <si>
    <t>槽位</t>
  </si>
  <si>
    <t>Bundle</t>
  </si>
  <si>
    <t>Path(代号)</t>
  </si>
  <si>
    <t>预制体编号</t>
  </si>
  <si>
    <t>预制体完整路径</t>
  </si>
  <si>
    <t>key=tuple(bundle~path)</t>
  </si>
  <si>
    <t>车轮</t>
  </si>
  <si>
    <t>前</t>
  </si>
  <si>
    <t>前上</t>
  </si>
  <si>
    <t>顶部</t>
  </si>
  <si>
    <t>后</t>
  </si>
  <si>
    <t>后上</t>
  </si>
  <si>
    <t>前底</t>
  </si>
  <si>
    <t>后底</t>
  </si>
  <si>
    <t>弩炮</t>
    <phoneticPr fontId="25" type="noConversion"/>
  </si>
  <si>
    <t>第1位</t>
    <phoneticPr fontId="26" type="noConversion"/>
  </si>
  <si>
    <t>第2位</t>
  </si>
  <si>
    <t>第3位</t>
  </si>
  <si>
    <t>第4位</t>
  </si>
  <si>
    <t>第5位</t>
  </si>
  <si>
    <t>第6位</t>
  </si>
  <si>
    <t>第7位</t>
  </si>
  <si>
    <t>第8位</t>
  </si>
  <si>
    <t>第9位</t>
  </si>
  <si>
    <t>翻译预留</t>
    <phoneticPr fontId="26" type="noConversion"/>
  </si>
  <si>
    <t>预留</t>
    <phoneticPr fontId="26" type="noConversion"/>
  </si>
  <si>
    <t>31 = device</t>
    <phoneticPr fontId="26" type="noConversion"/>
  </si>
  <si>
    <t>0：测试</t>
    <phoneticPr fontId="26" type="noConversion"/>
  </si>
  <si>
    <t>1：原始武器</t>
    <phoneticPr fontId="26" type="noConversion"/>
  </si>
  <si>
    <t>[6][7] 00 ~ 99：流派编号</t>
    <phoneticPr fontId="26" type="noConversion"/>
  </si>
  <si>
    <t>[8][9] 00 ~ 99：设备编号</t>
    <phoneticPr fontId="26" type="noConversion"/>
  </si>
  <si>
    <t>32 = cards</t>
    <phoneticPr fontId="26" type="noConversion"/>
  </si>
  <si>
    <t>30 = body</t>
    <phoneticPr fontId="26" type="noConversion"/>
  </si>
  <si>
    <t>[8][9] 00 ~ 99：车体编号</t>
    <phoneticPr fontId="26" type="noConversion"/>
  </si>
  <si>
    <t>uint key</t>
    <phoneticPr fontId="25" type="noConversion"/>
  </si>
  <si>
    <t>自定义float
&lt;key = init,min,max&gt;</t>
    <phoneticPr fontId="26" type="noConversion"/>
  </si>
  <si>
    <t>custom_float</t>
    <phoneticPr fontId="26" type="noConversion"/>
  </si>
  <si>
    <t>dict&lt;string,(float,float,float)&gt;</t>
    <phoneticPr fontId="26" type="noConversion"/>
  </si>
  <si>
    <t>车#1  炎舟</t>
    <phoneticPr fontId="26" type="noConversion"/>
  </si>
  <si>
    <t>.</t>
    <phoneticPr fontId="26" type="noConversion"/>
  </si>
  <si>
    <t>steam_pressure=0~0~20;extra_acc=8;extra_speed=3;steam_pressure_decrease=-0.7</t>
    <phoneticPr fontId="26" type="noConversion"/>
  </si>
  <si>
    <t>背包数据 path
（包括外观及内容物）</t>
    <phoneticPr fontId="26" type="noConversion"/>
  </si>
  <si>
    <t>graph_path</t>
    <phoneticPr fontId="25" type="noConversion"/>
  </si>
  <si>
    <t>string,string</t>
    <phoneticPr fontId="25" type="noConversion"/>
  </si>
  <si>
    <t>图流bundle</t>
    <phoneticPr fontId="25" type="noConversion"/>
  </si>
  <si>
    <t>图流path</t>
    <phoneticPr fontId="25" type="noConversion"/>
  </si>
  <si>
    <t>caravan</t>
    <phoneticPr fontId="25" type="noConversion"/>
  </si>
  <si>
    <t>图标bundle</t>
    <phoneticPr fontId="25" type="noConversion"/>
  </si>
  <si>
    <t>图标path</t>
    <phoneticPr fontId="25" type="noConversion"/>
  </si>
  <si>
    <t>TestEmitter</t>
    <phoneticPr fontId="25" type="noConversion"/>
  </si>
  <si>
    <t>temp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</si>
</sst>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i/>
      <sz val="11"/>
      <color theme="6"/>
      <name val="等线"/>
      <family val="2"/>
      <scheme val="minor"/>
    </font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color theme="5"/>
      <name val="等线"/>
      <family val="2"/>
      <scheme val="minor"/>
    </font>
    <font>
      <b/>
      <sz val="11"/>
      <name val="等线"/>
      <family val="2"/>
      <scheme val="minor"/>
    </font>
    <font>
      <b/>
      <i/>
      <sz val="11"/>
      <color theme="6"/>
      <name val="等线"/>
      <family val="2"/>
      <scheme val="minor"/>
    </font>
    <font>
      <b/>
      <i/>
      <sz val="11"/>
      <name val="等线"/>
      <family val="2"/>
      <scheme val="minor"/>
    </font>
    <font>
      <b/>
      <i/>
      <sz val="11"/>
      <color theme="8"/>
      <name val="等线"/>
      <family val="2"/>
      <scheme val="minor"/>
    </font>
    <font>
      <b/>
      <sz val="11"/>
      <color theme="5"/>
      <name val="等线"/>
      <family val="2"/>
      <scheme val="minor"/>
    </font>
    <font>
      <i/>
      <sz val="11"/>
      <name val="等线"/>
      <family val="2"/>
      <scheme val="minor"/>
    </font>
    <font>
      <i/>
      <sz val="11"/>
      <color theme="8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color theme="5" tint="0.39951780755027927"/>
      <name val="等线"/>
      <family val="2"/>
      <scheme val="minor"/>
    </font>
    <font>
      <i/>
      <sz val="12"/>
      <color theme="6"/>
      <name val="等线"/>
      <family val="2"/>
      <scheme val="minor"/>
    </font>
    <font>
      <sz val="11"/>
      <color theme="0"/>
      <name val="等线"/>
      <family val="2"/>
      <scheme val="minor"/>
    </font>
    <font>
      <i/>
      <sz val="11"/>
      <color theme="1" tint="0.499984740745262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27" fillId="0" borderId="0"/>
  </cellStyleXfs>
  <cellXfs count="62">
    <xf numFmtId="0" fontId="0" fillId="0" borderId="0" xfId="0"/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center" vertical="center"/>
    </xf>
    <xf numFmtId="0" fontId="9" fillId="3" borderId="0" xfId="1" applyFill="1" applyAlignment="1">
      <alignment horizontal="center" vertical="center"/>
    </xf>
    <xf numFmtId="0" fontId="9" fillId="4" borderId="0" xfId="1" applyFill="1" applyAlignment="1">
      <alignment vertical="center"/>
    </xf>
    <xf numFmtId="0" fontId="9" fillId="0" borderId="0" xfId="1" applyAlignment="1">
      <alignment vertical="center"/>
    </xf>
    <xf numFmtId="0" fontId="8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8" fillId="4" borderId="0" xfId="1" applyFont="1" applyFill="1" applyAlignment="1">
      <alignment vertical="center"/>
    </xf>
    <xf numFmtId="0" fontId="16" fillId="4" borderId="0" xfId="1" applyFont="1" applyFill="1" applyAlignment="1">
      <alignment vertical="center"/>
    </xf>
    <xf numFmtId="0" fontId="7" fillId="3" borderId="0" xfId="1" applyFont="1" applyFill="1" applyAlignment="1">
      <alignment horizontal="center" vertical="center" wrapText="1"/>
    </xf>
    <xf numFmtId="58" fontId="9" fillId="0" borderId="0" xfId="1" applyNumberFormat="1" applyAlignment="1">
      <alignment vertical="center"/>
    </xf>
    <xf numFmtId="0" fontId="9" fillId="4" borderId="0" xfId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3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3" fillId="3" borderId="0" xfId="0" applyFont="1" applyFill="1" applyAlignment="1">
      <alignment horizontal="center"/>
    </xf>
    <xf numFmtId="0" fontId="23" fillId="0" borderId="0" xfId="0" applyFont="1"/>
    <xf numFmtId="0" fontId="24" fillId="0" borderId="0" xfId="0" applyFont="1"/>
    <xf numFmtId="3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8" fillId="0" borderId="0" xfId="2" applyFont="1" applyAlignment="1">
      <alignment horizontal="center" vertical="center"/>
    </xf>
    <xf numFmtId="0" fontId="27" fillId="0" borderId="0" xfId="2" applyAlignment="1">
      <alignment horizontal="center" vertical="center"/>
    </xf>
    <xf numFmtId="0" fontId="5" fillId="0" borderId="0" xfId="0" applyFont="1"/>
    <xf numFmtId="0" fontId="2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7" fillId="0" borderId="0" xfId="0" applyFont="1"/>
    <xf numFmtId="0" fontId="27" fillId="3" borderId="0" xfId="0" applyFont="1" applyFill="1" applyAlignment="1">
      <alignment horizontal="center" vertical="center" wrapText="1"/>
    </xf>
    <xf numFmtId="0" fontId="4" fillId="3" borderId="0" xfId="1" applyFont="1" applyFill="1" applyAlignment="1">
      <alignment horizontal="center" vertical="center"/>
    </xf>
    <xf numFmtId="0" fontId="30" fillId="0" borderId="0" xfId="1" applyFont="1" applyAlignment="1">
      <alignment vertical="center"/>
    </xf>
    <xf numFmtId="0" fontId="30" fillId="4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3" borderId="0" xfId="1" applyFont="1" applyFill="1" applyAlignment="1">
      <alignment horizontal="center" vertical="center"/>
    </xf>
    <xf numFmtId="0" fontId="2" fillId="0" borderId="0" xfId="1" applyFont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center" vertical="center"/>
    </xf>
    <xf numFmtId="0" fontId="27" fillId="0" borderId="0" xfId="2" applyAlignment="1">
      <alignment horizontal="center" vertical="center"/>
    </xf>
    <xf numFmtId="0" fontId="29" fillId="0" borderId="0" xfId="2" applyFont="1" applyAlignment="1">
      <alignment horizontal="center" vertical="center"/>
    </xf>
    <xf numFmtId="0" fontId="1" fillId="0" borderId="0" xfId="1" applyFont="1" applyAlignment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5F2742A2-8032-4095-9447-DCFE9F811B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299003</xdr:colOff>
      <xdr:row>13</xdr:row>
      <xdr:rowOff>85725</xdr:rowOff>
    </xdr:from>
    <xdr:to>
      <xdr:col>11</xdr:col>
      <xdr:colOff>307285</xdr:colOff>
      <xdr:row>18</xdr:row>
      <xdr:rowOff>151986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141585" y="2562225"/>
          <a:ext cx="1808480" cy="1018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/>
            <a:t>只有黑色的几列字段是手动配置的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pane xSplit="3" ySplit="3" topLeftCell="O4" activePane="bottomRight" state="frozen"/>
      <selection pane="topRight" activeCell="D1" sqref="D1"/>
      <selection pane="bottomLeft" activeCell="A4" sqref="A4"/>
      <selection pane="bottomRight" activeCell="V5" sqref="V5"/>
    </sheetView>
  </sheetViews>
  <sheetFormatPr defaultColWidth="9.125" defaultRowHeight="14.25" x14ac:dyDescent="0.2"/>
  <cols>
    <col min="1" max="1" width="10.5" customWidth="1"/>
    <col min="2" max="2" width="10.5" style="32" customWidth="1"/>
    <col min="3" max="3" width="10.75" style="38" bestFit="1" customWidth="1"/>
    <col min="4" max="4" width="10.25" customWidth="1"/>
    <col min="5" max="5" width="26.625" customWidth="1"/>
    <col min="6" max="6" width="9.125" style="32"/>
    <col min="7" max="7" width="10.875" style="31" customWidth="1"/>
    <col min="8" max="8" width="15" style="31" customWidth="1"/>
    <col min="9" max="9" width="11" style="31" customWidth="1"/>
    <col min="10" max="10" width="11.375" style="31" customWidth="1"/>
    <col min="11" max="12" width="14" style="31" customWidth="1"/>
    <col min="13" max="13" width="16.625" style="31" bestFit="1" customWidth="1"/>
    <col min="14" max="14" width="94.125" style="31" customWidth="1"/>
    <col min="15" max="15" width="10.25" customWidth="1"/>
    <col min="16" max="16" width="36.25" customWidth="1"/>
    <col min="17" max="17" width="16.375" style="32" customWidth="1"/>
    <col min="18" max="18" width="27.75" customWidth="1"/>
    <col min="19" max="19" width="77" bestFit="1" customWidth="1"/>
  </cols>
  <sheetData>
    <row r="1" spans="1:19" s="28" customFormat="1" x14ac:dyDescent="0.2">
      <c r="A1" s="28" t="s">
        <v>0</v>
      </c>
      <c r="B1" s="28" t="s">
        <v>1</v>
      </c>
      <c r="C1" s="33"/>
      <c r="D1" s="55" t="s">
        <v>2</v>
      </c>
      <c r="E1" s="55"/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55" t="s">
        <v>12</v>
      </c>
      <c r="P1" s="55"/>
      <c r="Q1" s="55" t="s">
        <v>13</v>
      </c>
      <c r="R1" s="55"/>
      <c r="S1" s="28" t="s">
        <v>172</v>
      </c>
    </row>
    <row r="2" spans="1:19" s="29" customFormat="1" x14ac:dyDescent="0.2">
      <c r="A2" s="29" t="s">
        <v>14</v>
      </c>
      <c r="B2" s="29" t="s">
        <v>15</v>
      </c>
      <c r="C2" s="35"/>
      <c r="D2" s="56" t="s">
        <v>16</v>
      </c>
      <c r="E2" s="56"/>
      <c r="F2" s="29" t="s">
        <v>17</v>
      </c>
      <c r="G2" s="34" t="s">
        <v>17</v>
      </c>
      <c r="H2" s="34" t="s">
        <v>17</v>
      </c>
      <c r="I2" s="34" t="s">
        <v>17</v>
      </c>
      <c r="J2" s="34" t="s">
        <v>17</v>
      </c>
      <c r="K2" s="34" t="s">
        <v>17</v>
      </c>
      <c r="L2" s="34" t="s">
        <v>17</v>
      </c>
      <c r="M2" s="34" t="s">
        <v>17</v>
      </c>
      <c r="N2" s="34" t="s">
        <v>18</v>
      </c>
      <c r="O2" s="56" t="s">
        <v>16</v>
      </c>
      <c r="P2" s="56"/>
      <c r="Q2" s="56" t="s">
        <v>16</v>
      </c>
      <c r="R2" s="56"/>
      <c r="S2" s="29" t="s">
        <v>173</v>
      </c>
    </row>
    <row r="3" spans="1:19" s="36" customFormat="1" ht="28.5" x14ac:dyDescent="0.2">
      <c r="B3" s="36" t="s">
        <v>19</v>
      </c>
      <c r="C3" s="45" t="s">
        <v>20</v>
      </c>
      <c r="D3" s="36" t="s">
        <v>21</v>
      </c>
      <c r="E3" s="36" t="s">
        <v>22</v>
      </c>
      <c r="F3" s="36" t="s">
        <v>23</v>
      </c>
      <c r="G3" s="36" t="s">
        <v>24</v>
      </c>
      <c r="H3" s="36" t="s">
        <v>25</v>
      </c>
      <c r="I3" s="36" t="s">
        <v>26</v>
      </c>
      <c r="J3" s="36" t="s">
        <v>27</v>
      </c>
      <c r="K3" s="36" t="s">
        <v>28</v>
      </c>
      <c r="L3" s="36" t="s">
        <v>29</v>
      </c>
      <c r="M3" s="36" t="s">
        <v>30</v>
      </c>
      <c r="N3" s="36" t="s">
        <v>31</v>
      </c>
      <c r="O3" s="36" t="s">
        <v>21</v>
      </c>
      <c r="P3" s="48" t="s">
        <v>177</v>
      </c>
      <c r="Q3" s="36" t="s">
        <v>21</v>
      </c>
      <c r="R3" s="36" t="s">
        <v>32</v>
      </c>
      <c r="S3" s="46" t="s">
        <v>171</v>
      </c>
    </row>
    <row r="4" spans="1:19" x14ac:dyDescent="0.2">
      <c r="A4">
        <v>300000000</v>
      </c>
      <c r="B4" s="32">
        <f>A4+1000000</f>
        <v>301000000</v>
      </c>
      <c r="C4" s="38" t="s">
        <v>33</v>
      </c>
      <c r="D4" t="s">
        <v>34</v>
      </c>
      <c r="E4" s="39" t="s">
        <v>35</v>
      </c>
      <c r="F4" s="32">
        <v>100</v>
      </c>
      <c r="G4" s="40">
        <v>5000</v>
      </c>
      <c r="H4" s="40">
        <v>1000</v>
      </c>
      <c r="I4" s="40">
        <v>8000</v>
      </c>
      <c r="J4" s="40">
        <v>-24000</v>
      </c>
      <c r="K4" s="40">
        <v>-500</v>
      </c>
      <c r="L4" s="40">
        <v>1000</v>
      </c>
      <c r="M4" s="40">
        <v>12</v>
      </c>
      <c r="N4" s="41" t="s">
        <v>36</v>
      </c>
      <c r="O4" t="s">
        <v>34</v>
      </c>
      <c r="P4" t="str">
        <f>"backpack_data/backpack_"&amp;A4</f>
        <v>backpack_data/backpack_300000000</v>
      </c>
      <c r="Q4" s="32" t="s">
        <v>37</v>
      </c>
      <c r="R4" t="s">
        <v>38</v>
      </c>
    </row>
    <row r="5" spans="1:19" x14ac:dyDescent="0.2">
      <c r="A5">
        <v>300000001</v>
      </c>
      <c r="B5" s="32">
        <f t="shared" ref="B5:B9" si="0">A5+1000000</f>
        <v>301000001</v>
      </c>
      <c r="C5" s="38" t="s">
        <v>174</v>
      </c>
      <c r="D5" t="s">
        <v>34</v>
      </c>
      <c r="E5" s="39" t="s">
        <v>39</v>
      </c>
      <c r="F5" s="32">
        <v>100</v>
      </c>
      <c r="G5" s="40">
        <v>3000</v>
      </c>
      <c r="H5" s="40">
        <v>1000</v>
      </c>
      <c r="I5" s="40">
        <v>3500</v>
      </c>
      <c r="J5" s="40">
        <v>-4000</v>
      </c>
      <c r="K5" s="40">
        <v>-450</v>
      </c>
      <c r="L5" s="40">
        <v>800</v>
      </c>
      <c r="M5" s="40">
        <v>12</v>
      </c>
      <c r="N5" s="41" t="s">
        <v>36</v>
      </c>
      <c r="O5" t="s">
        <v>34</v>
      </c>
      <c r="P5" t="str">
        <f>"backpack_data/backpack_"&amp;A5</f>
        <v>backpack_data/backpack_300000001</v>
      </c>
      <c r="Q5" s="32" t="s">
        <v>37</v>
      </c>
      <c r="R5" t="s">
        <v>40</v>
      </c>
      <c r="S5" s="44" t="s">
        <v>176</v>
      </c>
    </row>
    <row r="6" spans="1:19" x14ac:dyDescent="0.2">
      <c r="A6">
        <v>300000002</v>
      </c>
      <c r="B6" s="32">
        <f t="shared" si="0"/>
        <v>301000002</v>
      </c>
      <c r="C6" s="38" t="s">
        <v>41</v>
      </c>
      <c r="F6" s="32">
        <v>100</v>
      </c>
      <c r="G6" s="40"/>
      <c r="H6" s="40"/>
      <c r="I6" s="40"/>
      <c r="J6" s="40"/>
      <c r="K6" s="40"/>
      <c r="L6" s="40"/>
      <c r="M6" s="40"/>
      <c r="S6" s="47" t="s">
        <v>175</v>
      </c>
    </row>
    <row r="7" spans="1:19" x14ac:dyDescent="0.2">
      <c r="A7">
        <v>300000003</v>
      </c>
      <c r="B7" s="32">
        <f t="shared" si="0"/>
        <v>301000003</v>
      </c>
      <c r="C7" s="38" t="s">
        <v>42</v>
      </c>
      <c r="F7" s="32">
        <v>100</v>
      </c>
    </row>
    <row r="8" spans="1:19" x14ac:dyDescent="0.2">
      <c r="A8">
        <v>300000004</v>
      </c>
      <c r="B8" s="32">
        <f t="shared" si="0"/>
        <v>301000004</v>
      </c>
      <c r="C8" s="38" t="s">
        <v>43</v>
      </c>
      <c r="F8" s="32">
        <v>100</v>
      </c>
    </row>
    <row r="9" spans="1:19" x14ac:dyDescent="0.2">
      <c r="A9">
        <v>300000005</v>
      </c>
      <c r="B9" s="32">
        <f t="shared" si="0"/>
        <v>301000005</v>
      </c>
      <c r="C9" s="38" t="s">
        <v>44</v>
      </c>
      <c r="F9" s="32">
        <v>100</v>
      </c>
    </row>
  </sheetData>
  <mergeCells count="6">
    <mergeCell ref="D1:E1"/>
    <mergeCell ref="O1:P1"/>
    <mergeCell ref="Q1:R1"/>
    <mergeCell ref="D2:E2"/>
    <mergeCell ref="O2:P2"/>
    <mergeCell ref="Q2:R2"/>
  </mergeCells>
  <phoneticPr fontId="2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8"/>
  <sheetViews>
    <sheetView tabSelected="1" workbookViewId="0">
      <pane xSplit="4" ySplit="4" topLeftCell="K5" activePane="bottomRight" state="frozen"/>
      <selection pane="topRight" activeCell="F1" sqref="F1"/>
      <selection pane="bottomLeft" activeCell="A5" sqref="A5"/>
      <selection pane="bottomRight" activeCell="Q10" sqref="Q10"/>
    </sheetView>
  </sheetViews>
  <sheetFormatPr defaultColWidth="9" defaultRowHeight="14.25" x14ac:dyDescent="0.2"/>
  <cols>
    <col min="1" max="2" width="10.625" style="18" customWidth="1"/>
    <col min="3" max="4" width="16.75" style="19" customWidth="1"/>
    <col min="5" max="5" width="11.375" style="18" customWidth="1"/>
    <col min="6" max="6" width="10.5" style="20" customWidth="1"/>
    <col min="7" max="7" width="17.25" style="18" customWidth="1"/>
    <col min="8" max="8" width="7.875" style="18" bestFit="1" customWidth="1"/>
    <col min="9" max="9" width="24.25" style="18" bestFit="1" customWidth="1"/>
    <col min="10" max="10" width="9" style="18" customWidth="1"/>
    <col min="11" max="11" width="13.125" style="4" customWidth="1"/>
    <col min="12" max="12" width="92" style="20" customWidth="1"/>
    <col min="13" max="13" width="9" style="18"/>
    <col min="14" max="14" width="10.5" style="4" customWidth="1"/>
    <col min="15" max="15" width="9" style="4"/>
    <col min="16" max="16" width="19.25" style="4" customWidth="1"/>
    <col min="17" max="17" width="11" style="50" bestFit="1" customWidth="1"/>
    <col min="18" max="18" width="26.75" style="18" bestFit="1" customWidth="1"/>
    <col min="19" max="16384" width="9" style="18"/>
  </cols>
  <sheetData>
    <row r="1" spans="1:18" x14ac:dyDescent="0.2">
      <c r="A1" s="18" t="s">
        <v>66</v>
      </c>
      <c r="F1" s="18"/>
      <c r="L1" s="18"/>
      <c r="Q1" s="18"/>
    </row>
    <row r="2" spans="1:18" s="14" customFormat="1" ht="15.75" x14ac:dyDescent="0.2">
      <c r="A2" s="14" t="s">
        <v>0</v>
      </c>
      <c r="B2" s="14" t="s">
        <v>67</v>
      </c>
      <c r="C2" s="21"/>
      <c r="D2" s="21"/>
      <c r="E2" s="14" t="s">
        <v>1</v>
      </c>
      <c r="F2" s="14" t="s">
        <v>68</v>
      </c>
      <c r="G2" s="14" t="s">
        <v>69</v>
      </c>
      <c r="H2" s="57" t="s">
        <v>70</v>
      </c>
      <c r="I2" s="57"/>
      <c r="J2" s="14" t="s">
        <v>71</v>
      </c>
      <c r="K2" s="14" t="s">
        <v>72</v>
      </c>
      <c r="L2" s="14" t="s">
        <v>73</v>
      </c>
      <c r="M2" s="14" t="s">
        <v>3</v>
      </c>
      <c r="N2" s="14" t="s">
        <v>11</v>
      </c>
      <c r="O2" s="14" t="s">
        <v>74</v>
      </c>
      <c r="P2" s="14" t="s">
        <v>75</v>
      </c>
      <c r="Q2" s="57" t="s">
        <v>178</v>
      </c>
      <c r="R2" s="57"/>
    </row>
    <row r="3" spans="1:18" s="15" customFormat="1" ht="15.75" x14ac:dyDescent="0.2">
      <c r="A3" s="15" t="s">
        <v>14</v>
      </c>
      <c r="B3" s="15" t="s">
        <v>170</v>
      </c>
      <c r="C3" s="21"/>
      <c r="D3" s="21"/>
      <c r="E3" s="15" t="s">
        <v>15</v>
      </c>
      <c r="F3" s="15" t="s">
        <v>15</v>
      </c>
      <c r="G3" s="15" t="s">
        <v>76</v>
      </c>
      <c r="H3" s="58" t="s">
        <v>179</v>
      </c>
      <c r="I3" s="58"/>
      <c r="J3" s="15" t="s">
        <v>77</v>
      </c>
      <c r="K3" s="15" t="s">
        <v>78</v>
      </c>
      <c r="L3" s="15" t="s">
        <v>79</v>
      </c>
      <c r="M3" s="15" t="s">
        <v>17</v>
      </c>
      <c r="N3" s="15" t="s">
        <v>18</v>
      </c>
      <c r="O3" s="15" t="s">
        <v>17</v>
      </c>
      <c r="P3" s="15" t="s">
        <v>17</v>
      </c>
      <c r="Q3" s="58" t="s">
        <v>179</v>
      </c>
      <c r="R3" s="58"/>
    </row>
    <row r="4" spans="1:18" s="16" customFormat="1" ht="28.5" x14ac:dyDescent="0.2">
      <c r="A4" s="16" t="s">
        <v>80</v>
      </c>
      <c r="B4" s="16" t="s">
        <v>81</v>
      </c>
      <c r="C4" s="22" t="s">
        <v>20</v>
      </c>
      <c r="D4" s="22" t="s">
        <v>83</v>
      </c>
      <c r="E4" s="16" t="s">
        <v>82</v>
      </c>
      <c r="F4" s="16" t="s">
        <v>84</v>
      </c>
      <c r="G4" s="16" t="s">
        <v>85</v>
      </c>
      <c r="H4" s="53" t="s">
        <v>183</v>
      </c>
      <c r="I4" s="53" t="s">
        <v>184</v>
      </c>
      <c r="J4" s="16" t="s">
        <v>86</v>
      </c>
      <c r="K4" s="16" t="s">
        <v>87</v>
      </c>
      <c r="L4" s="25" t="s">
        <v>88</v>
      </c>
      <c r="M4" s="16" t="s">
        <v>89</v>
      </c>
      <c r="N4" s="16" t="s">
        <v>90</v>
      </c>
      <c r="O4" s="16" t="s">
        <v>91</v>
      </c>
      <c r="P4" s="16" t="s">
        <v>92</v>
      </c>
      <c r="Q4" s="49" t="s">
        <v>180</v>
      </c>
      <c r="R4" s="49" t="s">
        <v>181</v>
      </c>
    </row>
    <row r="5" spans="1:18" x14ac:dyDescent="0.2">
      <c r="A5" s="18">
        <v>200000003</v>
      </c>
      <c r="B5" s="18">
        <v>0</v>
      </c>
      <c r="C5" s="19" t="s">
        <v>93</v>
      </c>
      <c r="D5" s="19" t="s">
        <v>94</v>
      </c>
      <c r="E5" s="18">
        <f t="shared" ref="E5:E25" si="0">$A5+1000000</f>
        <v>201000003</v>
      </c>
      <c r="F5" s="18">
        <f t="shared" ref="F5:F25" si="1">$A5+2000000</f>
        <v>202000003</v>
      </c>
      <c r="G5" s="18" t="s">
        <v>95</v>
      </c>
      <c r="H5" s="52" t="s">
        <v>182</v>
      </c>
      <c r="I5" s="18" t="str">
        <f>"device_icon/di_"&amp;$A5</f>
        <v>device_icon/di_200000003</v>
      </c>
      <c r="J5" s="18" t="s">
        <v>96</v>
      </c>
      <c r="K5" s="4">
        <v>0.8</v>
      </c>
      <c r="L5" s="20" t="str">
        <f t="array" aca="1" ref="L5" ca="1">_xlfn.TEXTJOIN(";",1,_xlfn.LET(_xlpm.data_table,"slot_prefeb",_xlpm.data_column_key,"a",_xlpm.data_column_value,"h",_xlpm.row_num,COUNTA(slot_prefeb!A:A)-1,_xlpm.key,A5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车轮=caravan~device_prefeb/dp_200000003_0</v>
      </c>
      <c r="M5" s="18">
        <v>10</v>
      </c>
      <c r="N5" s="4">
        <v>1000</v>
      </c>
      <c r="O5" s="4">
        <v>10</v>
      </c>
      <c r="P5" s="4">
        <v>1</v>
      </c>
      <c r="Q5" s="52" t="s">
        <v>182</v>
      </c>
      <c r="R5" s="18" t="str">
        <f>"device_graph/dg_"&amp;A5</f>
        <v>device_graph/dg_200000003</v>
      </c>
    </row>
    <row r="6" spans="1:18" x14ac:dyDescent="0.2">
      <c r="A6" s="18">
        <v>200000004</v>
      </c>
      <c r="B6" s="18">
        <v>0</v>
      </c>
      <c r="C6" s="19" t="s">
        <v>97</v>
      </c>
      <c r="D6" s="19" t="s">
        <v>94</v>
      </c>
      <c r="E6" s="18">
        <f t="shared" si="0"/>
        <v>201000004</v>
      </c>
      <c r="F6" s="18">
        <f t="shared" si="1"/>
        <v>202000004</v>
      </c>
      <c r="G6" s="18" t="s">
        <v>95</v>
      </c>
      <c r="H6" s="52" t="s">
        <v>182</v>
      </c>
      <c r="I6" s="18" t="str">
        <f t="shared" ref="I6:I38" si="2">"device_icon/di_"&amp;$A6</f>
        <v>device_icon/di_200000004</v>
      </c>
      <c r="J6" s="18" t="s">
        <v>96</v>
      </c>
      <c r="K6" s="4">
        <v>0.85</v>
      </c>
      <c r="L6" s="20" t="str">
        <f t="array" aca="1" ref="L6" ca="1">_xlfn.TEXTJOIN(";",1,_xlfn.LET(_xlpm.data_table,"slot_prefeb",_xlpm.data_column_key,"a",_xlpm.data_column_value,"h",_xlpm.row_num,COUNTA(slot_prefeb!A:A)-1,_xlpm.key,A6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车轮=caravan~device_prefeb/dp_200000004_0</v>
      </c>
      <c r="M6" s="18">
        <v>10</v>
      </c>
      <c r="N6" s="4">
        <v>1000</v>
      </c>
      <c r="O6" s="4">
        <v>20</v>
      </c>
      <c r="P6" s="4">
        <v>1</v>
      </c>
      <c r="Q6" s="52" t="s">
        <v>182</v>
      </c>
      <c r="R6" s="18" t="str">
        <f t="shared" ref="R6:R18" si="3">"device_graph/dg_"&amp;A6</f>
        <v>device_graph/dg_200000004</v>
      </c>
    </row>
    <row r="7" spans="1:18" x14ac:dyDescent="0.2">
      <c r="A7" s="18">
        <v>200000005</v>
      </c>
      <c r="B7" s="18">
        <v>0</v>
      </c>
      <c r="C7" s="19" t="s">
        <v>98</v>
      </c>
      <c r="D7" s="19" t="s">
        <v>94</v>
      </c>
      <c r="E7" s="18">
        <f t="shared" si="0"/>
        <v>201000005</v>
      </c>
      <c r="F7" s="18">
        <f t="shared" si="1"/>
        <v>202000005</v>
      </c>
      <c r="G7" s="18" t="s">
        <v>95</v>
      </c>
      <c r="H7" s="52" t="s">
        <v>182</v>
      </c>
      <c r="I7" s="18" t="str">
        <f t="shared" si="2"/>
        <v>device_icon/di_200000005</v>
      </c>
      <c r="J7" s="18" t="s">
        <v>96</v>
      </c>
      <c r="K7" s="4">
        <v>0.5</v>
      </c>
      <c r="L7" s="20" t="str">
        <f t="array" aca="1" ref="L7" ca="1">_xlfn.TEXTJOIN(";",1,_xlfn.LET(_xlpm.data_table,"slot_prefeb",_xlpm.data_column_key,"a",_xlpm.data_column_value,"h",_xlpm.row_num,COUNTA(slot_prefeb!A:A)-1,_xlpm.key,A7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车轮=caravan~device_prefeb/dp_200000005_0</v>
      </c>
      <c r="M7" s="18">
        <v>10</v>
      </c>
      <c r="N7" s="4">
        <v>1000</v>
      </c>
      <c r="O7" s="4">
        <v>5</v>
      </c>
      <c r="P7" s="4">
        <v>1</v>
      </c>
      <c r="Q7" s="52" t="s">
        <v>182</v>
      </c>
      <c r="R7" s="18" t="str">
        <f t="shared" si="3"/>
        <v>device_graph/dg_200000005</v>
      </c>
    </row>
    <row r="8" spans="1:18" x14ac:dyDescent="0.2">
      <c r="A8" s="18">
        <v>200000006</v>
      </c>
      <c r="B8" s="18">
        <v>0</v>
      </c>
      <c r="C8" s="19" t="s">
        <v>99</v>
      </c>
      <c r="D8" s="19" t="s">
        <v>94</v>
      </c>
      <c r="E8" s="18">
        <f t="shared" si="0"/>
        <v>201000006</v>
      </c>
      <c r="F8" s="18">
        <f t="shared" si="1"/>
        <v>202000006</v>
      </c>
      <c r="G8" s="18" t="s">
        <v>95</v>
      </c>
      <c r="H8" s="52" t="s">
        <v>182</v>
      </c>
      <c r="I8" s="18" t="str">
        <f t="shared" si="2"/>
        <v>device_icon/di_200000006</v>
      </c>
      <c r="J8" s="18" t="s">
        <v>96</v>
      </c>
      <c r="K8" s="4">
        <v>0.5</v>
      </c>
      <c r="L8" s="20" t="str">
        <f t="array" aca="1" ref="L8" ca="1">_xlfn.TEXTJOIN(";",1,_xlfn.LET(_xlpm.data_table,"slot_prefeb",_xlpm.data_column_key,"a",_xlpm.data_column_value,"h",_xlpm.row_num,COUNTA(slot_prefeb!A:A)-1,_xlpm.key,A8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车轮=caravan~device_prefeb/dp_200000006_0</v>
      </c>
      <c r="M8" s="18">
        <v>10</v>
      </c>
      <c r="N8" s="4">
        <v>1000</v>
      </c>
      <c r="O8" s="4">
        <v>15</v>
      </c>
      <c r="P8" s="4">
        <v>1</v>
      </c>
      <c r="Q8" s="52" t="s">
        <v>182</v>
      </c>
      <c r="R8" s="18" t="str">
        <f t="shared" si="3"/>
        <v>device_graph/dg_200000006</v>
      </c>
    </row>
    <row r="9" spans="1:18" x14ac:dyDescent="0.2">
      <c r="A9" s="18">
        <v>200010000</v>
      </c>
      <c r="B9" s="18">
        <v>0</v>
      </c>
      <c r="C9" s="19" t="s">
        <v>100</v>
      </c>
      <c r="E9" s="18">
        <f>$A9+1000000</f>
        <v>201010000</v>
      </c>
      <c r="F9" s="18">
        <f>$A9+2000000</f>
        <v>202010000</v>
      </c>
      <c r="G9" s="18" t="s">
        <v>101</v>
      </c>
      <c r="H9" s="52" t="s">
        <v>182</v>
      </c>
      <c r="I9" s="18" t="str">
        <f t="shared" si="2"/>
        <v>device_icon/di_200010000</v>
      </c>
      <c r="J9" s="18" t="s">
        <v>102</v>
      </c>
      <c r="L9" s="20" t="str">
        <f t="array" aca="1" ref="L9" ca="1">_xlfn.TEXTJOIN(";",1,_xlfn.LET(_xlpm.data_table,"slot_prefeb",_xlpm.data_column_key,"a",_xlpm.data_column_value,"h",_xlpm.row_num,COUNTA(slot_prefeb!A:A)-1,_xlpm.key,A9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前=caravan~device_prefeb/dp_200010000_0;前上=caravan~device_prefeb/dp_200010000_0;顶部=caravan~device_prefeb/dp_200010000_0;后=caravan~device_prefeb/dp_200010000_1;后上=caravan~device_prefeb/dp_200010000_1</v>
      </c>
      <c r="M9" s="18">
        <v>10</v>
      </c>
      <c r="O9" s="4">
        <v>10</v>
      </c>
      <c r="P9" s="4">
        <v>1</v>
      </c>
      <c r="Q9" s="61" t="s">
        <v>186</v>
      </c>
      <c r="R9" s="54" t="s">
        <v>185</v>
      </c>
    </row>
    <row r="10" spans="1:18" x14ac:dyDescent="0.2">
      <c r="A10" s="18">
        <v>200010001</v>
      </c>
      <c r="B10" s="18">
        <v>0</v>
      </c>
      <c r="C10" s="19" t="s">
        <v>103</v>
      </c>
      <c r="D10" s="19" t="s">
        <v>104</v>
      </c>
      <c r="E10" s="18">
        <f t="shared" si="0"/>
        <v>201010001</v>
      </c>
      <c r="F10" s="18">
        <f t="shared" si="1"/>
        <v>202010001</v>
      </c>
      <c r="G10" s="18" t="s">
        <v>101</v>
      </c>
      <c r="H10" s="52" t="s">
        <v>182</v>
      </c>
      <c r="I10" s="18" t="str">
        <f t="shared" si="2"/>
        <v>device_icon/di_200010001</v>
      </c>
      <c r="J10" s="18" t="s">
        <v>105</v>
      </c>
      <c r="L10" s="20" t="str">
        <f t="array" aca="1" ref="L10" ca="1">_xlfn.TEXTJOIN(";",1,_xlfn.LET(_xlpm.data_table,"slot_prefeb",_xlpm.data_column_key,"a",_xlpm.data_column_value,"h",_xlpm.row_num,COUNTA(slot_prefeb!A:A)-1,_xlpm.key,A10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顶部=caravan~device_prefeb/dp_200010001_0</v>
      </c>
      <c r="M10" s="18">
        <v>10</v>
      </c>
      <c r="O10" s="4">
        <v>4</v>
      </c>
      <c r="P10" s="4">
        <v>1</v>
      </c>
      <c r="Q10" s="52" t="s">
        <v>182</v>
      </c>
      <c r="R10" s="18" t="str">
        <f t="shared" si="3"/>
        <v>device_graph/dg_200010001</v>
      </c>
    </row>
    <row r="11" spans="1:18" x14ac:dyDescent="0.2">
      <c r="A11" s="18">
        <v>200010002</v>
      </c>
      <c r="B11" s="18">
        <v>0</v>
      </c>
      <c r="C11" s="19" t="s">
        <v>106</v>
      </c>
      <c r="D11" s="19" t="s">
        <v>104</v>
      </c>
      <c r="E11" s="18">
        <f t="shared" si="0"/>
        <v>201010002</v>
      </c>
      <c r="F11" s="18">
        <f t="shared" si="1"/>
        <v>202010002</v>
      </c>
      <c r="G11" s="18" t="s">
        <v>107</v>
      </c>
      <c r="H11" s="52" t="s">
        <v>182</v>
      </c>
      <c r="I11" s="18" t="str">
        <f t="shared" si="2"/>
        <v>device_icon/di_200010002</v>
      </c>
      <c r="J11" s="18" t="s">
        <v>105</v>
      </c>
      <c r="L11" s="20" t="str">
        <f t="array" aca="1" ref="L11" ca="1">_xlfn.TEXTJOIN(";",1,_xlfn.LET(_xlpm.data_table,"slot_prefeb",_xlpm.data_column_key,"a",_xlpm.data_column_value,"h",_xlpm.row_num,COUNTA(slot_prefeb!A:A)-1,_xlpm.key,A11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后=caravan~device_prefeb/dp_200010002_0;后上=caravan~device_prefeb/dp_200010002_0</v>
      </c>
      <c r="M11" s="18">
        <v>10</v>
      </c>
      <c r="O11" s="4">
        <v>30</v>
      </c>
      <c r="P11" s="4">
        <v>1</v>
      </c>
      <c r="Q11" s="52" t="s">
        <v>182</v>
      </c>
      <c r="R11" s="18" t="str">
        <f t="shared" si="3"/>
        <v>device_graph/dg_200010002</v>
      </c>
    </row>
    <row r="12" spans="1:18" x14ac:dyDescent="0.2">
      <c r="A12" s="18">
        <v>200010003</v>
      </c>
      <c r="B12" s="18">
        <v>0</v>
      </c>
      <c r="C12" s="19" t="s">
        <v>108</v>
      </c>
      <c r="D12" s="19" t="s">
        <v>94</v>
      </c>
      <c r="E12" s="18">
        <f t="shared" si="0"/>
        <v>201010003</v>
      </c>
      <c r="F12" s="18">
        <f t="shared" si="1"/>
        <v>202010003</v>
      </c>
      <c r="G12" s="18" t="s">
        <v>107</v>
      </c>
      <c r="H12" s="52" t="s">
        <v>182</v>
      </c>
      <c r="I12" s="18" t="str">
        <f t="shared" si="2"/>
        <v>device_icon/di_200010003</v>
      </c>
      <c r="J12" s="18" t="s">
        <v>109</v>
      </c>
      <c r="L12" s="20" t="str">
        <f t="array" aca="1" ref="L12" ca="1">_xlfn.TEXTJOIN(";",1,_xlfn.LET(_xlpm.data_table,"slot_prefeb",_xlpm.data_column_key,"a",_xlpm.data_column_value,"h",_xlpm.row_num,COUNTA(slot_prefeb!A:A)-1,_xlpm.key,A12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前上=caravan~device_prefeb/dp_200010003_0;后上=caravan~device_prefeb/dp_200010003_1</v>
      </c>
      <c r="M12" s="18">
        <v>10</v>
      </c>
      <c r="O12" s="4">
        <v>1</v>
      </c>
      <c r="P12" s="4">
        <v>1</v>
      </c>
      <c r="Q12" s="52" t="s">
        <v>182</v>
      </c>
      <c r="R12" s="18" t="str">
        <f t="shared" si="3"/>
        <v>device_graph/dg_200010003</v>
      </c>
    </row>
    <row r="13" spans="1:18" x14ac:dyDescent="0.2">
      <c r="A13" s="18">
        <v>200010004</v>
      </c>
      <c r="B13" s="18">
        <v>0</v>
      </c>
      <c r="C13" s="19" t="s">
        <v>110</v>
      </c>
      <c r="D13" s="19" t="s">
        <v>94</v>
      </c>
      <c r="E13" s="18">
        <f t="shared" si="0"/>
        <v>201010004</v>
      </c>
      <c r="F13" s="18">
        <f t="shared" si="1"/>
        <v>202010004</v>
      </c>
      <c r="G13" s="18" t="s">
        <v>111</v>
      </c>
      <c r="H13" s="52" t="s">
        <v>182</v>
      </c>
      <c r="I13" s="18" t="str">
        <f t="shared" si="2"/>
        <v>device_icon/di_200010004</v>
      </c>
      <c r="J13" s="18" t="s">
        <v>112</v>
      </c>
      <c r="L13" s="20" t="str">
        <f t="array" aca="1" ref="L13" ca="1">_xlfn.TEXTJOIN(";",1,_xlfn.LET(_xlpm.data_table,"slot_prefeb",_xlpm.data_column_key,"a",_xlpm.data_column_value,"h",_xlpm.row_num,COUNTA(slot_prefeb!A:A)-1,_xlpm.key,A13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顶部=caravan~device_prefeb/dp_200010004_0</v>
      </c>
      <c r="M13" s="18">
        <v>10</v>
      </c>
      <c r="N13" s="4">
        <v>210110000</v>
      </c>
      <c r="O13" s="4">
        <v>3</v>
      </c>
      <c r="P13" s="4">
        <v>1</v>
      </c>
      <c r="Q13" s="52" t="s">
        <v>182</v>
      </c>
      <c r="R13" s="18" t="str">
        <f t="shared" si="3"/>
        <v>device_graph/dg_200010004</v>
      </c>
    </row>
    <row r="14" spans="1:18" x14ac:dyDescent="0.2">
      <c r="A14" s="18">
        <v>200010005</v>
      </c>
      <c r="B14" s="18">
        <v>0</v>
      </c>
      <c r="C14" s="19" t="s">
        <v>113</v>
      </c>
      <c r="D14" s="19" t="s">
        <v>94</v>
      </c>
      <c r="E14" s="18">
        <f t="shared" si="0"/>
        <v>201010005</v>
      </c>
      <c r="F14" s="18">
        <f t="shared" si="1"/>
        <v>202010005</v>
      </c>
      <c r="G14" s="18" t="s">
        <v>114</v>
      </c>
      <c r="H14" s="52" t="s">
        <v>182</v>
      </c>
      <c r="I14" s="18" t="str">
        <f t="shared" si="2"/>
        <v>device_icon/di_200010005</v>
      </c>
      <c r="J14" s="18" t="s">
        <v>115</v>
      </c>
      <c r="L14" s="20" t="str">
        <f t="array" aca="1" ref="L14" ca="1">_xlfn.TEXTJOIN(";",1,_xlfn.LET(_xlpm.data_table,"slot_prefeb",_xlpm.data_column_key,"a",_xlpm.data_column_value,"h",_xlpm.row_num,COUNTA(slot_prefeb!A:A)-1,_xlpm.key,A14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顶部=caravan~device_prefeb/dp_200010005_0</v>
      </c>
      <c r="M14" s="18">
        <v>10</v>
      </c>
      <c r="N14" s="4">
        <v>210110001</v>
      </c>
      <c r="O14" s="4">
        <v>5</v>
      </c>
      <c r="P14" s="4">
        <v>1</v>
      </c>
      <c r="Q14" s="52" t="s">
        <v>182</v>
      </c>
      <c r="R14" s="18" t="str">
        <f t="shared" si="3"/>
        <v>device_graph/dg_200010005</v>
      </c>
    </row>
    <row r="15" spans="1:18" x14ac:dyDescent="0.2">
      <c r="A15" s="18">
        <v>200010006</v>
      </c>
      <c r="B15" s="18">
        <v>0</v>
      </c>
      <c r="C15" s="19" t="s">
        <v>116</v>
      </c>
      <c r="D15" s="19" t="s">
        <v>94</v>
      </c>
      <c r="E15" s="18">
        <f t="shared" si="0"/>
        <v>201010006</v>
      </c>
      <c r="F15" s="18">
        <f t="shared" si="1"/>
        <v>202010006</v>
      </c>
      <c r="G15" s="18" t="s">
        <v>117</v>
      </c>
      <c r="H15" s="52" t="s">
        <v>182</v>
      </c>
      <c r="I15" s="18" t="str">
        <f t="shared" si="2"/>
        <v>device_icon/di_200010006</v>
      </c>
      <c r="J15" s="18" t="s">
        <v>112</v>
      </c>
      <c r="L15" s="20" t="str">
        <f t="array" aca="1" ref="L15" ca="1">_xlfn.TEXTJOIN(";",1,_xlfn.LET(_xlpm.data_table,"slot_prefeb",_xlpm.data_column_key,"a",_xlpm.data_column_value,"h",_xlpm.row_num,COUNTA(slot_prefeb!A:A)-1,_xlpm.key,A15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顶部=caravan~device_prefeb/dp_200010006_0</v>
      </c>
      <c r="M15" s="18">
        <v>10</v>
      </c>
      <c r="N15" s="4">
        <v>210110002</v>
      </c>
      <c r="O15" s="4">
        <v>3</v>
      </c>
      <c r="P15" s="4">
        <v>1</v>
      </c>
      <c r="Q15" s="52" t="s">
        <v>182</v>
      </c>
      <c r="R15" s="18" t="str">
        <f t="shared" si="3"/>
        <v>device_graph/dg_200010006</v>
      </c>
    </row>
    <row r="16" spans="1:18" x14ac:dyDescent="0.2">
      <c r="A16" s="18">
        <v>200030000</v>
      </c>
      <c r="B16" s="18">
        <v>0</v>
      </c>
      <c r="C16" s="19" t="s">
        <v>118</v>
      </c>
      <c r="D16" s="19" t="s">
        <v>94</v>
      </c>
      <c r="E16" s="18">
        <f t="shared" si="0"/>
        <v>201030000</v>
      </c>
      <c r="F16" s="18">
        <f t="shared" si="1"/>
        <v>202030000</v>
      </c>
      <c r="H16" s="52" t="s">
        <v>182</v>
      </c>
      <c r="I16" s="18" t="str">
        <f t="shared" si="2"/>
        <v>device_icon/di_200030000</v>
      </c>
      <c r="J16" s="18" t="s">
        <v>96</v>
      </c>
      <c r="L16" s="20" t="str">
        <f t="array" aca="1" ref="L16" ca="1">_xlfn.TEXTJOIN(";",1,_xlfn.LET(_xlpm.data_table,"slot_prefeb",_xlpm.data_column_key,"a",_xlpm.data_column_value,"h",_xlpm.row_num,COUNTA(slot_prefeb!A:A)-1,_xlpm.key,A16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前=caravan~device_prefeb/dp_200030000_0;前上=caravan~device_prefeb/dp_200030000_0;后=caravan~device_prefeb/dp_200030000_1;后上=caravan~device_prefeb/dp_200030000_1</v>
      </c>
      <c r="M16" s="18">
        <v>10</v>
      </c>
      <c r="O16" s="4">
        <v>1</v>
      </c>
      <c r="P16" s="4">
        <v>1</v>
      </c>
      <c r="Q16" s="52" t="s">
        <v>182</v>
      </c>
      <c r="R16" s="18" t="str">
        <f t="shared" si="3"/>
        <v>device_graph/dg_200030000</v>
      </c>
    </row>
    <row r="17" spans="1:18" x14ac:dyDescent="0.2">
      <c r="A17" s="18">
        <v>200030001</v>
      </c>
      <c r="B17" s="18">
        <v>0</v>
      </c>
      <c r="C17" s="19" t="s">
        <v>119</v>
      </c>
      <c r="D17" s="19" t="s">
        <v>94</v>
      </c>
      <c r="E17" s="18">
        <f t="shared" si="0"/>
        <v>201030001</v>
      </c>
      <c r="F17" s="18">
        <f t="shared" si="1"/>
        <v>202030001</v>
      </c>
      <c r="H17" s="52" t="s">
        <v>182</v>
      </c>
      <c r="I17" s="18" t="str">
        <f t="shared" si="2"/>
        <v>device_icon/di_200030001</v>
      </c>
      <c r="J17" s="18" t="s">
        <v>96</v>
      </c>
      <c r="L17" s="20" t="str">
        <f t="array" aca="1" ref="L17" ca="1">_xlfn.TEXTJOIN(";",1,_xlfn.LET(_xlpm.data_table,"slot_prefeb",_xlpm.data_column_key,"a",_xlpm.data_column_value,"h",_xlpm.row_num,COUNTA(slot_prefeb!A:A)-1,_xlpm.key,A17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前=caravan~device_prefeb/dp_200030001_0;前上=caravan~device_prefeb/dp_200030001_0</v>
      </c>
      <c r="M17" s="18">
        <v>10</v>
      </c>
      <c r="O17" s="4">
        <v>15</v>
      </c>
      <c r="P17" s="4">
        <v>1</v>
      </c>
      <c r="Q17" s="52" t="s">
        <v>182</v>
      </c>
      <c r="R17" s="18" t="str">
        <f t="shared" si="3"/>
        <v>device_graph/dg_200030001</v>
      </c>
    </row>
    <row r="18" spans="1:18" x14ac:dyDescent="0.2">
      <c r="A18" s="18">
        <v>200030002</v>
      </c>
      <c r="B18" s="18">
        <v>0</v>
      </c>
      <c r="C18" s="19" t="s">
        <v>120</v>
      </c>
      <c r="D18" s="19" t="s">
        <v>94</v>
      </c>
      <c r="E18" s="18">
        <f t="shared" si="0"/>
        <v>201030002</v>
      </c>
      <c r="F18" s="18">
        <f t="shared" si="1"/>
        <v>202030002</v>
      </c>
      <c r="H18" s="52" t="s">
        <v>182</v>
      </c>
      <c r="I18" s="18" t="str">
        <f t="shared" si="2"/>
        <v>device_icon/di_200030002</v>
      </c>
      <c r="J18" s="18" t="s">
        <v>96</v>
      </c>
      <c r="L18" s="20" t="str">
        <f t="array" aca="1" ref="L18" ca="1">_xlfn.TEXTJOIN(";",1,_xlfn.LET(_xlpm.data_table,"slot_prefeb",_xlpm.data_column_key,"a",_xlpm.data_column_value,"h",_xlpm.row_num,COUNTA(slot_prefeb!A:A)-1,_xlpm.key,A18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顶部=caravan~device_prefeb/dp_200030002_0</v>
      </c>
      <c r="M18" s="18">
        <v>10</v>
      </c>
      <c r="O18" s="4">
        <v>10</v>
      </c>
      <c r="P18" s="4">
        <v>1</v>
      </c>
      <c r="Q18" s="52" t="s">
        <v>182</v>
      </c>
      <c r="R18" s="18" t="str">
        <f t="shared" si="3"/>
        <v>device_graph/dg_200030002</v>
      </c>
    </row>
    <row r="19" spans="1:18" x14ac:dyDescent="0.2">
      <c r="A19" s="18">
        <v>200030003</v>
      </c>
      <c r="B19" s="18">
        <v>0</v>
      </c>
      <c r="C19" s="19" t="s">
        <v>121</v>
      </c>
      <c r="D19" s="19" t="s">
        <v>94</v>
      </c>
      <c r="E19" s="18">
        <f t="shared" si="0"/>
        <v>201030003</v>
      </c>
      <c r="F19" s="18">
        <f t="shared" si="1"/>
        <v>202030003</v>
      </c>
      <c r="H19" s="52" t="s">
        <v>182</v>
      </c>
      <c r="I19" s="18" t="str">
        <f t="shared" si="2"/>
        <v>device_icon/di_200030003</v>
      </c>
      <c r="J19" s="18" t="s">
        <v>96</v>
      </c>
      <c r="L19" s="20" t="str">
        <f t="array" aca="1" ref="L19" ca="1">_xlfn.TEXTJOIN(";",1,_xlfn.LET(_xlpm.data_table,"slot_prefeb",_xlpm.data_column_key,"a",_xlpm.data_column_value,"h",_xlpm.row_num,COUNTA(slot_prefeb!A:A)-1,_xlpm.key,A19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前=caravan~device_prefeb/dp_200030003_0;前上=caravan~device_prefeb/dp_200030003_0;顶部=caravan~device_prefeb/dp_200030003_0;后=caravan~device_prefeb/dp_200030003_0;后上=caravan~device_prefeb/dp_200030003_0</v>
      </c>
      <c r="M19" s="18">
        <v>10</v>
      </c>
      <c r="O19" s="4">
        <v>3</v>
      </c>
      <c r="P19" s="4">
        <v>1</v>
      </c>
      <c r="Q19" s="52" t="s">
        <v>182</v>
      </c>
      <c r="R19" s="18" t="str">
        <f t="shared" ref="R19" si="4">"device_graph/dg_"&amp;A19</f>
        <v>device_graph/dg_200030003</v>
      </c>
    </row>
    <row r="20" spans="1:18" x14ac:dyDescent="0.2">
      <c r="A20" s="18">
        <v>200040000</v>
      </c>
      <c r="B20" s="18">
        <v>0</v>
      </c>
      <c r="C20" s="19" t="s">
        <v>122</v>
      </c>
      <c r="E20" s="18">
        <f t="shared" si="0"/>
        <v>201040000</v>
      </c>
      <c r="F20" s="18">
        <f t="shared" si="1"/>
        <v>202040000</v>
      </c>
      <c r="H20" s="52" t="s">
        <v>182</v>
      </c>
      <c r="I20" s="18" t="str">
        <f t="shared" si="2"/>
        <v>device_icon/di_200040000</v>
      </c>
      <c r="J20" s="18" t="s">
        <v>123</v>
      </c>
      <c r="L20" s="20" t="str">
        <f t="array" aca="1" ref="L20" ca="1">_xlfn.TEXTJOIN(";",1,_xlfn.LET(_xlpm.data_table,"slot_prefeb",_xlpm.data_column_key,"a",_xlpm.data_column_value,"h",_xlpm.row_num,COUNTA(slot_prefeb!A:A)-1,_xlpm.key,A20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顶部=caravan~device_prefeb/dp_200040000_0</v>
      </c>
      <c r="M20" s="18">
        <v>10</v>
      </c>
      <c r="N20" s="4">
        <v>4000</v>
      </c>
      <c r="P20" s="4">
        <v>1</v>
      </c>
      <c r="Q20" s="52"/>
    </row>
    <row r="21" spans="1:18" x14ac:dyDescent="0.2">
      <c r="A21" s="18">
        <v>200040001</v>
      </c>
      <c r="B21" s="18">
        <v>0</v>
      </c>
      <c r="C21" s="19" t="s">
        <v>124</v>
      </c>
      <c r="D21" s="19" t="s">
        <v>104</v>
      </c>
      <c r="E21" s="18">
        <f t="shared" si="0"/>
        <v>201040001</v>
      </c>
      <c r="F21" s="18">
        <f t="shared" si="1"/>
        <v>202040001</v>
      </c>
      <c r="H21" s="52" t="s">
        <v>182</v>
      </c>
      <c r="I21" s="18" t="str">
        <f t="shared" si="2"/>
        <v>device_icon/di_200040001</v>
      </c>
      <c r="J21" s="18" t="s">
        <v>102</v>
      </c>
      <c r="L21" s="20" t="str">
        <f t="array" aca="1" ref="L21" ca="1">_xlfn.TEXTJOIN(";",1,_xlfn.LET(_xlpm.data_table,"slot_prefeb",_xlpm.data_column_key,"a",_xlpm.data_column_value,"h",_xlpm.row_num,COUNTA(slot_prefeb!A:A)-1,_xlpm.key,A21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前底=caravan~device_prefeb/dp_200040001_0;后底=caravan~device_prefeb/dp_200040001_0</v>
      </c>
      <c r="M21" s="18">
        <v>10</v>
      </c>
      <c r="N21" s="4">
        <v>3000</v>
      </c>
      <c r="P21" s="4">
        <v>1</v>
      </c>
      <c r="Q21" s="52"/>
    </row>
    <row r="22" spans="1:18" x14ac:dyDescent="0.2">
      <c r="A22" s="18">
        <v>200040002</v>
      </c>
      <c r="B22" s="18">
        <v>0</v>
      </c>
      <c r="C22" s="19" t="s">
        <v>125</v>
      </c>
      <c r="D22" s="19" t="s">
        <v>94</v>
      </c>
      <c r="E22" s="18">
        <f t="shared" si="0"/>
        <v>201040002</v>
      </c>
      <c r="F22" s="18">
        <f t="shared" si="1"/>
        <v>202040002</v>
      </c>
      <c r="G22" s="18" t="s">
        <v>126</v>
      </c>
      <c r="H22" s="52" t="s">
        <v>182</v>
      </c>
      <c r="I22" s="18" t="str">
        <f t="shared" si="2"/>
        <v>device_icon/di_200040002</v>
      </c>
      <c r="J22" s="18" t="s">
        <v>102</v>
      </c>
      <c r="L22" s="20" t="str">
        <f t="array" aca="1" ref="L22" ca="1">_xlfn.TEXTJOIN(";",1,_xlfn.LET(_xlpm.data_table,"slot_prefeb",_xlpm.data_column_key,"a",_xlpm.data_column_value,"h",_xlpm.row_num,COUNTA(slot_prefeb!A:A)-1,_xlpm.key,A22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前底=caravan~device_prefeb/dp_200040002_0;后底=caravan~device_prefeb/dp_200040002_0</v>
      </c>
      <c r="M22" s="18">
        <v>10</v>
      </c>
      <c r="N22" s="4">
        <v>210140000</v>
      </c>
      <c r="P22" s="4">
        <v>1</v>
      </c>
      <c r="Q22" s="52" t="s">
        <v>182</v>
      </c>
      <c r="R22" s="18" t="str">
        <f t="shared" ref="R22:R23" si="5">"device_graph/dg_"&amp;A22</f>
        <v>device_graph/dg_200040002</v>
      </c>
    </row>
    <row r="23" spans="1:18" x14ac:dyDescent="0.2">
      <c r="A23" s="18">
        <v>200050000</v>
      </c>
      <c r="B23" s="18">
        <v>0</v>
      </c>
      <c r="C23" s="19" t="s">
        <v>127</v>
      </c>
      <c r="D23" s="19" t="s">
        <v>94</v>
      </c>
      <c r="E23" s="18">
        <f t="shared" si="0"/>
        <v>201050000</v>
      </c>
      <c r="F23" s="18">
        <f t="shared" si="1"/>
        <v>202050000</v>
      </c>
      <c r="G23" s="18" t="s">
        <v>128</v>
      </c>
      <c r="H23" s="52" t="s">
        <v>182</v>
      </c>
      <c r="I23" s="18" t="str">
        <f t="shared" si="2"/>
        <v>device_icon/di_200050000</v>
      </c>
      <c r="J23" s="18" t="s">
        <v>129</v>
      </c>
      <c r="L23" s="20" t="str">
        <f t="array" aca="1" ref="L23" ca="1">_xlfn.TEXTJOIN(";",1,_xlfn.LET(_xlpm.data_table,"slot_prefeb",_xlpm.data_column_key,"a",_xlpm.data_column_value,"h",_xlpm.row_num,COUNTA(slot_prefeb!A:A)-1,_xlpm.key,A23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后=caravan~device_prefeb/dp_200050000_0</v>
      </c>
      <c r="M23" s="18">
        <v>10</v>
      </c>
      <c r="N23" s="4">
        <v>210150002</v>
      </c>
      <c r="O23" s="4">
        <v>100</v>
      </c>
      <c r="P23" s="4">
        <v>1</v>
      </c>
      <c r="Q23" s="52" t="s">
        <v>182</v>
      </c>
      <c r="R23" s="18" t="str">
        <f t="shared" si="5"/>
        <v>device_graph/dg_200050000</v>
      </c>
    </row>
    <row r="24" spans="1:18" x14ac:dyDescent="0.2">
      <c r="A24" s="18">
        <v>200050001</v>
      </c>
      <c r="B24" s="18">
        <v>0</v>
      </c>
      <c r="C24" s="19" t="s">
        <v>130</v>
      </c>
      <c r="D24" s="19" t="s">
        <v>94</v>
      </c>
      <c r="E24" s="18">
        <f t="shared" si="0"/>
        <v>201050001</v>
      </c>
      <c r="F24" s="18">
        <f t="shared" si="1"/>
        <v>202050001</v>
      </c>
      <c r="G24" s="18" t="s">
        <v>131</v>
      </c>
      <c r="H24" s="52" t="s">
        <v>182</v>
      </c>
      <c r="I24" s="18" t="str">
        <f t="shared" si="2"/>
        <v>device_icon/di_200050001</v>
      </c>
      <c r="J24" s="18" t="s">
        <v>96</v>
      </c>
      <c r="L24" s="20" t="str">
        <f t="array" aca="1" ref="L24" ca="1">_xlfn.TEXTJOIN(";",1,_xlfn.LET(_xlpm.data_table,"slot_prefeb",_xlpm.data_column_key,"a",_xlpm.data_column_value,"h",_xlpm.row_num,COUNTA(slot_prefeb!A:A)-1,_xlpm.key,A24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后=caravan~device_prefeb/dp_200050001_0</v>
      </c>
      <c r="M24" s="18">
        <v>10</v>
      </c>
      <c r="N24" s="4">
        <v>210150001</v>
      </c>
      <c r="O24" s="4">
        <v>300</v>
      </c>
      <c r="P24" s="4">
        <v>1</v>
      </c>
      <c r="Q24" s="52" t="s">
        <v>182</v>
      </c>
      <c r="R24" s="18" t="str">
        <f t="shared" ref="R24:R25" si="6">"device_graph/dg_"&amp;A24</f>
        <v>device_graph/dg_200050001</v>
      </c>
    </row>
    <row r="25" spans="1:18" x14ac:dyDescent="0.2">
      <c r="A25" s="18">
        <v>200050002</v>
      </c>
      <c r="B25" s="18">
        <v>0</v>
      </c>
      <c r="C25" s="19" t="s">
        <v>132</v>
      </c>
      <c r="E25" s="18">
        <f t="shared" si="0"/>
        <v>201050002</v>
      </c>
      <c r="F25" s="18">
        <f t="shared" si="1"/>
        <v>202050002</v>
      </c>
      <c r="G25" s="18" t="s">
        <v>133</v>
      </c>
      <c r="H25" s="52" t="s">
        <v>182</v>
      </c>
      <c r="I25" s="18" t="str">
        <f t="shared" si="2"/>
        <v>device_icon/di_200050002</v>
      </c>
      <c r="J25" s="26" t="s">
        <v>129</v>
      </c>
      <c r="L25" s="20" t="str">
        <f t="array" aca="1" ref="L25" ca="1">_xlfn.TEXTJOIN(";",1,_xlfn.LET(_xlpm.data_table,"slot_prefeb",_xlpm.data_column_key,"a",_xlpm.data_column_value,"h",_xlpm.row_num,COUNTA(slot_prefeb!A:A)-1,_xlpm.key,A25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后=caravan~device_prefeb/dp_200050002_0</v>
      </c>
      <c r="M25" s="18">
        <v>10</v>
      </c>
      <c r="O25" s="4">
        <v>20</v>
      </c>
      <c r="P25" s="4">
        <v>1</v>
      </c>
      <c r="Q25" s="52" t="s">
        <v>182</v>
      </c>
      <c r="R25" s="18" t="str">
        <f t="shared" si="6"/>
        <v>device_graph/dg_200050002</v>
      </c>
    </row>
    <row r="26" spans="1:18" s="17" customFormat="1" x14ac:dyDescent="0.2">
      <c r="C26" s="23"/>
      <c r="D26" s="23"/>
      <c r="F26" s="24"/>
      <c r="K26" s="27"/>
      <c r="L26" s="24"/>
      <c r="N26" s="27"/>
      <c r="O26" s="27"/>
      <c r="P26" s="27"/>
      <c r="Q26" s="51"/>
    </row>
    <row r="27" spans="1:18" x14ac:dyDescent="0.2">
      <c r="A27" s="18">
        <v>310000000</v>
      </c>
      <c r="B27" s="18">
        <v>0</v>
      </c>
      <c r="C27" s="19" t="s">
        <v>150</v>
      </c>
      <c r="D27" s="19" t="s">
        <v>134</v>
      </c>
      <c r="E27" s="18">
        <f>$A27+1000000</f>
        <v>311000000</v>
      </c>
      <c r="F27" s="18">
        <f>$A27+2000000</f>
        <v>312000000</v>
      </c>
      <c r="H27" s="52" t="s">
        <v>182</v>
      </c>
      <c r="I27" s="18" t="str">
        <f t="shared" si="2"/>
        <v>device_icon/di_310000000</v>
      </c>
      <c r="J27" s="26" t="s">
        <v>129</v>
      </c>
      <c r="L27" s="20" t="str">
        <f t="array" aca="1" ref="L27" ca="1">_xlfn.TEXTJOIN(";",1,_xlfn.LET(_xlpm.data_table,"slot_prefeb",_xlpm.data_column_key,"a",_xlpm.data_column_value,"h",_xlpm.row_num,COUNTA(slot_prefeb!A:A)-1,_xlpm.key,A27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前=caravan~device_prefeb/dp_310000000_0;前上=caravan~device_prefeb/dp_310000000_0;顶部=caravan~device_prefeb/dp_310000000_0;后=caravan~device_prefeb/dp_310000000_1;后上=caravan~device_prefeb/dp_310000000_1</v>
      </c>
      <c r="M27" s="18">
        <v>10</v>
      </c>
      <c r="O27" s="4">
        <v>20</v>
      </c>
      <c r="P27" s="4">
        <v>1</v>
      </c>
      <c r="Q27" s="52" t="s">
        <v>182</v>
      </c>
      <c r="R27" s="18" t="str">
        <f t="shared" ref="R27:R28" si="7">"device_graph/dg_"&amp;A27</f>
        <v>device_graph/dg_310000000</v>
      </c>
    </row>
    <row r="28" spans="1:18" x14ac:dyDescent="0.2">
      <c r="A28" s="18">
        <v>310000000</v>
      </c>
      <c r="B28" s="18">
        <v>1</v>
      </c>
      <c r="C28" s="19" t="s">
        <v>150</v>
      </c>
      <c r="D28" s="19" t="s">
        <v>134</v>
      </c>
      <c r="E28" s="18">
        <f>$A28+1000000</f>
        <v>311000000</v>
      </c>
      <c r="F28" s="18">
        <f>$A28+2000000</f>
        <v>312000000</v>
      </c>
      <c r="H28" s="52" t="s">
        <v>182</v>
      </c>
      <c r="I28" s="18" t="str">
        <f t="shared" si="2"/>
        <v>device_icon/di_310000000</v>
      </c>
      <c r="J28" s="26" t="s">
        <v>129</v>
      </c>
      <c r="L28" s="20" t="str">
        <f t="array" aca="1" ref="L28" ca="1">_xlfn.TEXTJOIN(";",1,_xlfn.LET(_xlpm.data_table,"slot_prefeb",_xlpm.data_column_key,"a",_xlpm.data_column_value,"h",_xlpm.row_num,COUNTA(slot_prefeb!A:A)-1,_xlpm.key,A28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前=caravan~device_prefeb/dp_310000000_0;前上=caravan~device_prefeb/dp_310000000_0;顶部=caravan~device_prefeb/dp_310000000_0;后=caravan~device_prefeb/dp_310000000_1;后上=caravan~device_prefeb/dp_310000000_1</v>
      </c>
      <c r="M28" s="18">
        <v>10</v>
      </c>
      <c r="O28" s="4">
        <v>20</v>
      </c>
      <c r="P28" s="4">
        <v>1</v>
      </c>
      <c r="Q28" s="52" t="s">
        <v>182</v>
      </c>
      <c r="R28" s="18" t="str">
        <f t="shared" si="7"/>
        <v>device_graph/dg_310000000</v>
      </c>
    </row>
    <row r="29" spans="1:18" x14ac:dyDescent="0.2">
      <c r="A29" s="18">
        <v>310000000</v>
      </c>
      <c r="B29" s="18">
        <v>2</v>
      </c>
      <c r="C29" s="19" t="s">
        <v>150</v>
      </c>
      <c r="D29" s="19" t="s">
        <v>134</v>
      </c>
      <c r="E29" s="18">
        <f>$A29+1000000</f>
        <v>311000000</v>
      </c>
      <c r="F29" s="18">
        <f>$A29+2000000</f>
        <v>312000000</v>
      </c>
      <c r="H29" s="52" t="s">
        <v>182</v>
      </c>
      <c r="I29" s="18" t="str">
        <f t="shared" si="2"/>
        <v>device_icon/di_310000000</v>
      </c>
      <c r="J29" s="26" t="s">
        <v>129</v>
      </c>
      <c r="L29" s="20" t="str">
        <f t="array" aca="1" ref="L29" ca="1">_xlfn.TEXTJOIN(";",1,_xlfn.LET(_xlpm.data_table,"slot_prefeb",_xlpm.data_column_key,"a",_xlpm.data_column_value,"h",_xlpm.row_num,COUNTA(slot_prefeb!A:A)-1,_xlpm.key,A29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前=caravan~device_prefeb/dp_310000000_0;前上=caravan~device_prefeb/dp_310000000_0;顶部=caravan~device_prefeb/dp_310000000_0;后=caravan~device_prefeb/dp_310000000_1;后上=caravan~device_prefeb/dp_310000000_1</v>
      </c>
      <c r="M29" s="18">
        <v>10</v>
      </c>
      <c r="O29" s="4">
        <v>20</v>
      </c>
      <c r="P29" s="4">
        <v>1</v>
      </c>
      <c r="Q29" s="52" t="s">
        <v>182</v>
      </c>
      <c r="R29" s="18" t="str">
        <f t="shared" ref="R29:R38" si="8">"device_graph/dg_"&amp;A29</f>
        <v>device_graph/dg_310000000</v>
      </c>
    </row>
    <row r="30" spans="1:18" x14ac:dyDescent="0.2">
      <c r="A30" s="18">
        <v>310000001</v>
      </c>
      <c r="B30" s="18">
        <v>0</v>
      </c>
      <c r="D30" s="19" t="s">
        <v>134</v>
      </c>
      <c r="E30" s="18">
        <f t="shared" ref="E30:E38" si="9">$A30+1000000</f>
        <v>311000001</v>
      </c>
      <c r="F30" s="18">
        <f t="shared" ref="F30:F38" si="10">$A30+2000000</f>
        <v>312000001</v>
      </c>
      <c r="H30" s="52" t="s">
        <v>182</v>
      </c>
      <c r="I30" s="18" t="str">
        <f t="shared" si="2"/>
        <v>device_icon/di_310000001</v>
      </c>
      <c r="J30" s="26" t="s">
        <v>129</v>
      </c>
      <c r="L30" s="20" t="str">
        <f t="array" aca="1" ref="L30" ca="1">_xlfn.TEXTJOIN(";",1,_xlfn.LET(_xlpm.data_table,"slot_prefeb",_xlpm.data_column_key,"a",_xlpm.data_column_value,"h",_xlpm.row_num,COUNTA(slot_prefeb!A:A)-1,_xlpm.key,A30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前=caravan~device_prefeb/dp_310000001_0</v>
      </c>
      <c r="M30" s="18">
        <v>10</v>
      </c>
      <c r="O30" s="4">
        <v>20</v>
      </c>
      <c r="P30" s="4">
        <v>1</v>
      </c>
      <c r="Q30" s="52" t="s">
        <v>182</v>
      </c>
      <c r="R30" s="18" t="str">
        <f t="shared" si="8"/>
        <v>device_graph/dg_310000001</v>
      </c>
    </row>
    <row r="31" spans="1:18" x14ac:dyDescent="0.2">
      <c r="A31" s="18">
        <v>310000001</v>
      </c>
      <c r="B31" s="18">
        <v>1</v>
      </c>
      <c r="D31" s="19" t="s">
        <v>134</v>
      </c>
      <c r="E31" s="18">
        <f t="shared" si="9"/>
        <v>311000001</v>
      </c>
      <c r="F31" s="18">
        <f t="shared" si="10"/>
        <v>312000001</v>
      </c>
      <c r="H31" s="52" t="s">
        <v>182</v>
      </c>
      <c r="I31" s="18" t="str">
        <f t="shared" si="2"/>
        <v>device_icon/di_310000001</v>
      </c>
      <c r="J31" s="26" t="s">
        <v>129</v>
      </c>
      <c r="L31" s="20" t="str">
        <f t="array" aca="1" ref="L31" ca="1">_xlfn.TEXTJOIN(";",1,_xlfn.LET(_xlpm.data_table,"slot_prefeb",_xlpm.data_column_key,"a",_xlpm.data_column_value,"h",_xlpm.row_num,COUNTA(slot_prefeb!A:A)-1,_xlpm.key,A31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前=caravan~device_prefeb/dp_310000001_0</v>
      </c>
      <c r="M31" s="18">
        <v>10</v>
      </c>
      <c r="O31" s="4">
        <v>20</v>
      </c>
      <c r="P31" s="4">
        <v>1</v>
      </c>
      <c r="Q31" s="52" t="s">
        <v>182</v>
      </c>
      <c r="R31" s="18" t="str">
        <f t="shared" si="8"/>
        <v>device_graph/dg_310000001</v>
      </c>
    </row>
    <row r="32" spans="1:18" x14ac:dyDescent="0.2">
      <c r="A32" s="18">
        <v>310000001</v>
      </c>
      <c r="B32" s="18">
        <v>2</v>
      </c>
      <c r="D32" s="19" t="s">
        <v>134</v>
      </c>
      <c r="E32" s="18">
        <f t="shared" si="9"/>
        <v>311000001</v>
      </c>
      <c r="F32" s="18">
        <f t="shared" si="10"/>
        <v>312000001</v>
      </c>
      <c r="H32" s="52" t="s">
        <v>182</v>
      </c>
      <c r="I32" s="18" t="str">
        <f t="shared" si="2"/>
        <v>device_icon/di_310000001</v>
      </c>
      <c r="J32" s="26" t="s">
        <v>129</v>
      </c>
      <c r="L32" s="20" t="str">
        <f t="array" aca="1" ref="L32" ca="1">_xlfn.TEXTJOIN(";",1,_xlfn.LET(_xlpm.data_table,"slot_prefeb",_xlpm.data_column_key,"a",_xlpm.data_column_value,"h",_xlpm.row_num,COUNTA(slot_prefeb!A:A)-1,_xlpm.key,A32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前=caravan~device_prefeb/dp_310000001_0</v>
      </c>
      <c r="M32" s="18">
        <v>10</v>
      </c>
      <c r="O32" s="4">
        <v>20</v>
      </c>
      <c r="P32" s="4">
        <v>1</v>
      </c>
      <c r="Q32" s="52" t="s">
        <v>182</v>
      </c>
      <c r="R32" s="18" t="str">
        <f t="shared" si="8"/>
        <v>device_graph/dg_310000001</v>
      </c>
    </row>
    <row r="33" spans="1:18" x14ac:dyDescent="0.2">
      <c r="A33" s="18">
        <v>310000002</v>
      </c>
      <c r="B33" s="18">
        <v>0</v>
      </c>
      <c r="D33" s="19" t="s">
        <v>134</v>
      </c>
      <c r="E33" s="18">
        <f t="shared" si="9"/>
        <v>311000002</v>
      </c>
      <c r="F33" s="18">
        <f t="shared" si="10"/>
        <v>312000002</v>
      </c>
      <c r="H33" s="52" t="s">
        <v>182</v>
      </c>
      <c r="I33" s="18" t="str">
        <f t="shared" si="2"/>
        <v>device_icon/di_310000002</v>
      </c>
      <c r="J33" s="26" t="s">
        <v>129</v>
      </c>
      <c r="L33" s="20" t="str">
        <f t="array" aca="1" ref="L33" ca="1">_xlfn.TEXTJOIN(";",1,_xlfn.LET(_xlpm.data_table,"slot_prefeb",_xlpm.data_column_key,"a",_xlpm.data_column_value,"h",_xlpm.row_num,COUNTA(slot_prefeb!A:A)-1,_xlpm.key,A33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前=caravan~device_prefeb/dp_310000002_0</v>
      </c>
      <c r="M33" s="18">
        <v>10</v>
      </c>
      <c r="O33" s="4">
        <v>20</v>
      </c>
      <c r="P33" s="4">
        <v>1</v>
      </c>
      <c r="Q33" s="52" t="s">
        <v>182</v>
      </c>
      <c r="R33" s="18" t="str">
        <f t="shared" si="8"/>
        <v>device_graph/dg_310000002</v>
      </c>
    </row>
    <row r="34" spans="1:18" x14ac:dyDescent="0.2">
      <c r="A34" s="18">
        <v>310000002</v>
      </c>
      <c r="B34" s="18">
        <v>1</v>
      </c>
      <c r="D34" s="19" t="s">
        <v>134</v>
      </c>
      <c r="E34" s="18">
        <f t="shared" si="9"/>
        <v>311000002</v>
      </c>
      <c r="F34" s="18">
        <f t="shared" si="10"/>
        <v>312000002</v>
      </c>
      <c r="H34" s="52" t="s">
        <v>182</v>
      </c>
      <c r="I34" s="18" t="str">
        <f t="shared" si="2"/>
        <v>device_icon/di_310000002</v>
      </c>
      <c r="J34" s="26" t="s">
        <v>129</v>
      </c>
      <c r="L34" s="20" t="str">
        <f t="array" aca="1" ref="L34" ca="1">_xlfn.TEXTJOIN(";",1,_xlfn.LET(_xlpm.data_table,"slot_prefeb",_xlpm.data_column_key,"a",_xlpm.data_column_value,"h",_xlpm.row_num,COUNTA(slot_prefeb!A:A)-1,_xlpm.key,A34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前=caravan~device_prefeb/dp_310000002_0</v>
      </c>
      <c r="M34" s="18">
        <v>10</v>
      </c>
      <c r="O34" s="4">
        <v>20</v>
      </c>
      <c r="P34" s="4">
        <v>1</v>
      </c>
      <c r="Q34" s="52" t="s">
        <v>182</v>
      </c>
      <c r="R34" s="18" t="str">
        <f t="shared" si="8"/>
        <v>device_graph/dg_310000002</v>
      </c>
    </row>
    <row r="35" spans="1:18" x14ac:dyDescent="0.2">
      <c r="A35" s="18">
        <v>310000002</v>
      </c>
      <c r="B35" s="18">
        <v>2</v>
      </c>
      <c r="D35" s="19" t="s">
        <v>134</v>
      </c>
      <c r="E35" s="18">
        <f t="shared" si="9"/>
        <v>311000002</v>
      </c>
      <c r="F35" s="18">
        <f t="shared" si="10"/>
        <v>312000002</v>
      </c>
      <c r="H35" s="52" t="s">
        <v>182</v>
      </c>
      <c r="I35" s="18" t="str">
        <f t="shared" si="2"/>
        <v>device_icon/di_310000002</v>
      </c>
      <c r="J35" s="26" t="s">
        <v>129</v>
      </c>
      <c r="L35" s="20" t="str">
        <f t="array" aca="1" ref="L35" ca="1">_xlfn.TEXTJOIN(";",1,_xlfn.LET(_xlpm.data_table,"slot_prefeb",_xlpm.data_column_key,"a",_xlpm.data_column_value,"h",_xlpm.row_num,COUNTA(slot_prefeb!A:A)-1,_xlpm.key,A35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前=caravan~device_prefeb/dp_310000002_0</v>
      </c>
      <c r="M35" s="18">
        <v>10</v>
      </c>
      <c r="O35" s="4">
        <v>20</v>
      </c>
      <c r="P35" s="4">
        <v>1</v>
      </c>
      <c r="Q35" s="52" t="s">
        <v>182</v>
      </c>
      <c r="R35" s="18" t="str">
        <f t="shared" si="8"/>
        <v>device_graph/dg_310000002</v>
      </c>
    </row>
    <row r="36" spans="1:18" x14ac:dyDescent="0.2">
      <c r="A36" s="18">
        <v>310000003</v>
      </c>
      <c r="B36" s="18">
        <v>0</v>
      </c>
      <c r="D36" s="19" t="s">
        <v>134</v>
      </c>
      <c r="E36" s="18">
        <f t="shared" si="9"/>
        <v>311000003</v>
      </c>
      <c r="F36" s="18">
        <f t="shared" si="10"/>
        <v>312000003</v>
      </c>
      <c r="H36" s="52" t="s">
        <v>182</v>
      </c>
      <c r="I36" s="18" t="str">
        <f t="shared" si="2"/>
        <v>device_icon/di_310000003</v>
      </c>
      <c r="J36" s="26" t="s">
        <v>129</v>
      </c>
      <c r="L36" s="20" t="str">
        <f t="array" aca="1" ref="L36" ca="1">_xlfn.TEXTJOIN(";",1,_xlfn.LET(_xlpm.data_table,"slot_prefeb",_xlpm.data_column_key,"a",_xlpm.data_column_value,"h",_xlpm.row_num,COUNTA(slot_prefeb!A:A)-1,_xlpm.key,A36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前=caravan~device_prefeb/dp_310000003_0</v>
      </c>
      <c r="M36" s="18">
        <v>10</v>
      </c>
      <c r="O36" s="4">
        <v>20</v>
      </c>
      <c r="P36" s="4">
        <v>1</v>
      </c>
      <c r="Q36" s="52" t="s">
        <v>182</v>
      </c>
      <c r="R36" s="18" t="str">
        <f t="shared" si="8"/>
        <v>device_graph/dg_310000003</v>
      </c>
    </row>
    <row r="37" spans="1:18" x14ac:dyDescent="0.2">
      <c r="A37" s="18">
        <v>310000003</v>
      </c>
      <c r="B37" s="18">
        <v>1</v>
      </c>
      <c r="D37" s="19" t="s">
        <v>134</v>
      </c>
      <c r="E37" s="18">
        <f t="shared" si="9"/>
        <v>311000003</v>
      </c>
      <c r="F37" s="18">
        <f t="shared" si="10"/>
        <v>312000003</v>
      </c>
      <c r="H37" s="52" t="s">
        <v>182</v>
      </c>
      <c r="I37" s="18" t="str">
        <f t="shared" si="2"/>
        <v>device_icon/di_310000003</v>
      </c>
      <c r="J37" s="26" t="s">
        <v>129</v>
      </c>
      <c r="L37" s="20" t="str">
        <f t="array" aca="1" ref="L37" ca="1">_xlfn.TEXTJOIN(";",1,_xlfn.LET(_xlpm.data_table,"slot_prefeb",_xlpm.data_column_key,"a",_xlpm.data_column_value,"h",_xlpm.row_num,COUNTA(slot_prefeb!A:A)-1,_xlpm.key,A37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前=caravan~device_prefeb/dp_310000003_0</v>
      </c>
      <c r="M37" s="18">
        <v>10</v>
      </c>
      <c r="O37" s="4">
        <v>20</v>
      </c>
      <c r="P37" s="4">
        <v>1</v>
      </c>
      <c r="Q37" s="52" t="s">
        <v>182</v>
      </c>
      <c r="R37" s="18" t="str">
        <f t="shared" si="8"/>
        <v>device_graph/dg_310000003</v>
      </c>
    </row>
    <row r="38" spans="1:18" x14ac:dyDescent="0.2">
      <c r="A38" s="18">
        <v>310000003</v>
      </c>
      <c r="B38" s="18">
        <v>2</v>
      </c>
      <c r="D38" s="19" t="s">
        <v>134</v>
      </c>
      <c r="E38" s="18">
        <f t="shared" si="9"/>
        <v>311000003</v>
      </c>
      <c r="F38" s="18">
        <f t="shared" si="10"/>
        <v>312000003</v>
      </c>
      <c r="H38" s="52" t="s">
        <v>182</v>
      </c>
      <c r="I38" s="18" t="str">
        <f t="shared" si="2"/>
        <v>device_icon/di_310000003</v>
      </c>
      <c r="J38" s="26" t="s">
        <v>129</v>
      </c>
      <c r="L38" s="20" t="str">
        <f t="array" aca="1" ref="L38" ca="1">_xlfn.TEXTJOIN(";",1,_xlfn.LET(_xlpm.data_table,"slot_prefeb",_xlpm.data_column_key,"a",_xlpm.data_column_value,"h",_xlpm.row_num,COUNTA(slot_prefeb!A:A)-1,_xlpm.key,A38,_xlfn.MAP(_xlfn.SEQUENCE(_xlpm.row_num,1,_xlpm.key,0),_xlfn.MAKEARRAY(_xlpm.row_num,1,_xlfn.LAMBDA(_xlpm.x,_xlpm.y,INDIRECT(_xlpm.data_table&amp;"!"&amp;_xlpm.data_column_key&amp;_xlpm.x+1,1))),_xlfn.MAKEARRAY(_xlpm.row_num,1,_xlfn.LAMBDA(_xlpm.x,_xlpm.y,INDIRECT(_xlpm.data_table&amp;"!"&amp;_xlpm.data_column_value&amp;_xlpm.x+1,1))),_xlfn.LAMBDA(_xlpm.a,_xlpm.b,_xlpm.c,IF(_xlpm.a=_xlpm.b,_xlpm.c,"")))))</f>
        <v>前=caravan~device_prefeb/dp_310000003_0</v>
      </c>
      <c r="M38" s="18">
        <v>10</v>
      </c>
      <c r="O38" s="4">
        <v>20</v>
      </c>
      <c r="P38" s="4">
        <v>1</v>
      </c>
      <c r="Q38" s="52" t="s">
        <v>182</v>
      </c>
      <c r="R38" s="18" t="str">
        <f t="shared" si="8"/>
        <v>device_graph/dg_310000003</v>
      </c>
    </row>
  </sheetData>
  <mergeCells count="4">
    <mergeCell ref="Q2:R2"/>
    <mergeCell ref="Q3:R3"/>
    <mergeCell ref="H2:I2"/>
    <mergeCell ref="H3:I3"/>
  </mergeCells>
  <phoneticPr fontId="2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H46"/>
  <sheetViews>
    <sheetView topLeftCell="A7" workbookViewId="0">
      <selection activeCell="A47" sqref="A47"/>
    </sheetView>
  </sheetViews>
  <sheetFormatPr defaultColWidth="9" defaultRowHeight="14.25" x14ac:dyDescent="0.2"/>
  <cols>
    <col min="1" max="1" width="10.625" style="2" customWidth="1"/>
    <col min="2" max="2" width="11.5" style="3" customWidth="1"/>
    <col min="3" max="3" width="5.25" style="4" customWidth="1"/>
    <col min="4" max="4" width="8.375" style="2" customWidth="1"/>
    <col min="5" max="5" width="27.875" style="3" customWidth="1"/>
    <col min="6" max="6" width="11" style="3" customWidth="1"/>
    <col min="7" max="7" width="29.75" style="5" customWidth="1"/>
    <col min="8" max="8" width="43.25" style="6" customWidth="1"/>
    <col min="9" max="16384" width="9" style="4"/>
  </cols>
  <sheetData>
    <row r="1" spans="1:8" s="1" customFormat="1" x14ac:dyDescent="0.2">
      <c r="A1" s="7" t="s">
        <v>135</v>
      </c>
      <c r="B1" s="8" t="s">
        <v>1</v>
      </c>
      <c r="C1" s="1" t="s">
        <v>136</v>
      </c>
      <c r="D1" s="9" t="s">
        <v>137</v>
      </c>
      <c r="E1" s="8" t="s">
        <v>138</v>
      </c>
      <c r="F1" s="1" t="s">
        <v>139</v>
      </c>
      <c r="G1" s="10" t="s">
        <v>140</v>
      </c>
      <c r="H1" s="11" t="s">
        <v>141</v>
      </c>
    </row>
    <row r="2" spans="1:8" x14ac:dyDescent="0.2">
      <c r="A2" s="2">
        <v>200000003</v>
      </c>
      <c r="B2" s="3" t="str">
        <f>VLOOKUP(A2,device!A:C,3,0)</f>
        <v>木轮</v>
      </c>
      <c r="C2" s="4" t="s">
        <v>142</v>
      </c>
      <c r="D2" s="12" t="s">
        <v>34</v>
      </c>
      <c r="E2" s="3" t="str">
        <f t="shared" ref="E2:E46" si="0">"device_prefeb/dp_"&amp;$A2</f>
        <v>device_prefeb/dp_200000003</v>
      </c>
      <c r="F2" s="4">
        <v>0</v>
      </c>
      <c r="G2" s="13" t="str">
        <f t="shared" ref="G2:G28" si="1">E2&amp;"_"&amp;F2</f>
        <v>device_prefeb/dp_200000003_0</v>
      </c>
      <c r="H2" s="6" t="str">
        <f t="shared" ref="H2:H28" si="2">C2&amp;"="&amp;D2&amp;"~"&amp;G2</f>
        <v>车轮=caravan~device_prefeb/dp_200000003_0</v>
      </c>
    </row>
    <row r="3" spans="1:8" x14ac:dyDescent="0.2">
      <c r="A3" s="2">
        <v>200000004</v>
      </c>
      <c r="B3" s="3" t="str">
        <f>VLOOKUP(A3,device!A:C,3,0)</f>
        <v>钢轮</v>
      </c>
      <c r="C3" s="4" t="s">
        <v>142</v>
      </c>
      <c r="D3" s="12" t="s">
        <v>34</v>
      </c>
      <c r="E3" s="3" t="str">
        <f t="shared" si="0"/>
        <v>device_prefeb/dp_200000004</v>
      </c>
      <c r="F3" s="4">
        <v>0</v>
      </c>
      <c r="G3" s="13" t="str">
        <f t="shared" si="1"/>
        <v>device_prefeb/dp_200000004_0</v>
      </c>
      <c r="H3" s="6" t="str">
        <f t="shared" si="2"/>
        <v>车轮=caravan~device_prefeb/dp_200000004_0</v>
      </c>
    </row>
    <row r="4" spans="1:8" x14ac:dyDescent="0.2">
      <c r="A4" s="2">
        <v>200000005</v>
      </c>
      <c r="B4" s="3" t="str">
        <f>VLOOKUP(A4,device!A:C,3,0)</f>
        <v>冲刺轮</v>
      </c>
      <c r="C4" s="4" t="s">
        <v>142</v>
      </c>
      <c r="D4" s="12" t="s">
        <v>34</v>
      </c>
      <c r="E4" s="3" t="str">
        <f t="shared" si="0"/>
        <v>device_prefeb/dp_200000005</v>
      </c>
      <c r="F4" s="4">
        <v>0</v>
      </c>
      <c r="G4" s="13" t="str">
        <f t="shared" si="1"/>
        <v>device_prefeb/dp_200000005_0</v>
      </c>
      <c r="H4" s="6" t="str">
        <f t="shared" si="2"/>
        <v>车轮=caravan~device_prefeb/dp_200000005_0</v>
      </c>
    </row>
    <row r="5" spans="1:8" x14ac:dyDescent="0.2">
      <c r="A5" s="2">
        <v>200000006</v>
      </c>
      <c r="B5" s="3" t="str">
        <f>VLOOKUP(A5,device!A:C,3,0)</f>
        <v>史莱姆轮</v>
      </c>
      <c r="C5" s="4" t="s">
        <v>142</v>
      </c>
      <c r="D5" s="12" t="s">
        <v>34</v>
      </c>
      <c r="E5" s="3" t="str">
        <f t="shared" si="0"/>
        <v>device_prefeb/dp_200000006</v>
      </c>
      <c r="F5" s="4">
        <v>0</v>
      </c>
      <c r="G5" s="13" t="str">
        <f t="shared" si="1"/>
        <v>device_prefeb/dp_200000006_0</v>
      </c>
      <c r="H5" s="6" t="str">
        <f t="shared" si="2"/>
        <v>车轮=caravan~device_prefeb/dp_200000006_0</v>
      </c>
    </row>
    <row r="6" spans="1:8" x14ac:dyDescent="0.2">
      <c r="A6" s="2">
        <v>200010000</v>
      </c>
      <c r="B6" s="3" t="str">
        <f>VLOOKUP(A6,device!A:C,3,0)</f>
        <v>弩炮</v>
      </c>
      <c r="C6" s="4" t="s">
        <v>143</v>
      </c>
      <c r="D6" s="12" t="s">
        <v>34</v>
      </c>
      <c r="E6" s="3" t="str">
        <f t="shared" si="0"/>
        <v>device_prefeb/dp_200010000</v>
      </c>
      <c r="F6" s="4">
        <v>0</v>
      </c>
      <c r="G6" s="13" t="str">
        <f t="shared" si="1"/>
        <v>device_prefeb/dp_200010000_0</v>
      </c>
      <c r="H6" s="6" t="str">
        <f t="shared" si="2"/>
        <v>前=caravan~device_prefeb/dp_200010000_0</v>
      </c>
    </row>
    <row r="7" spans="1:8" x14ac:dyDescent="0.2">
      <c r="A7" s="2">
        <v>200010000</v>
      </c>
      <c r="B7" s="3" t="str">
        <f>VLOOKUP(A7,device!A:C,3,0)</f>
        <v>弩炮</v>
      </c>
      <c r="C7" s="4" t="s">
        <v>144</v>
      </c>
      <c r="D7" s="12" t="s">
        <v>34</v>
      </c>
      <c r="E7" s="3" t="str">
        <f t="shared" si="0"/>
        <v>device_prefeb/dp_200010000</v>
      </c>
      <c r="F7" s="4">
        <v>0</v>
      </c>
      <c r="G7" s="13" t="str">
        <f t="shared" si="1"/>
        <v>device_prefeb/dp_200010000_0</v>
      </c>
      <c r="H7" s="6" t="str">
        <f t="shared" si="2"/>
        <v>前上=caravan~device_prefeb/dp_200010000_0</v>
      </c>
    </row>
    <row r="8" spans="1:8" x14ac:dyDescent="0.2">
      <c r="A8" s="2">
        <v>200010000</v>
      </c>
      <c r="B8" s="3" t="str">
        <f>VLOOKUP(A8,device!A:C,3,0)</f>
        <v>弩炮</v>
      </c>
      <c r="C8" s="4" t="s">
        <v>145</v>
      </c>
      <c r="D8" s="12" t="s">
        <v>34</v>
      </c>
      <c r="E8" s="3" t="str">
        <f t="shared" si="0"/>
        <v>device_prefeb/dp_200010000</v>
      </c>
      <c r="F8" s="4">
        <v>0</v>
      </c>
      <c r="G8" s="13" t="str">
        <f t="shared" si="1"/>
        <v>device_prefeb/dp_200010000_0</v>
      </c>
      <c r="H8" s="6" t="str">
        <f t="shared" si="2"/>
        <v>顶部=caravan~device_prefeb/dp_200010000_0</v>
      </c>
    </row>
    <row r="9" spans="1:8" x14ac:dyDescent="0.2">
      <c r="A9" s="2">
        <v>200010000</v>
      </c>
      <c r="B9" s="3" t="str">
        <f>VLOOKUP(A9,device!A:C,3,0)</f>
        <v>弩炮</v>
      </c>
      <c r="C9" s="4" t="s">
        <v>146</v>
      </c>
      <c r="D9" s="12" t="s">
        <v>34</v>
      </c>
      <c r="E9" s="3" t="str">
        <f t="shared" si="0"/>
        <v>device_prefeb/dp_200010000</v>
      </c>
      <c r="F9" s="4">
        <v>1</v>
      </c>
      <c r="G9" s="13" t="str">
        <f t="shared" si="1"/>
        <v>device_prefeb/dp_200010000_1</v>
      </c>
      <c r="H9" s="6" t="str">
        <f t="shared" si="2"/>
        <v>后=caravan~device_prefeb/dp_200010000_1</v>
      </c>
    </row>
    <row r="10" spans="1:8" x14ac:dyDescent="0.2">
      <c r="A10" s="2">
        <v>200010000</v>
      </c>
      <c r="B10" s="3" t="str">
        <f>VLOOKUP(A10,device!A:C,3,0)</f>
        <v>弩炮</v>
      </c>
      <c r="C10" s="4" t="s">
        <v>147</v>
      </c>
      <c r="D10" s="12" t="s">
        <v>34</v>
      </c>
      <c r="E10" s="3" t="str">
        <f t="shared" si="0"/>
        <v>device_prefeb/dp_200010000</v>
      </c>
      <c r="F10" s="4">
        <v>1</v>
      </c>
      <c r="G10" s="13" t="str">
        <f t="shared" si="1"/>
        <v>device_prefeb/dp_200010000_1</v>
      </c>
      <c r="H10" s="6" t="str">
        <f t="shared" si="2"/>
        <v>后上=caravan~device_prefeb/dp_200010000_1</v>
      </c>
    </row>
    <row r="11" spans="1:8" x14ac:dyDescent="0.2">
      <c r="A11" s="2">
        <v>200010001</v>
      </c>
      <c r="B11" s="3" t="str">
        <f>VLOOKUP(A11,device!A:C,3,0)</f>
        <v>蒲公英</v>
      </c>
      <c r="C11" s="4" t="s">
        <v>145</v>
      </c>
      <c r="D11" s="12" t="s">
        <v>34</v>
      </c>
      <c r="E11" s="3" t="str">
        <f t="shared" si="0"/>
        <v>device_prefeb/dp_200010001</v>
      </c>
      <c r="F11" s="4">
        <v>0</v>
      </c>
      <c r="G11" s="13" t="str">
        <f t="shared" si="1"/>
        <v>device_prefeb/dp_200010001_0</v>
      </c>
      <c r="H11" s="6" t="str">
        <f t="shared" si="2"/>
        <v>顶部=caravan~device_prefeb/dp_200010001_0</v>
      </c>
    </row>
    <row r="12" spans="1:8" x14ac:dyDescent="0.2">
      <c r="A12" s="2">
        <v>200010002</v>
      </c>
      <c r="B12" s="3" t="str">
        <f>VLOOKUP(A12,device!A:C,3,0)</f>
        <v>豌豆荚</v>
      </c>
      <c r="C12" s="4" t="s">
        <v>146</v>
      </c>
      <c r="D12" s="12" t="s">
        <v>34</v>
      </c>
      <c r="E12" s="3" t="str">
        <f t="shared" si="0"/>
        <v>device_prefeb/dp_200010002</v>
      </c>
      <c r="F12" s="4">
        <v>0</v>
      </c>
      <c r="G12" s="13" t="str">
        <f t="shared" si="1"/>
        <v>device_prefeb/dp_200010002_0</v>
      </c>
      <c r="H12" s="6" t="str">
        <f t="shared" si="2"/>
        <v>后=caravan~device_prefeb/dp_200010002_0</v>
      </c>
    </row>
    <row r="13" spans="1:8" x14ac:dyDescent="0.2">
      <c r="A13" s="2">
        <v>200010002</v>
      </c>
      <c r="B13" s="3" t="str">
        <f>VLOOKUP(A13,device!A:C,3,0)</f>
        <v>豌豆荚</v>
      </c>
      <c r="C13" s="4" t="s">
        <v>147</v>
      </c>
      <c r="D13" s="12" t="s">
        <v>34</v>
      </c>
      <c r="E13" s="3" t="str">
        <f t="shared" si="0"/>
        <v>device_prefeb/dp_200010002</v>
      </c>
      <c r="F13" s="4">
        <v>0</v>
      </c>
      <c r="G13" s="13" t="str">
        <f t="shared" si="1"/>
        <v>device_prefeb/dp_200010002_0</v>
      </c>
      <c r="H13" s="6" t="str">
        <f t="shared" si="2"/>
        <v>后上=caravan~device_prefeb/dp_200010002_0</v>
      </c>
    </row>
    <row r="14" spans="1:8" x14ac:dyDescent="0.2">
      <c r="A14" s="2">
        <v>200010003</v>
      </c>
      <c r="B14" s="3" t="str">
        <f>VLOOKUP(A14,device!A:C,3,0)</f>
        <v>小小弩</v>
      </c>
      <c r="C14" s="4" t="s">
        <v>144</v>
      </c>
      <c r="D14" s="12" t="s">
        <v>34</v>
      </c>
      <c r="E14" s="3" t="str">
        <f t="shared" si="0"/>
        <v>device_prefeb/dp_200010003</v>
      </c>
      <c r="F14" s="4">
        <v>0</v>
      </c>
      <c r="G14" s="13" t="str">
        <f t="shared" si="1"/>
        <v>device_prefeb/dp_200010003_0</v>
      </c>
      <c r="H14" s="6" t="str">
        <f t="shared" si="2"/>
        <v>前上=caravan~device_prefeb/dp_200010003_0</v>
      </c>
    </row>
    <row r="15" spans="1:8" x14ac:dyDescent="0.2">
      <c r="A15" s="2">
        <v>200010003</v>
      </c>
      <c r="B15" s="3" t="str">
        <f>VLOOKUP(A15,device!A:C,3,0)</f>
        <v>小小弩</v>
      </c>
      <c r="C15" s="4" t="s">
        <v>147</v>
      </c>
      <c r="D15" s="12" t="s">
        <v>34</v>
      </c>
      <c r="E15" s="3" t="str">
        <f t="shared" si="0"/>
        <v>device_prefeb/dp_200010003</v>
      </c>
      <c r="F15" s="4">
        <v>1</v>
      </c>
      <c r="G15" s="13" t="str">
        <f t="shared" si="1"/>
        <v>device_prefeb/dp_200010003_1</v>
      </c>
      <c r="H15" s="6" t="str">
        <f t="shared" si="2"/>
        <v>后上=caravan~device_prefeb/dp_200010003_1</v>
      </c>
    </row>
    <row r="16" spans="1:8" x14ac:dyDescent="0.2">
      <c r="A16" s="2">
        <v>200010004</v>
      </c>
      <c r="B16" s="3" t="str">
        <f>VLOOKUP(A16,device!A:C,3,0)</f>
        <v>法棍发射器</v>
      </c>
      <c r="C16" s="4" t="s">
        <v>145</v>
      </c>
      <c r="D16" s="12" t="s">
        <v>34</v>
      </c>
      <c r="E16" s="3" t="str">
        <f t="shared" si="0"/>
        <v>device_prefeb/dp_200010004</v>
      </c>
      <c r="F16" s="4">
        <v>0</v>
      </c>
      <c r="G16" s="13" t="str">
        <f t="shared" si="1"/>
        <v>device_prefeb/dp_200010004_0</v>
      </c>
      <c r="H16" s="6" t="str">
        <f t="shared" si="2"/>
        <v>顶部=caravan~device_prefeb/dp_200010004_0</v>
      </c>
    </row>
    <row r="17" spans="1:8" x14ac:dyDescent="0.2">
      <c r="A17" s="2">
        <v>200010005</v>
      </c>
      <c r="B17" s="3" t="str">
        <f>VLOOKUP(A17,device!A:C,3,0)</f>
        <v>仙人掌</v>
      </c>
      <c r="C17" s="4" t="s">
        <v>145</v>
      </c>
      <c r="D17" s="12" t="s">
        <v>34</v>
      </c>
      <c r="E17" s="3" t="str">
        <f t="shared" si="0"/>
        <v>device_prefeb/dp_200010005</v>
      </c>
      <c r="F17" s="4">
        <v>0</v>
      </c>
      <c r="G17" s="13" t="str">
        <f t="shared" si="1"/>
        <v>device_prefeb/dp_200010005_0</v>
      </c>
      <c r="H17" s="6" t="str">
        <f t="shared" si="2"/>
        <v>顶部=caravan~device_prefeb/dp_200010005_0</v>
      </c>
    </row>
    <row r="18" spans="1:8" x14ac:dyDescent="0.2">
      <c r="A18" s="2">
        <v>200010006</v>
      </c>
      <c r="B18" s="3" t="str">
        <f>VLOOKUP(A18,device!A:C,3,0)</f>
        <v>魔晶炮</v>
      </c>
      <c r="C18" s="4" t="s">
        <v>145</v>
      </c>
      <c r="D18" s="12" t="s">
        <v>34</v>
      </c>
      <c r="E18" s="3" t="str">
        <f t="shared" si="0"/>
        <v>device_prefeb/dp_200010006</v>
      </c>
      <c r="F18" s="4">
        <v>0</v>
      </c>
      <c r="G18" s="13" t="str">
        <f t="shared" si="1"/>
        <v>device_prefeb/dp_200010006_0</v>
      </c>
      <c r="H18" s="6" t="str">
        <f t="shared" si="2"/>
        <v>顶部=caravan~device_prefeb/dp_200010006_0</v>
      </c>
    </row>
    <row r="19" spans="1:8" x14ac:dyDescent="0.2">
      <c r="A19" s="2">
        <v>200030000</v>
      </c>
      <c r="B19" s="3" t="str">
        <f>VLOOKUP(A19,device!A:C,3,0)</f>
        <v>蘑菇挡</v>
      </c>
      <c r="C19" s="4" t="s">
        <v>143</v>
      </c>
      <c r="D19" s="12" t="s">
        <v>34</v>
      </c>
      <c r="E19" s="3" t="str">
        <f t="shared" si="0"/>
        <v>device_prefeb/dp_200030000</v>
      </c>
      <c r="F19" s="4">
        <v>0</v>
      </c>
      <c r="G19" s="13" t="str">
        <f t="shared" si="1"/>
        <v>device_prefeb/dp_200030000_0</v>
      </c>
      <c r="H19" s="6" t="str">
        <f t="shared" si="2"/>
        <v>前=caravan~device_prefeb/dp_200030000_0</v>
      </c>
    </row>
    <row r="20" spans="1:8" x14ac:dyDescent="0.2">
      <c r="A20" s="2">
        <v>200030000</v>
      </c>
      <c r="B20" s="3" t="str">
        <f>VLOOKUP(A20,device!A:C,3,0)</f>
        <v>蘑菇挡</v>
      </c>
      <c r="C20" s="4" t="s">
        <v>144</v>
      </c>
      <c r="D20" s="12" t="s">
        <v>34</v>
      </c>
      <c r="E20" s="3" t="str">
        <f t="shared" si="0"/>
        <v>device_prefeb/dp_200030000</v>
      </c>
      <c r="F20" s="4">
        <v>0</v>
      </c>
      <c r="G20" s="13" t="str">
        <f t="shared" si="1"/>
        <v>device_prefeb/dp_200030000_0</v>
      </c>
      <c r="H20" s="6" t="str">
        <f t="shared" si="2"/>
        <v>前上=caravan~device_prefeb/dp_200030000_0</v>
      </c>
    </row>
    <row r="21" spans="1:8" x14ac:dyDescent="0.2">
      <c r="A21" s="2">
        <v>200030000</v>
      </c>
      <c r="B21" s="3" t="str">
        <f>VLOOKUP(A21,device!A:C,3,0)</f>
        <v>蘑菇挡</v>
      </c>
      <c r="C21" s="4" t="s">
        <v>146</v>
      </c>
      <c r="D21" s="12" t="s">
        <v>34</v>
      </c>
      <c r="E21" s="3" t="str">
        <f t="shared" si="0"/>
        <v>device_prefeb/dp_200030000</v>
      </c>
      <c r="F21" s="4">
        <v>1</v>
      </c>
      <c r="G21" s="13" t="str">
        <f t="shared" si="1"/>
        <v>device_prefeb/dp_200030000_1</v>
      </c>
      <c r="H21" s="6" t="str">
        <f t="shared" si="2"/>
        <v>后=caravan~device_prefeb/dp_200030000_1</v>
      </c>
    </row>
    <row r="22" spans="1:8" x14ac:dyDescent="0.2">
      <c r="A22" s="2">
        <v>200030000</v>
      </c>
      <c r="B22" s="3" t="str">
        <f>VLOOKUP(A22,device!A:C,3,0)</f>
        <v>蘑菇挡</v>
      </c>
      <c r="C22" s="4" t="s">
        <v>147</v>
      </c>
      <c r="D22" s="12" t="s">
        <v>34</v>
      </c>
      <c r="E22" s="3" t="str">
        <f t="shared" si="0"/>
        <v>device_prefeb/dp_200030000</v>
      </c>
      <c r="F22" s="4">
        <v>1</v>
      </c>
      <c r="G22" s="13" t="str">
        <f t="shared" si="1"/>
        <v>device_prefeb/dp_200030000_1</v>
      </c>
      <c r="H22" s="6" t="str">
        <f t="shared" si="2"/>
        <v>后上=caravan~device_prefeb/dp_200030000_1</v>
      </c>
    </row>
    <row r="23" spans="1:8" x14ac:dyDescent="0.2">
      <c r="A23" s="2">
        <v>200030001</v>
      </c>
      <c r="B23" s="3" t="str">
        <f>VLOOKUP(A23,device!A:C,3,0)</f>
        <v>泥头车铲</v>
      </c>
      <c r="C23" s="4" t="s">
        <v>143</v>
      </c>
      <c r="D23" s="12" t="s">
        <v>34</v>
      </c>
      <c r="E23" s="3" t="str">
        <f t="shared" si="0"/>
        <v>device_prefeb/dp_200030001</v>
      </c>
      <c r="F23" s="4">
        <v>0</v>
      </c>
      <c r="G23" s="13" t="str">
        <f t="shared" si="1"/>
        <v>device_prefeb/dp_200030001_0</v>
      </c>
      <c r="H23" s="6" t="str">
        <f t="shared" si="2"/>
        <v>前=caravan~device_prefeb/dp_200030001_0</v>
      </c>
    </row>
    <row r="24" spans="1:8" x14ac:dyDescent="0.2">
      <c r="A24" s="2">
        <v>200030001</v>
      </c>
      <c r="B24" s="3" t="str">
        <f>VLOOKUP(A24,device!A:C,3,0)</f>
        <v>泥头车铲</v>
      </c>
      <c r="C24" s="4" t="s">
        <v>144</v>
      </c>
      <c r="D24" s="12" t="s">
        <v>34</v>
      </c>
      <c r="E24" s="3" t="str">
        <f t="shared" si="0"/>
        <v>device_prefeb/dp_200030001</v>
      </c>
      <c r="F24" s="4">
        <v>0</v>
      </c>
      <c r="G24" s="13" t="str">
        <f t="shared" si="1"/>
        <v>device_prefeb/dp_200030001_0</v>
      </c>
      <c r="H24" s="6" t="str">
        <f t="shared" si="2"/>
        <v>前上=caravan~device_prefeb/dp_200030001_0</v>
      </c>
    </row>
    <row r="25" spans="1:8" x14ac:dyDescent="0.2">
      <c r="A25" s="2">
        <v>200030002</v>
      </c>
      <c r="B25" s="3" t="str">
        <f>VLOOKUP(A25,device!A:C,3,0)</f>
        <v>魔力穹顶</v>
      </c>
      <c r="C25" s="4" t="s">
        <v>145</v>
      </c>
      <c r="D25" s="12" t="s">
        <v>34</v>
      </c>
      <c r="E25" s="3" t="str">
        <f t="shared" si="0"/>
        <v>device_prefeb/dp_200030002</v>
      </c>
      <c r="F25" s="4">
        <v>0</v>
      </c>
      <c r="G25" s="13" t="str">
        <f t="shared" si="1"/>
        <v>device_prefeb/dp_200030002_0</v>
      </c>
      <c r="H25" s="6" t="str">
        <f t="shared" si="2"/>
        <v>顶部=caravan~device_prefeb/dp_200030002_0</v>
      </c>
    </row>
    <row r="26" spans="1:8" x14ac:dyDescent="0.2">
      <c r="A26" s="2">
        <v>200030003</v>
      </c>
      <c r="B26" s="3" t="str">
        <f>VLOOKUP(A26,device!A:C,3,0)</f>
        <v>植物丛</v>
      </c>
      <c r="C26" s="4" t="s">
        <v>143</v>
      </c>
      <c r="D26" s="12" t="s">
        <v>34</v>
      </c>
      <c r="E26" s="3" t="str">
        <f t="shared" si="0"/>
        <v>device_prefeb/dp_200030003</v>
      </c>
      <c r="F26" s="4">
        <v>0</v>
      </c>
      <c r="G26" s="13" t="str">
        <f t="shared" si="1"/>
        <v>device_prefeb/dp_200030003_0</v>
      </c>
      <c r="H26" s="6" t="str">
        <f t="shared" si="2"/>
        <v>前=caravan~device_prefeb/dp_200030003_0</v>
      </c>
    </row>
    <row r="27" spans="1:8" x14ac:dyDescent="0.2">
      <c r="A27" s="2">
        <v>200030003</v>
      </c>
      <c r="B27" s="3" t="str">
        <f>VLOOKUP(A27,device!A:C,3,0)</f>
        <v>植物丛</v>
      </c>
      <c r="C27" s="4" t="s">
        <v>144</v>
      </c>
      <c r="D27" s="12" t="s">
        <v>34</v>
      </c>
      <c r="E27" s="3" t="str">
        <f t="shared" si="0"/>
        <v>device_prefeb/dp_200030003</v>
      </c>
      <c r="F27" s="4">
        <v>0</v>
      </c>
      <c r="G27" s="13" t="str">
        <f t="shared" si="1"/>
        <v>device_prefeb/dp_200030003_0</v>
      </c>
      <c r="H27" s="6" t="str">
        <f t="shared" si="2"/>
        <v>前上=caravan~device_prefeb/dp_200030003_0</v>
      </c>
    </row>
    <row r="28" spans="1:8" x14ac:dyDescent="0.2">
      <c r="A28" s="2">
        <v>200030003</v>
      </c>
      <c r="B28" s="3" t="str">
        <f>VLOOKUP(A28,device!A:C,3,0)</f>
        <v>植物丛</v>
      </c>
      <c r="C28" s="4" t="s">
        <v>145</v>
      </c>
      <c r="D28" s="12" t="s">
        <v>34</v>
      </c>
      <c r="E28" s="3" t="str">
        <f t="shared" si="0"/>
        <v>device_prefeb/dp_200030003</v>
      </c>
      <c r="F28" s="4">
        <v>0</v>
      </c>
      <c r="G28" s="13" t="str">
        <f t="shared" si="1"/>
        <v>device_prefeb/dp_200030003_0</v>
      </c>
      <c r="H28" s="6" t="str">
        <f t="shared" si="2"/>
        <v>顶部=caravan~device_prefeb/dp_200030003_0</v>
      </c>
    </row>
    <row r="29" spans="1:8" x14ac:dyDescent="0.2">
      <c r="A29" s="2">
        <v>200030003</v>
      </c>
      <c r="B29" s="3" t="str">
        <f>VLOOKUP(A29,device!A:C,3,0)</f>
        <v>植物丛</v>
      </c>
      <c r="C29" s="4" t="s">
        <v>146</v>
      </c>
      <c r="D29" s="12" t="s">
        <v>34</v>
      </c>
      <c r="E29" s="3" t="str">
        <f t="shared" si="0"/>
        <v>device_prefeb/dp_200030003</v>
      </c>
      <c r="F29" s="4">
        <v>0</v>
      </c>
      <c r="G29" s="13" t="str">
        <f t="shared" ref="G29:G31" si="3">E29&amp;"_"&amp;F29</f>
        <v>device_prefeb/dp_200030003_0</v>
      </c>
      <c r="H29" s="6" t="str">
        <f t="shared" ref="H29:H31" si="4">C29&amp;"="&amp;D29&amp;"~"&amp;G29</f>
        <v>后=caravan~device_prefeb/dp_200030003_0</v>
      </c>
    </row>
    <row r="30" spans="1:8" x14ac:dyDescent="0.2">
      <c r="A30" s="2">
        <v>200030003</v>
      </c>
      <c r="B30" s="3" t="str">
        <f>VLOOKUP(A30,device!A:C,3,0)</f>
        <v>植物丛</v>
      </c>
      <c r="C30" s="4" t="s">
        <v>147</v>
      </c>
      <c r="D30" s="12" t="s">
        <v>34</v>
      </c>
      <c r="E30" s="3" t="str">
        <f t="shared" si="0"/>
        <v>device_prefeb/dp_200030003</v>
      </c>
      <c r="F30" s="4">
        <v>0</v>
      </c>
      <c r="G30" s="13" t="str">
        <f t="shared" si="3"/>
        <v>device_prefeb/dp_200030003_0</v>
      </c>
      <c r="H30" s="6" t="str">
        <f t="shared" si="4"/>
        <v>后上=caravan~device_prefeb/dp_200030003_0</v>
      </c>
    </row>
    <row r="31" spans="1:8" x14ac:dyDescent="0.2">
      <c r="A31" s="2">
        <v>200040000</v>
      </c>
      <c r="B31" s="3" t="str">
        <f>VLOOKUP(A31,device!A:C,3,0)</f>
        <v>滑翔翼</v>
      </c>
      <c r="C31" s="4" t="s">
        <v>145</v>
      </c>
      <c r="D31" s="12" t="s">
        <v>34</v>
      </c>
      <c r="E31" s="3" t="str">
        <f t="shared" si="0"/>
        <v>device_prefeb/dp_200040000</v>
      </c>
      <c r="F31" s="4">
        <v>0</v>
      </c>
      <c r="G31" s="13" t="str">
        <f t="shared" si="3"/>
        <v>device_prefeb/dp_200040000_0</v>
      </c>
      <c r="H31" s="6" t="str">
        <f t="shared" si="4"/>
        <v>顶部=caravan~device_prefeb/dp_200040000_0</v>
      </c>
    </row>
    <row r="32" spans="1:8" x14ac:dyDescent="0.2">
      <c r="A32" s="2">
        <v>200040001</v>
      </c>
      <c r="B32" s="3" t="str">
        <f>VLOOKUP(A32,device!A:C,3,0)</f>
        <v>弹簧</v>
      </c>
      <c r="C32" s="4" t="s">
        <v>148</v>
      </c>
      <c r="D32" s="12" t="s">
        <v>34</v>
      </c>
      <c r="E32" s="3" t="str">
        <f t="shared" si="0"/>
        <v>device_prefeb/dp_200040001</v>
      </c>
      <c r="F32" s="4">
        <v>0</v>
      </c>
      <c r="G32" s="13" t="str">
        <f t="shared" ref="G32:G43" si="5">E32&amp;"_"&amp;F32</f>
        <v>device_prefeb/dp_200040001_0</v>
      </c>
      <c r="H32" s="6" t="str">
        <f t="shared" ref="H32:H43" si="6">C32&amp;"="&amp;D32&amp;"~"&amp;G32</f>
        <v>前底=caravan~device_prefeb/dp_200040001_0</v>
      </c>
    </row>
    <row r="33" spans="1:8" x14ac:dyDescent="0.2">
      <c r="A33" s="2">
        <v>200040001</v>
      </c>
      <c r="B33" s="3" t="str">
        <f>VLOOKUP(A33,device!A:C,3,0)</f>
        <v>弹簧</v>
      </c>
      <c r="C33" s="4" t="s">
        <v>149</v>
      </c>
      <c r="D33" s="12" t="s">
        <v>34</v>
      </c>
      <c r="E33" s="3" t="str">
        <f t="shared" si="0"/>
        <v>device_prefeb/dp_200040001</v>
      </c>
      <c r="F33" s="4">
        <v>0</v>
      </c>
      <c r="G33" s="13" t="str">
        <f t="shared" si="5"/>
        <v>device_prefeb/dp_200040001_0</v>
      </c>
      <c r="H33" s="6" t="str">
        <f t="shared" si="6"/>
        <v>后底=caravan~device_prefeb/dp_200040001_0</v>
      </c>
    </row>
    <row r="34" spans="1:8" x14ac:dyDescent="0.2">
      <c r="A34" s="2">
        <v>200040002</v>
      </c>
      <c r="B34" s="3" t="str">
        <f>VLOOKUP(A34,device!A:C,3,0)</f>
        <v>弹簧藤</v>
      </c>
      <c r="C34" s="4" t="s">
        <v>148</v>
      </c>
      <c r="D34" s="12" t="s">
        <v>34</v>
      </c>
      <c r="E34" s="3" t="str">
        <f t="shared" si="0"/>
        <v>device_prefeb/dp_200040002</v>
      </c>
      <c r="F34" s="4">
        <v>0</v>
      </c>
      <c r="G34" s="13" t="str">
        <f t="shared" si="5"/>
        <v>device_prefeb/dp_200040002_0</v>
      </c>
      <c r="H34" s="6" t="str">
        <f t="shared" si="6"/>
        <v>前底=caravan~device_prefeb/dp_200040002_0</v>
      </c>
    </row>
    <row r="35" spans="1:8" x14ac:dyDescent="0.2">
      <c r="A35" s="2">
        <v>200040002</v>
      </c>
      <c r="B35" s="3" t="str">
        <f>VLOOKUP(A35,device!A:C,3,0)</f>
        <v>弹簧藤</v>
      </c>
      <c r="C35" s="4" t="s">
        <v>149</v>
      </c>
      <c r="D35" s="12" t="s">
        <v>34</v>
      </c>
      <c r="E35" s="3" t="str">
        <f t="shared" si="0"/>
        <v>device_prefeb/dp_200040002</v>
      </c>
      <c r="F35" s="4">
        <v>0</v>
      </c>
      <c r="G35" s="13" t="str">
        <f t="shared" si="5"/>
        <v>device_prefeb/dp_200040002_0</v>
      </c>
      <c r="H35" s="6" t="str">
        <f t="shared" si="6"/>
        <v>后底=caravan~device_prefeb/dp_200040002_0</v>
      </c>
    </row>
    <row r="36" spans="1:8" x14ac:dyDescent="0.2">
      <c r="A36" s="2">
        <v>200050000</v>
      </c>
      <c r="B36" s="3" t="str">
        <f>VLOOKUP(A36,device!A:C,3,0)</f>
        <v>车载滚木</v>
      </c>
      <c r="C36" s="4" t="s">
        <v>146</v>
      </c>
      <c r="D36" s="12" t="s">
        <v>34</v>
      </c>
      <c r="E36" s="3" t="str">
        <f t="shared" si="0"/>
        <v>device_prefeb/dp_200050000</v>
      </c>
      <c r="F36" s="4">
        <v>0</v>
      </c>
      <c r="G36" s="13" t="str">
        <f t="shared" si="5"/>
        <v>device_prefeb/dp_200050000_0</v>
      </c>
      <c r="H36" s="6" t="str">
        <f t="shared" si="6"/>
        <v>后=caravan~device_prefeb/dp_200050000_0</v>
      </c>
    </row>
    <row r="37" spans="1:8" x14ac:dyDescent="0.2">
      <c r="A37" s="2">
        <v>200050001</v>
      </c>
      <c r="B37" s="3" t="str">
        <f>VLOOKUP(A37,device!A:C,3,0)</f>
        <v>艺术后备箱</v>
      </c>
      <c r="C37" s="4" t="s">
        <v>146</v>
      </c>
      <c r="D37" s="12" t="s">
        <v>34</v>
      </c>
      <c r="E37" s="3" t="str">
        <f t="shared" si="0"/>
        <v>device_prefeb/dp_200050001</v>
      </c>
      <c r="F37" s="4">
        <v>0</v>
      </c>
      <c r="G37" s="13" t="str">
        <f t="shared" si="5"/>
        <v>device_prefeb/dp_200050001_0</v>
      </c>
      <c r="H37" s="6" t="str">
        <f t="shared" si="6"/>
        <v>后=caravan~device_prefeb/dp_200050001_0</v>
      </c>
    </row>
    <row r="38" spans="1:8" x14ac:dyDescent="0.2">
      <c r="A38" s="2">
        <v>200050002</v>
      </c>
      <c r="B38" s="3" t="str">
        <f>VLOOKUP(A38,device!A:C,3,0)</f>
        <v>图箓琮</v>
      </c>
      <c r="C38" s="4" t="s">
        <v>146</v>
      </c>
      <c r="D38" s="12" t="s">
        <v>34</v>
      </c>
      <c r="E38" s="3" t="str">
        <f t="shared" si="0"/>
        <v>device_prefeb/dp_200050002</v>
      </c>
      <c r="F38" s="4">
        <v>0</v>
      </c>
      <c r="G38" s="13" t="str">
        <f t="shared" si="5"/>
        <v>device_prefeb/dp_200050002_0</v>
      </c>
      <c r="H38" s="6" t="str">
        <f t="shared" si="6"/>
        <v>后=caravan~device_prefeb/dp_200050002_0</v>
      </c>
    </row>
    <row r="39" spans="1:8" x14ac:dyDescent="0.2">
      <c r="A39" s="2">
        <v>310000000</v>
      </c>
      <c r="B39" s="3" t="str">
        <f>VLOOKUP(A39,device!A:C,3,0)</f>
        <v>弩炮</v>
      </c>
      <c r="C39" s="4" t="s">
        <v>143</v>
      </c>
      <c r="D39" s="12" t="s">
        <v>34</v>
      </c>
      <c r="E39" s="3" t="str">
        <f t="shared" si="0"/>
        <v>device_prefeb/dp_310000000</v>
      </c>
      <c r="F39" s="4">
        <v>0</v>
      </c>
      <c r="G39" s="13" t="str">
        <f t="shared" si="5"/>
        <v>device_prefeb/dp_310000000_0</v>
      </c>
      <c r="H39" s="6" t="str">
        <f t="shared" si="6"/>
        <v>前=caravan~device_prefeb/dp_310000000_0</v>
      </c>
    </row>
    <row r="40" spans="1:8" x14ac:dyDescent="0.2">
      <c r="A40" s="2">
        <v>310000000</v>
      </c>
      <c r="B40" s="3" t="str">
        <f>VLOOKUP(A40,device!A:C,3,0)</f>
        <v>弩炮</v>
      </c>
      <c r="C40" s="4" t="s">
        <v>144</v>
      </c>
      <c r="D40" s="12" t="s">
        <v>34</v>
      </c>
      <c r="E40" s="3" t="str">
        <f t="shared" si="0"/>
        <v>device_prefeb/dp_310000000</v>
      </c>
      <c r="F40" s="4">
        <v>0</v>
      </c>
      <c r="G40" s="13" t="str">
        <f t="shared" si="5"/>
        <v>device_prefeb/dp_310000000_0</v>
      </c>
      <c r="H40" s="6" t="str">
        <f t="shared" si="6"/>
        <v>前上=caravan~device_prefeb/dp_310000000_0</v>
      </c>
    </row>
    <row r="41" spans="1:8" x14ac:dyDescent="0.2">
      <c r="A41" s="2">
        <v>310000000</v>
      </c>
      <c r="B41" s="3" t="str">
        <f>VLOOKUP(A41,device!A:C,3,0)</f>
        <v>弩炮</v>
      </c>
      <c r="C41" s="4" t="s">
        <v>145</v>
      </c>
      <c r="D41" s="12" t="s">
        <v>34</v>
      </c>
      <c r="E41" s="3" t="str">
        <f t="shared" si="0"/>
        <v>device_prefeb/dp_310000000</v>
      </c>
      <c r="F41" s="4">
        <v>0</v>
      </c>
      <c r="G41" s="13" t="str">
        <f t="shared" si="5"/>
        <v>device_prefeb/dp_310000000_0</v>
      </c>
      <c r="H41" s="6" t="str">
        <f t="shared" si="6"/>
        <v>顶部=caravan~device_prefeb/dp_310000000_0</v>
      </c>
    </row>
    <row r="42" spans="1:8" x14ac:dyDescent="0.2">
      <c r="A42" s="2">
        <v>310000000</v>
      </c>
      <c r="B42" s="3" t="str">
        <f>VLOOKUP(A42,device!A:C,3,0)</f>
        <v>弩炮</v>
      </c>
      <c r="C42" s="4" t="s">
        <v>146</v>
      </c>
      <c r="D42" s="12" t="s">
        <v>34</v>
      </c>
      <c r="E42" s="3" t="str">
        <f t="shared" si="0"/>
        <v>device_prefeb/dp_310000000</v>
      </c>
      <c r="F42" s="4">
        <v>1</v>
      </c>
      <c r="G42" s="13" t="str">
        <f t="shared" si="5"/>
        <v>device_prefeb/dp_310000000_1</v>
      </c>
      <c r="H42" s="6" t="str">
        <f t="shared" si="6"/>
        <v>后=caravan~device_prefeb/dp_310000000_1</v>
      </c>
    </row>
    <row r="43" spans="1:8" x14ac:dyDescent="0.2">
      <c r="A43" s="2">
        <v>310000000</v>
      </c>
      <c r="B43" s="3" t="str">
        <f>VLOOKUP(A43,device!A:C,3,0)</f>
        <v>弩炮</v>
      </c>
      <c r="C43" s="4" t="s">
        <v>147</v>
      </c>
      <c r="D43" s="12" t="s">
        <v>34</v>
      </c>
      <c r="E43" s="3" t="str">
        <f t="shared" si="0"/>
        <v>device_prefeb/dp_310000000</v>
      </c>
      <c r="F43" s="4">
        <v>1</v>
      </c>
      <c r="G43" s="13" t="str">
        <f t="shared" si="5"/>
        <v>device_prefeb/dp_310000000_1</v>
      </c>
      <c r="H43" s="6" t="str">
        <f t="shared" si="6"/>
        <v>后上=caravan~device_prefeb/dp_310000000_1</v>
      </c>
    </row>
    <row r="44" spans="1:8" x14ac:dyDescent="0.2">
      <c r="A44" s="2">
        <v>310000001</v>
      </c>
      <c r="B44" s="3">
        <f>VLOOKUP(A44,device!A:C,3,0)</f>
        <v>0</v>
      </c>
      <c r="C44" s="4" t="s">
        <v>143</v>
      </c>
      <c r="D44" s="12" t="s">
        <v>34</v>
      </c>
      <c r="E44" s="3" t="str">
        <f t="shared" si="0"/>
        <v>device_prefeb/dp_310000001</v>
      </c>
      <c r="F44" s="4">
        <v>0</v>
      </c>
      <c r="G44" s="13" t="str">
        <f t="shared" ref="G44:G46" si="7">E44&amp;"_"&amp;F44</f>
        <v>device_prefeb/dp_310000001_0</v>
      </c>
      <c r="H44" s="6" t="str">
        <f t="shared" ref="H44:H46" si="8">C44&amp;"="&amp;D44&amp;"~"&amp;G44</f>
        <v>前=caravan~device_prefeb/dp_310000001_0</v>
      </c>
    </row>
    <row r="45" spans="1:8" x14ac:dyDescent="0.2">
      <c r="A45" s="2">
        <v>310000002</v>
      </c>
      <c r="B45" s="3">
        <f>VLOOKUP(A45,device!A:C,3,0)</f>
        <v>0</v>
      </c>
      <c r="C45" s="4" t="s">
        <v>143</v>
      </c>
      <c r="D45" s="12" t="s">
        <v>34</v>
      </c>
      <c r="E45" s="3" t="str">
        <f t="shared" si="0"/>
        <v>device_prefeb/dp_310000002</v>
      </c>
      <c r="F45" s="4">
        <v>0</v>
      </c>
      <c r="G45" s="13" t="str">
        <f t="shared" si="7"/>
        <v>device_prefeb/dp_310000002_0</v>
      </c>
      <c r="H45" s="6" t="str">
        <f t="shared" si="8"/>
        <v>前=caravan~device_prefeb/dp_310000002_0</v>
      </c>
    </row>
    <row r="46" spans="1:8" x14ac:dyDescent="0.2">
      <c r="A46" s="2">
        <v>310000003</v>
      </c>
      <c r="B46" s="3">
        <f>VLOOKUP(A46,device!A:C,3,0)</f>
        <v>0</v>
      </c>
      <c r="C46" s="4" t="s">
        <v>143</v>
      </c>
      <c r="D46" s="12" t="s">
        <v>34</v>
      </c>
      <c r="E46" s="3" t="str">
        <f t="shared" si="0"/>
        <v>device_prefeb/dp_310000003</v>
      </c>
      <c r="F46" s="4">
        <v>0</v>
      </c>
      <c r="G46" s="13" t="str">
        <f t="shared" si="7"/>
        <v>device_prefeb/dp_310000003_0</v>
      </c>
      <c r="H46" s="6" t="str">
        <f t="shared" si="8"/>
        <v>前=caravan~device_prefeb/dp_310000003_0</v>
      </c>
    </row>
  </sheetData>
  <phoneticPr fontId="2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G14" sqref="G14"/>
    </sheetView>
  </sheetViews>
  <sheetFormatPr defaultColWidth="9.125" defaultRowHeight="14.25" x14ac:dyDescent="0.2"/>
  <cols>
    <col min="1" max="1" width="12.25" style="31" customWidth="1"/>
    <col min="2" max="2" width="15" style="32" customWidth="1"/>
    <col min="4" max="4" width="13" customWidth="1"/>
    <col min="5" max="5" width="13.375" customWidth="1"/>
    <col min="6" max="6" width="14.25" style="31" customWidth="1"/>
    <col min="7" max="7" width="16.375" style="31" customWidth="1"/>
    <col min="8" max="8" width="17.875" style="32" customWidth="1"/>
    <col min="9" max="9" width="20.125" style="31" customWidth="1"/>
    <col min="10" max="10" width="17.875" style="32" customWidth="1"/>
  </cols>
  <sheetData>
    <row r="1" spans="1:10" s="28" customFormat="1" x14ac:dyDescent="0.2">
      <c r="A1" s="28" t="s">
        <v>0</v>
      </c>
      <c r="B1" s="28" t="s">
        <v>1</v>
      </c>
      <c r="C1" s="33"/>
      <c r="D1" s="55" t="s">
        <v>45</v>
      </c>
      <c r="E1" s="55"/>
      <c r="F1" s="28" t="s">
        <v>46</v>
      </c>
      <c r="G1" s="28" t="s">
        <v>47</v>
      </c>
      <c r="H1" s="28" t="s">
        <v>48</v>
      </c>
      <c r="I1" s="28" t="s">
        <v>49</v>
      </c>
      <c r="J1" s="28" t="s">
        <v>50</v>
      </c>
    </row>
    <row r="2" spans="1:10" s="29" customFormat="1" x14ac:dyDescent="0.2">
      <c r="A2" s="34" t="s">
        <v>14</v>
      </c>
      <c r="B2" s="29" t="s">
        <v>15</v>
      </c>
      <c r="C2" s="35"/>
      <c r="D2" s="56" t="s">
        <v>16</v>
      </c>
      <c r="E2" s="56"/>
      <c r="F2" s="34" t="s">
        <v>17</v>
      </c>
      <c r="G2" s="34" t="s">
        <v>51</v>
      </c>
      <c r="H2" s="34" t="s">
        <v>52</v>
      </c>
      <c r="I2" s="34" t="s">
        <v>51</v>
      </c>
      <c r="J2" s="34" t="s">
        <v>52</v>
      </c>
    </row>
    <row r="3" spans="1:10" s="30" customFormat="1" x14ac:dyDescent="0.2">
      <c r="A3" s="36" t="s">
        <v>53</v>
      </c>
      <c r="B3" s="30" t="s">
        <v>54</v>
      </c>
      <c r="C3" s="37" t="s">
        <v>20</v>
      </c>
      <c r="D3" s="30" t="s">
        <v>21</v>
      </c>
      <c r="E3" s="30" t="s">
        <v>55</v>
      </c>
      <c r="F3" s="36" t="s">
        <v>56</v>
      </c>
      <c r="G3" s="36" t="s">
        <v>57</v>
      </c>
      <c r="H3" s="36" t="s">
        <v>58</v>
      </c>
      <c r="I3" s="36" t="s">
        <v>59</v>
      </c>
      <c r="J3" s="36" t="s">
        <v>60</v>
      </c>
    </row>
    <row r="4" spans="1:10" x14ac:dyDescent="0.2">
      <c r="A4" s="31">
        <v>320000001</v>
      </c>
      <c r="B4" s="32">
        <v>321000001</v>
      </c>
      <c r="D4" s="31" t="s">
        <v>61</v>
      </c>
      <c r="E4" s="31" t="s">
        <v>62</v>
      </c>
      <c r="F4" s="31">
        <v>1</v>
      </c>
      <c r="G4" s="31">
        <v>322000001</v>
      </c>
      <c r="H4" s="32" t="s">
        <v>63</v>
      </c>
      <c r="I4" s="31">
        <v>323000001</v>
      </c>
      <c r="J4" s="32" t="s">
        <v>63</v>
      </c>
    </row>
    <row r="5" spans="1:10" x14ac:dyDescent="0.2">
      <c r="A5" s="31">
        <v>320000002</v>
      </c>
      <c r="B5" s="32">
        <v>321000002</v>
      </c>
      <c r="D5" s="31" t="s">
        <v>61</v>
      </c>
      <c r="E5" s="31" t="s">
        <v>64</v>
      </c>
      <c r="F5" s="31">
        <v>2</v>
      </c>
      <c r="I5" s="31">
        <v>323000002</v>
      </c>
      <c r="J5" s="32" t="s">
        <v>63</v>
      </c>
    </row>
    <row r="6" spans="1:10" x14ac:dyDescent="0.2">
      <c r="A6" s="31">
        <v>320000003</v>
      </c>
      <c r="B6" s="32">
        <v>321000003</v>
      </c>
      <c r="D6" s="31" t="s">
        <v>61</v>
      </c>
      <c r="E6" s="31" t="s">
        <v>65</v>
      </c>
      <c r="F6" s="31">
        <v>3</v>
      </c>
      <c r="G6" s="31">
        <v>322000003</v>
      </c>
      <c r="H6" s="32" t="s">
        <v>63</v>
      </c>
    </row>
  </sheetData>
  <mergeCells count="2">
    <mergeCell ref="D1:E1"/>
    <mergeCell ref="D2:E2"/>
  </mergeCells>
  <phoneticPr fontId="2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02D6-F29C-46FB-96DB-9CED1E6E300B}">
  <dimension ref="A1:I13"/>
  <sheetViews>
    <sheetView workbookViewId="0">
      <selection activeCell="D50" sqref="D50"/>
    </sheetView>
  </sheetViews>
  <sheetFormatPr defaultColWidth="12.5" defaultRowHeight="14.25" x14ac:dyDescent="0.2"/>
  <cols>
    <col min="1" max="1" width="12.5" style="43" customWidth="1"/>
    <col min="2" max="16384" width="12.5" style="43"/>
  </cols>
  <sheetData>
    <row r="1" spans="1:9" s="42" customFormat="1" x14ac:dyDescent="0.2">
      <c r="A1" s="42" t="s">
        <v>151</v>
      </c>
      <c r="B1" s="42" t="s">
        <v>152</v>
      </c>
      <c r="C1" s="42" t="s">
        <v>153</v>
      </c>
      <c r="D1" s="42" t="s">
        <v>154</v>
      </c>
      <c r="E1" s="42" t="s">
        <v>155</v>
      </c>
      <c r="F1" s="42" t="s">
        <v>156</v>
      </c>
      <c r="G1" s="42" t="s">
        <v>157</v>
      </c>
      <c r="H1" s="42" t="s">
        <v>158</v>
      </c>
      <c r="I1" s="42" t="s">
        <v>159</v>
      </c>
    </row>
    <row r="2" spans="1:9" x14ac:dyDescent="0.2">
      <c r="A2" s="59" t="s">
        <v>168</v>
      </c>
      <c r="B2" s="59"/>
      <c r="C2" s="43" t="s">
        <v>160</v>
      </c>
      <c r="D2" s="43" t="s">
        <v>161</v>
      </c>
      <c r="E2" s="43" t="s">
        <v>161</v>
      </c>
      <c r="F2" s="43" t="s">
        <v>161</v>
      </c>
      <c r="G2" s="43" t="s">
        <v>161</v>
      </c>
      <c r="H2" s="59" t="s">
        <v>169</v>
      </c>
      <c r="I2" s="59"/>
    </row>
    <row r="7" spans="1:9" x14ac:dyDescent="0.2">
      <c r="A7" s="59" t="s">
        <v>162</v>
      </c>
      <c r="B7" s="59"/>
      <c r="C7" s="43" t="s">
        <v>160</v>
      </c>
      <c r="D7" s="43" t="s">
        <v>161</v>
      </c>
      <c r="E7" s="43" t="s">
        <v>161</v>
      </c>
      <c r="F7" s="59" t="s">
        <v>165</v>
      </c>
      <c r="G7" s="59"/>
      <c r="H7" s="59" t="s">
        <v>166</v>
      </c>
      <c r="I7" s="59"/>
    </row>
    <row r="8" spans="1:9" x14ac:dyDescent="0.2">
      <c r="F8" s="60" t="s">
        <v>163</v>
      </c>
      <c r="G8" s="60"/>
    </row>
    <row r="9" spans="1:9" x14ac:dyDescent="0.2">
      <c r="F9" s="60" t="s">
        <v>164</v>
      </c>
      <c r="G9" s="60"/>
    </row>
    <row r="13" spans="1:9" x14ac:dyDescent="0.2">
      <c r="A13" s="59" t="s">
        <v>167</v>
      </c>
      <c r="B13" s="59"/>
      <c r="C13" s="43" t="s">
        <v>160</v>
      </c>
      <c r="D13" s="43" t="s">
        <v>161</v>
      </c>
      <c r="E13" s="43" t="s">
        <v>161</v>
      </c>
      <c r="F13" s="43" t="s">
        <v>161</v>
      </c>
      <c r="G13" s="43" t="s">
        <v>161</v>
      </c>
      <c r="H13" s="43" t="s">
        <v>161</v>
      </c>
      <c r="I13" s="43" t="s">
        <v>161</v>
      </c>
    </row>
  </sheetData>
  <mergeCells count="8">
    <mergeCell ref="A13:B13"/>
    <mergeCell ref="A2:B2"/>
    <mergeCell ref="H2:I2"/>
    <mergeCell ref="A7:B7"/>
    <mergeCell ref="H7:I7"/>
    <mergeCell ref="F7:G7"/>
    <mergeCell ref="F8:G8"/>
    <mergeCell ref="F9:G9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body</vt:lpstr>
      <vt:lpstr>device</vt:lpstr>
      <vt:lpstr>slot_prefeb</vt:lpstr>
      <vt:lpstr>cards</vt:lpstr>
      <vt:lpstr>id 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曜辰 李</cp:lastModifiedBy>
  <dcterms:created xsi:type="dcterms:W3CDTF">2015-06-05T18:19:00Z</dcterms:created>
  <dcterms:modified xsi:type="dcterms:W3CDTF">2023-10-12T02:04:51Z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1033-12.2.0.13215</vt:lpwstr>
  </property>
</Properties>
</file>