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GitRepository\GitLab\project-s1-new\Assets\Tables\"/>
    </mc:Choice>
  </mc:AlternateContent>
  <xr:revisionPtr revIDLastSave="0" documentId="13_ncr:1_{E345713C-E3ED-46E8-83BA-988D15454C80}" xr6:coauthVersionLast="47" xr6:coauthVersionMax="47" xr10:uidLastSave="{00000000-0000-0000-0000-000000000000}"/>
  <bookViews>
    <workbookView xWindow="-38520" yWindow="-120" windowWidth="38640" windowHeight="21240" firstSheet="3" activeTab="1" xr2:uid="{00000000-000D-0000-FFFF-FFFF00000000}"/>
  </bookViews>
  <sheets>
    <sheet name="caravanbody" sheetId="2" r:id="rId1"/>
    <sheet name="item" sheetId="1" r:id="rId2"/>
    <sheet name="slot_prefeb" sheetId="3" r:id="rId3"/>
    <sheet name="id 配置说明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1" i="3" l="1"/>
  <c r="E41" i="3"/>
  <c r="G41" i="3"/>
  <c r="H41" i="3"/>
  <c r="D25" i="1"/>
  <c r="S25" i="1"/>
  <c r="F25" i="1"/>
  <c r="G25" i="1" s="1"/>
  <c r="E33" i="3"/>
  <c r="G33" i="3" s="1"/>
  <c r="H33" i="3" s="1"/>
  <c r="B33" i="3"/>
  <c r="E32" i="3"/>
  <c r="G32" i="3" s="1"/>
  <c r="H32" i="3" s="1"/>
  <c r="B32" i="3"/>
  <c r="E31" i="3"/>
  <c r="G31" i="3" s="1"/>
  <c r="H31" i="3" s="1"/>
  <c r="B31" i="3"/>
  <c r="E30" i="3"/>
  <c r="G30" i="3" s="1"/>
  <c r="H30" i="3" s="1"/>
  <c r="B30" i="3"/>
  <c r="E29" i="3"/>
  <c r="G29" i="3" s="1"/>
  <c r="H29" i="3" s="1"/>
  <c r="B29" i="3"/>
  <c r="S19" i="1"/>
  <c r="F19" i="1"/>
  <c r="G19" i="1" s="1"/>
  <c r="D19" i="1"/>
  <c r="E38" i="3"/>
  <c r="G38" i="3" s="1"/>
  <c r="H38" i="3" s="1"/>
  <c r="B38" i="3"/>
  <c r="E37" i="3"/>
  <c r="G37" i="3" s="1"/>
  <c r="H37" i="3" s="1"/>
  <c r="B37" i="3"/>
  <c r="S22" i="1"/>
  <c r="F22" i="1"/>
  <c r="G22" i="1" s="1"/>
  <c r="D22" i="1"/>
  <c r="B40" i="3"/>
  <c r="E40" i="3"/>
  <c r="G40" i="3" s="1"/>
  <c r="H40" i="3" s="1"/>
  <c r="S24" i="1"/>
  <c r="F24" i="1"/>
  <c r="G24" i="1" s="1"/>
  <c r="D24" i="1"/>
  <c r="S16" i="1"/>
  <c r="S18" i="1"/>
  <c r="E28" i="3"/>
  <c r="G28" i="3" s="1"/>
  <c r="H28" i="3" s="1"/>
  <c r="B28" i="3"/>
  <c r="F18" i="1"/>
  <c r="G18" i="1" s="1"/>
  <c r="D18" i="1"/>
  <c r="E34" i="3"/>
  <c r="G34" i="3" s="1"/>
  <c r="H34" i="3" s="1"/>
  <c r="E22" i="3"/>
  <c r="E23" i="3"/>
  <c r="E24" i="3"/>
  <c r="E25" i="3"/>
  <c r="G25" i="3" s="1"/>
  <c r="H25" i="3" s="1"/>
  <c r="S8" i="1"/>
  <c r="S7" i="1"/>
  <c r="S6" i="1"/>
  <c r="S17" i="1"/>
  <c r="E26" i="3"/>
  <c r="G26" i="3" s="1"/>
  <c r="H26" i="3" s="1"/>
  <c r="E27" i="3"/>
  <c r="G27" i="3" s="1"/>
  <c r="H27" i="3" s="1"/>
  <c r="S5" i="1"/>
  <c r="E21" i="3"/>
  <c r="G21" i="3" s="1"/>
  <c r="H21" i="3" s="1"/>
  <c r="B21" i="3"/>
  <c r="S15" i="1"/>
  <c r="F15" i="1"/>
  <c r="G15" i="1" s="1"/>
  <c r="D15" i="1"/>
  <c r="E39" i="3"/>
  <c r="G39" i="3" s="1"/>
  <c r="H39" i="3" s="1"/>
  <c r="B39" i="3"/>
  <c r="S23" i="1"/>
  <c r="F23" i="1"/>
  <c r="G23" i="1" s="1"/>
  <c r="D23" i="1"/>
  <c r="E20" i="3"/>
  <c r="G20" i="3" s="1"/>
  <c r="H20" i="3" s="1"/>
  <c r="B20" i="3"/>
  <c r="S14" i="1"/>
  <c r="F14" i="1"/>
  <c r="G14" i="1" s="1"/>
  <c r="D14" i="1"/>
  <c r="E9" i="3"/>
  <c r="E10" i="3"/>
  <c r="G10" i="3" s="1"/>
  <c r="H10" i="3" s="1"/>
  <c r="E11" i="3"/>
  <c r="G11" i="3" s="1"/>
  <c r="H11" i="3" s="1"/>
  <c r="E12" i="3"/>
  <c r="G12" i="3" s="1"/>
  <c r="H12" i="3" s="1"/>
  <c r="E13" i="3"/>
  <c r="G13" i="3" s="1"/>
  <c r="H13" i="3" s="1"/>
  <c r="E36" i="3"/>
  <c r="G36" i="3" s="1"/>
  <c r="H36" i="3" s="1"/>
  <c r="B36" i="3"/>
  <c r="E35" i="3"/>
  <c r="G35" i="3" s="1"/>
  <c r="H35" i="3" s="1"/>
  <c r="B35" i="3"/>
  <c r="F21" i="1"/>
  <c r="G21" i="1" s="1"/>
  <c r="D21" i="1"/>
  <c r="D16" i="1"/>
  <c r="D17" i="1"/>
  <c r="D20" i="1"/>
  <c r="D9" i="1"/>
  <c r="D10" i="1"/>
  <c r="D11" i="1"/>
  <c r="D12" i="1"/>
  <c r="D13" i="1"/>
  <c r="D8" i="1"/>
  <c r="D7" i="1"/>
  <c r="D6" i="1"/>
  <c r="D5" i="1"/>
  <c r="E8" i="3"/>
  <c r="G8" i="3" s="1"/>
  <c r="H8" i="3" s="1"/>
  <c r="B8" i="3"/>
  <c r="E7" i="3"/>
  <c r="G7" i="3" s="1"/>
  <c r="H7" i="3" s="1"/>
  <c r="B7" i="3"/>
  <c r="E6" i="3"/>
  <c r="G6" i="3" s="1"/>
  <c r="H6" i="3" s="1"/>
  <c r="B6" i="3"/>
  <c r="E5" i="3"/>
  <c r="G5" i="3" s="1"/>
  <c r="H5" i="3" s="1"/>
  <c r="B5" i="3"/>
  <c r="F8" i="1"/>
  <c r="G8" i="1" s="1"/>
  <c r="F7" i="1"/>
  <c r="G7" i="1" s="1"/>
  <c r="F6" i="1"/>
  <c r="G6" i="1" s="1"/>
  <c r="F5" i="1"/>
  <c r="G5" i="1" s="1"/>
  <c r="E14" i="3"/>
  <c r="G14" i="3" s="1"/>
  <c r="H14" i="3" s="1"/>
  <c r="E19" i="3"/>
  <c r="G19" i="3" s="1"/>
  <c r="H19" i="3" s="1"/>
  <c r="E4" i="3"/>
  <c r="G4" i="3" s="1"/>
  <c r="H4" i="3" s="1"/>
  <c r="E3" i="3"/>
  <c r="G3" i="3" s="1"/>
  <c r="H3" i="3" s="1"/>
  <c r="E2" i="3"/>
  <c r="G2" i="3" s="1"/>
  <c r="H2" i="3" s="1"/>
  <c r="E15" i="3"/>
  <c r="G15" i="3" s="1"/>
  <c r="H15" i="3" s="1"/>
  <c r="E16" i="3"/>
  <c r="G16" i="3" s="1"/>
  <c r="E18" i="3"/>
  <c r="G18" i="3" s="1"/>
  <c r="H18" i="3" s="1"/>
  <c r="E17" i="3"/>
  <c r="G17" i="3" s="1"/>
  <c r="H17" i="3" s="1"/>
  <c r="B18" i="3"/>
  <c r="B19" i="3"/>
  <c r="S13" i="1"/>
  <c r="F13" i="1"/>
  <c r="G13" i="1" s="1"/>
  <c r="B17" i="3"/>
  <c r="S12" i="1"/>
  <c r="F12" i="1"/>
  <c r="G12" i="1" s="1"/>
  <c r="B16" i="3"/>
  <c r="B15" i="3"/>
  <c r="S11" i="1"/>
  <c r="F11" i="1"/>
  <c r="G11" i="1" s="1"/>
  <c r="S9" i="1"/>
  <c r="S10" i="1"/>
  <c r="B11" i="3"/>
  <c r="B13" i="3"/>
  <c r="B12" i="3"/>
  <c r="B10" i="3"/>
  <c r="G9" i="3"/>
  <c r="H9" i="3" s="1"/>
  <c r="B9" i="3"/>
  <c r="B14" i="3"/>
  <c r="F10" i="1"/>
  <c r="G10" i="1" s="1"/>
  <c r="F9" i="1"/>
  <c r="G9" i="1" s="1"/>
  <c r="B34" i="3"/>
  <c r="F20" i="1"/>
  <c r="G20" i="1" s="1"/>
  <c r="B4" i="3"/>
  <c r="B3" i="3"/>
  <c r="B2" i="3"/>
  <c r="B27" i="3"/>
  <c r="B26" i="3"/>
  <c r="B25" i="3"/>
  <c r="G24" i="3"/>
  <c r="H24" i="3" s="1"/>
  <c r="B24" i="3"/>
  <c r="G23" i="3"/>
  <c r="H23" i="3" s="1"/>
  <c r="B23" i="3"/>
  <c r="F17" i="1"/>
  <c r="G17" i="1" s="1"/>
  <c r="B22" i="3"/>
  <c r="G22" i="3"/>
  <c r="H22" i="3" s="1"/>
  <c r="F16" i="1"/>
  <c r="G16" i="1" s="1"/>
  <c r="J25" i="1" a="1"/>
  <c r="J25" i="1" l="1"/>
  <c r="H16" i="3"/>
  <c r="J24" i="1" a="1"/>
  <c r="J18" i="1" a="1"/>
  <c r="J20" i="1" a="1"/>
  <c r="J21" i="1" a="1"/>
  <c r="J6" i="1" a="1"/>
  <c r="J16" i="1" a="1"/>
  <c r="J14" i="1" a="1"/>
  <c r="J19" i="1" a="1"/>
  <c r="J23" i="1" a="1"/>
  <c r="J22" i="1" a="1"/>
  <c r="J17" i="1" a="1"/>
  <c r="J9" i="1" a="1"/>
  <c r="J15" i="1" a="1"/>
  <c r="J8" i="1" a="1"/>
  <c r="J11" i="1" a="1"/>
  <c r="J7" i="1" a="1"/>
  <c r="J12" i="1" a="1"/>
  <c r="J13" i="1" a="1"/>
  <c r="J10" i="1" a="1"/>
  <c r="J5" i="1" a="1"/>
  <c r="J19" i="1" l="1"/>
  <c r="J22" i="1"/>
  <c r="J24" i="1"/>
  <c r="J18" i="1"/>
  <c r="J15" i="1"/>
  <c r="J23" i="1"/>
  <c r="J14" i="1"/>
  <c r="J16" i="1"/>
  <c r="J6" i="1"/>
  <c r="J9" i="1"/>
  <c r="J21" i="1"/>
  <c r="J8" i="1"/>
  <c r="J20" i="1"/>
  <c r="J10" i="1"/>
  <c r="J7" i="1"/>
  <c r="J13" i="1"/>
  <c r="J12" i="1"/>
  <c r="J5" i="1"/>
  <c r="J17" i="1"/>
  <c r="J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<sst xmlns="http://schemas.openxmlformats.org/spreadsheetml/2006/main" count="271" uniqueCount="145">
  <si>
    <t>id</t>
  </si>
  <si>
    <t>hp</t>
  </si>
  <si>
    <t>prefab</t>
  </si>
  <si>
    <t>body_data</t>
    <phoneticPr fontId="7" type="noConversion"/>
  </si>
  <si>
    <t>driving_speed_limit</t>
  </si>
  <si>
    <t>driving_acc</t>
  </si>
  <si>
    <t>braking_acc</t>
  </si>
  <si>
    <t>descend_speed_limit</t>
  </si>
  <si>
    <t>cards</t>
  </si>
  <si>
    <t>uint key</t>
  </si>
  <si>
    <t>int</t>
  </si>
  <si>
    <t>string</t>
  </si>
  <si>
    <t>string,string</t>
    <phoneticPr fontId="7" type="noConversion"/>
  </si>
  <si>
    <t>uint[]</t>
  </si>
  <si>
    <t>备注</t>
  </si>
  <si>
    <t>data文件</t>
  </si>
  <si>
    <t>bundle</t>
    <phoneticPr fontId="7" type="noConversion"/>
  </si>
  <si>
    <t>path</t>
    <phoneticPr fontId="7" type="noConversion"/>
  </si>
  <si>
    <t>行驶速度上限</t>
    <phoneticPr fontId="7" type="noConversion"/>
  </si>
  <si>
    <t>独轮车</t>
  </si>
  <si>
    <t>body_data/body1</t>
    <phoneticPr fontId="7" type="noConversion"/>
  </si>
  <si>
    <t>body1</t>
    <phoneticPr fontId="7" type="noConversion"/>
  </si>
  <si>
    <t>双轮车</t>
  </si>
  <si>
    <t>body_data/body2</t>
  </si>
  <si>
    <t>body2</t>
    <phoneticPr fontId="7" type="noConversion"/>
  </si>
  <si>
    <t>FormalTest</t>
    <phoneticPr fontId="7" type="noConversion"/>
  </si>
  <si>
    <t>body_data/body1</t>
  </si>
  <si>
    <t>caravan_body_data</t>
    <phoneticPr fontId="7" type="noConversion"/>
  </si>
  <si>
    <t>cbd_003</t>
    <phoneticPr fontId="7" type="noConversion"/>
  </si>
  <si>
    <t>#enum slotType: int {顶部 = 0,底部 = 1,前 = 2,后 = 3 , 后上 = 4, 前上 = 5 ,车轮 = 6,前底 = 11, 后底=12}</t>
    <phoneticPr fontId="7" type="noConversion"/>
  </si>
  <si>
    <t>name</t>
  </si>
  <si>
    <t>desc</t>
  </si>
  <si>
    <t>tags</t>
    <phoneticPr fontId="7" type="noConversion"/>
  </si>
  <si>
    <t>icon</t>
  </si>
  <si>
    <t>size</t>
    <phoneticPr fontId="7" type="noConversion"/>
  </si>
  <si>
    <t>wheel_height</t>
    <phoneticPr fontId="7" type="noConversion"/>
  </si>
  <si>
    <t>slot_and_prefeb</t>
    <phoneticPr fontId="7" type="noConversion"/>
  </si>
  <si>
    <t>damage</t>
    <phoneticPr fontId="7" type="noConversion"/>
  </si>
  <si>
    <t>device_interval</t>
    <phoneticPr fontId="7" type="noConversion"/>
  </si>
  <si>
    <t>graph_path</t>
  </si>
  <si>
    <t>string</t>
    <phoneticPr fontId="7" type="noConversion"/>
  </si>
  <si>
    <t>dict&lt;string&gt;</t>
    <phoneticPr fontId="7" type="noConversion"/>
  </si>
  <si>
    <t>(int,int)</t>
    <phoneticPr fontId="7" type="noConversion"/>
  </si>
  <si>
    <t>float?</t>
    <phoneticPr fontId="7" type="noConversion"/>
  </si>
  <si>
    <t>dict&lt;slotType , (string,string)&gt;</t>
    <phoneticPr fontId="7" type="noConversion"/>
  </si>
  <si>
    <t>int</t>
    <phoneticPr fontId="7" type="noConversion"/>
  </si>
  <si>
    <t>ID</t>
  </si>
  <si>
    <t>设备名称</t>
    <phoneticPr fontId="7" type="noConversion"/>
  </si>
  <si>
    <t>版本备注</t>
    <phoneticPr fontId="7" type="noConversion"/>
  </si>
  <si>
    <t>设备描述</t>
    <phoneticPr fontId="7" type="noConversion"/>
  </si>
  <si>
    <t>设备标签</t>
    <phoneticPr fontId="7" type="noConversion"/>
  </si>
  <si>
    <t>path</t>
  </si>
  <si>
    <t>设备尺寸</t>
    <phoneticPr fontId="7" type="noConversion"/>
  </si>
  <si>
    <t>车轮 高度</t>
    <phoneticPr fontId="7" type="noConversion"/>
  </si>
  <si>
    <t>可用槽位，及对应的预制体的 bundle~path
（配置值是公式生成的，不要手填）</t>
    <phoneticPr fontId="7" type="noConversion"/>
  </si>
  <si>
    <t>耐久</t>
    <phoneticPr fontId="7" type="noConversion"/>
  </si>
  <si>
    <t>行驶加速度</t>
    <phoneticPr fontId="7" type="noConversion"/>
  </si>
  <si>
    <t>制动加速度</t>
    <phoneticPr fontId="7" type="noConversion"/>
  </si>
  <si>
    <t>最小y速度</t>
    <phoneticPr fontId="7" type="noConversion"/>
  </si>
  <si>
    <t>卡牌id</t>
    <phoneticPr fontId="7" type="noConversion"/>
  </si>
  <si>
    <t>基础伤害</t>
    <phoneticPr fontId="7" type="noConversion"/>
  </si>
  <si>
    <t>基础攻击间隔（帧）</t>
    <phoneticPr fontId="7" type="noConversion"/>
  </si>
  <si>
    <t>图流路径</t>
    <phoneticPr fontId="7" type="noConversion"/>
  </si>
  <si>
    <t>木轮</t>
    <phoneticPr fontId="7" type="noConversion"/>
  </si>
  <si>
    <t>老菊0427-v2</t>
    <phoneticPr fontId="7" type="noConversion"/>
  </si>
  <si>
    <t>wheel;</t>
    <phoneticPr fontId="7" type="noConversion"/>
  </si>
  <si>
    <t>2~2</t>
    <phoneticPr fontId="7" type="noConversion"/>
  </si>
  <si>
    <t>钢轮</t>
    <phoneticPr fontId="7" type="noConversion"/>
  </si>
  <si>
    <t>冲刺轮</t>
    <phoneticPr fontId="7" type="noConversion"/>
  </si>
  <si>
    <t>史莱姆轮</t>
    <phoneticPr fontId="7" type="noConversion"/>
  </si>
  <si>
    <t>弩炮</t>
  </si>
  <si>
    <t>emitter;ballista</t>
  </si>
  <si>
    <t>1~2</t>
    <phoneticPr fontId="7" type="noConversion"/>
  </si>
  <si>
    <t>蒲公英</t>
    <phoneticPr fontId="7" type="noConversion"/>
  </si>
  <si>
    <t>老菊 v1</t>
    <phoneticPr fontId="7" type="noConversion"/>
  </si>
  <si>
    <t>emitter;ballista</t>
    <phoneticPr fontId="7" type="noConversion"/>
  </si>
  <si>
    <t>3~3</t>
    <phoneticPr fontId="7" type="noConversion"/>
  </si>
  <si>
    <t>豌豆荚</t>
    <phoneticPr fontId="7" type="noConversion"/>
  </si>
  <si>
    <t>emitter;</t>
    <phoneticPr fontId="7" type="noConversion"/>
  </si>
  <si>
    <t>小小弩</t>
    <phoneticPr fontId="7" type="noConversion"/>
  </si>
  <si>
    <t>2~1</t>
    <phoneticPr fontId="7" type="noConversion"/>
  </si>
  <si>
    <t>法棍发射器</t>
    <phoneticPr fontId="7" type="noConversion"/>
  </si>
  <si>
    <t>emitter;ballista;clip</t>
    <phoneticPr fontId="7" type="noConversion"/>
  </si>
  <si>
    <t>2~3</t>
    <phoneticPr fontId="7" type="noConversion"/>
  </si>
  <si>
    <t>仙人掌</t>
    <phoneticPr fontId="7" type="noConversion"/>
  </si>
  <si>
    <t>emitter;plant</t>
    <phoneticPr fontId="7" type="noConversion"/>
  </si>
  <si>
    <t>4~2</t>
    <phoneticPr fontId="7" type="noConversion"/>
  </si>
  <si>
    <t>魔晶炮</t>
    <phoneticPr fontId="7" type="noConversion"/>
  </si>
  <si>
    <t>inactive</t>
    <phoneticPr fontId="7" type="noConversion"/>
  </si>
  <si>
    <t>蘑菇挡</t>
    <phoneticPr fontId="7" type="noConversion"/>
  </si>
  <si>
    <t>泥头车铲</t>
    <phoneticPr fontId="7" type="noConversion"/>
  </si>
  <si>
    <t>魔力穹顶</t>
    <phoneticPr fontId="7" type="noConversion"/>
  </si>
  <si>
    <t>植物丛</t>
    <phoneticPr fontId="7" type="noConversion"/>
  </si>
  <si>
    <t>滑翔翼</t>
  </si>
  <si>
    <t>2~4</t>
    <phoneticPr fontId="7" type="noConversion"/>
  </si>
  <si>
    <t>弹簧</t>
    <phoneticPr fontId="7" type="noConversion"/>
  </si>
  <si>
    <t>弹簧藤</t>
    <phoneticPr fontId="7" type="noConversion"/>
  </si>
  <si>
    <t>spring_vine</t>
    <phoneticPr fontId="7" type="noConversion"/>
  </si>
  <si>
    <t>车载滚木</t>
    <phoneticPr fontId="7" type="noConversion"/>
  </si>
  <si>
    <t>timber</t>
    <phoneticPr fontId="7" type="noConversion"/>
  </si>
  <si>
    <t>3~2</t>
    <phoneticPr fontId="7" type="noConversion"/>
  </si>
  <si>
    <t>艺术后备箱</t>
    <phoneticPr fontId="7" type="noConversion"/>
  </si>
  <si>
    <t>explosive</t>
    <phoneticPr fontId="7" type="noConversion"/>
  </si>
  <si>
    <t>图箓琮</t>
  </si>
  <si>
    <t>emitter</t>
  </si>
  <si>
    <t>3~2</t>
  </si>
  <si>
    <t>item_id</t>
    <phoneticPr fontId="7" type="noConversion"/>
  </si>
  <si>
    <t>name</t>
    <phoneticPr fontId="7" type="noConversion"/>
  </si>
  <si>
    <t>槽位</t>
    <phoneticPr fontId="7" type="noConversion"/>
  </si>
  <si>
    <t>Bundle</t>
    <phoneticPr fontId="7" type="noConversion"/>
  </si>
  <si>
    <t>Path(代号)</t>
    <phoneticPr fontId="7" type="noConversion"/>
  </si>
  <si>
    <t>预制体编号</t>
    <phoneticPr fontId="7" type="noConversion"/>
  </si>
  <si>
    <t>预制体完整路径</t>
    <phoneticPr fontId="7" type="noConversion"/>
  </si>
  <si>
    <t>key=tuple(bundle~path)</t>
    <phoneticPr fontId="7" type="noConversion"/>
  </si>
  <si>
    <t>车轮</t>
    <phoneticPr fontId="7" type="noConversion"/>
  </si>
  <si>
    <t>caravan</t>
    <phoneticPr fontId="7" type="noConversion"/>
  </si>
  <si>
    <t>前</t>
    <phoneticPr fontId="7" type="noConversion"/>
  </si>
  <si>
    <t>前上</t>
    <phoneticPr fontId="7" type="noConversion"/>
  </si>
  <si>
    <t>顶部</t>
  </si>
  <si>
    <t>后</t>
    <phoneticPr fontId="7" type="noConversion"/>
  </si>
  <si>
    <t>后上</t>
    <phoneticPr fontId="7" type="noConversion"/>
  </si>
  <si>
    <t>顶部</t>
    <phoneticPr fontId="7" type="noConversion"/>
  </si>
  <si>
    <t>后</t>
  </si>
  <si>
    <t>前底</t>
    <phoneticPr fontId="7" type="noConversion"/>
  </si>
  <si>
    <t>后底</t>
    <phoneticPr fontId="7" type="noConversion"/>
  </si>
  <si>
    <t>第1位</t>
    <phoneticPr fontId="20" type="noConversion"/>
  </si>
  <si>
    <t>第2位</t>
  </si>
  <si>
    <t>第3位</t>
  </si>
  <si>
    <t>第4位</t>
  </si>
  <si>
    <t>第5位</t>
  </si>
  <si>
    <t>第6位</t>
  </si>
  <si>
    <t>第7位</t>
  </si>
  <si>
    <t>第8位</t>
  </si>
  <si>
    <t>第9位</t>
  </si>
  <si>
    <t>20 = item</t>
    <phoneticPr fontId="20" type="noConversion"/>
  </si>
  <si>
    <t>翻译预留</t>
    <phoneticPr fontId="20" type="noConversion"/>
  </si>
  <si>
    <t>预留</t>
    <phoneticPr fontId="20" type="noConversion"/>
  </si>
  <si>
    <t>0 = 车轮履带</t>
    <phoneticPr fontId="20" type="noConversion"/>
  </si>
  <si>
    <t>品质/稀有度</t>
    <phoneticPr fontId="20" type="noConversion"/>
  </si>
  <si>
    <t>[7][8][9] 000 ~ 999编号</t>
    <phoneticPr fontId="20" type="noConversion"/>
  </si>
  <si>
    <t>1 = 远程武器</t>
    <phoneticPr fontId="20" type="noConversion"/>
  </si>
  <si>
    <t>2 = 近战武器</t>
    <phoneticPr fontId="20" type="noConversion"/>
  </si>
  <si>
    <t>3 = 挡板撞角</t>
    <phoneticPr fontId="20" type="noConversion"/>
  </si>
  <si>
    <t>4 = 弹跳飞行</t>
    <phoneticPr fontId="20" type="noConversion"/>
  </si>
  <si>
    <t>5 = 车尾装置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</si>
</sst>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charset val="134"/>
      <scheme val="minor"/>
    </font>
    <font>
      <sz val="12"/>
      <color theme="0"/>
      <name val="等线"/>
      <family val="3"/>
      <charset val="134"/>
      <scheme val="minor"/>
    </font>
    <font>
      <sz val="12"/>
      <color theme="5" tint="0.39960936307870726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2"/>
      <color theme="4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6"/>
      <name val="等线"/>
      <family val="3"/>
      <charset val="134"/>
      <scheme val="minor"/>
    </font>
    <font>
      <i/>
      <sz val="11"/>
      <color theme="6"/>
      <name val="等线"/>
      <family val="3"/>
      <charset val="134"/>
      <scheme val="minor"/>
    </font>
    <font>
      <b/>
      <sz val="11"/>
      <color theme="5"/>
      <name val="等线"/>
      <family val="3"/>
      <charset val="134"/>
      <scheme val="minor"/>
    </font>
    <font>
      <b/>
      <i/>
      <sz val="11"/>
      <color theme="8"/>
      <name val="等线"/>
      <family val="3"/>
      <charset val="134"/>
      <scheme val="minor"/>
    </font>
    <font>
      <i/>
      <sz val="11"/>
      <color theme="8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i/>
      <sz val="11"/>
      <name val="等线"/>
      <family val="3"/>
      <charset val="134"/>
      <scheme val="minor"/>
    </font>
    <font>
      <i/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i/>
      <sz val="12"/>
      <color theme="6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3" fontId="0" fillId="0" borderId="0" xfId="0" applyNumberFormat="1"/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0" fontId="8" fillId="3" borderId="0" xfId="0" applyFont="1" applyFill="1" applyAlignment="1">
      <alignment horizontal="center"/>
    </xf>
    <xf numFmtId="0" fontId="17" fillId="3" borderId="0" xfId="0" applyFont="1" applyFill="1" applyAlignment="1">
      <alignment horizontal="center" vertical="center" wrapText="1"/>
    </xf>
    <xf numFmtId="0" fontId="8" fillId="0" borderId="0" xfId="0" applyFont="1"/>
    <xf numFmtId="58" fontId="0" fillId="0" borderId="0" xfId="0" applyNumberForma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613328</xdr:colOff>
      <xdr:row>7</xdr:row>
      <xdr:rowOff>171450</xdr:rowOff>
    </xdr:from>
    <xdr:to>
      <xdr:col>14</xdr:col>
      <xdr:colOff>621610</xdr:colOff>
      <xdr:row>13</xdr:row>
      <xdr:rowOff>56736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6D6A97B7-7B51-032F-FF11-AE2AABE66F09}"/>
            </a:ext>
          </a:extLst>
        </xdr:cNvPr>
        <xdr:cNvSpPr/>
      </xdr:nvSpPr>
      <xdr:spPr>
        <a:xfrm>
          <a:off x="13919753" y="1438275"/>
          <a:ext cx="2065682" cy="9711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 b="1"/>
            <a:t>只有黑色的几列字段是手动配置的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workbookViewId="0">
      <selection activeCell="G13" sqref="G13"/>
    </sheetView>
  </sheetViews>
  <sheetFormatPr defaultColWidth="9.125" defaultRowHeight="14.25" x14ac:dyDescent="0.2"/>
  <cols>
    <col min="2" max="2" width="10.5" bestFit="1" customWidth="1"/>
    <col min="4" max="4" width="16.875" customWidth="1"/>
    <col min="5" max="5" width="18.125" bestFit="1" customWidth="1"/>
    <col min="7" max="7" width="19.875" customWidth="1"/>
    <col min="8" max="8" width="16.75" customWidth="1"/>
    <col min="9" max="9" width="11.375" customWidth="1"/>
    <col min="10" max="10" width="19.125" customWidth="1"/>
    <col min="11" max="11" width="24.5" style="10" customWidth="1"/>
  </cols>
  <sheetData>
    <row r="1" spans="1:11" s="7" customFormat="1" x14ac:dyDescent="0.2">
      <c r="A1" s="7" t="s">
        <v>0</v>
      </c>
      <c r="C1" s="7" t="s">
        <v>1</v>
      </c>
      <c r="D1" s="7" t="s">
        <v>2</v>
      </c>
      <c r="E1" s="38" t="s">
        <v>3</v>
      </c>
      <c r="F1" s="38"/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</row>
    <row r="2" spans="1:11" s="8" customFormat="1" x14ac:dyDescent="0.2">
      <c r="A2" s="8" t="s">
        <v>9</v>
      </c>
      <c r="C2" s="8" t="s">
        <v>10</v>
      </c>
      <c r="D2" s="8" t="s">
        <v>11</v>
      </c>
      <c r="E2" s="39" t="s">
        <v>12</v>
      </c>
      <c r="F2" s="39"/>
      <c r="G2" s="8" t="s">
        <v>10</v>
      </c>
      <c r="H2" s="8" t="s">
        <v>10</v>
      </c>
      <c r="I2" s="8" t="s">
        <v>10</v>
      </c>
      <c r="J2" s="8" t="s">
        <v>10</v>
      </c>
      <c r="K2" s="8" t="s">
        <v>13</v>
      </c>
    </row>
    <row r="3" spans="1:11" s="9" customFormat="1" x14ac:dyDescent="0.2">
      <c r="B3" s="9" t="s">
        <v>14</v>
      </c>
      <c r="D3" s="9" t="s">
        <v>15</v>
      </c>
      <c r="E3" s="34" t="s">
        <v>16</v>
      </c>
      <c r="F3" s="34" t="s">
        <v>17</v>
      </c>
      <c r="G3" s="34" t="s">
        <v>18</v>
      </c>
    </row>
    <row r="4" spans="1:11" x14ac:dyDescent="0.2">
      <c r="A4">
        <v>1</v>
      </c>
      <c r="B4" t="s">
        <v>19</v>
      </c>
      <c r="C4">
        <v>100</v>
      </c>
      <c r="D4" s="36" t="s">
        <v>20</v>
      </c>
      <c r="E4" s="36" t="s">
        <v>3</v>
      </c>
      <c r="F4" s="36" t="s">
        <v>21</v>
      </c>
      <c r="G4" s="6">
        <v>5000</v>
      </c>
      <c r="H4" s="6">
        <v>1500</v>
      </c>
      <c r="I4" s="6">
        <v>-4500</v>
      </c>
      <c r="J4" s="6">
        <v>-150000</v>
      </c>
      <c r="K4" s="10">
        <v>2000</v>
      </c>
    </row>
    <row r="5" spans="1:11" x14ac:dyDescent="0.2">
      <c r="A5">
        <v>2</v>
      </c>
      <c r="B5" t="s">
        <v>22</v>
      </c>
      <c r="C5">
        <v>100</v>
      </c>
      <c r="D5" t="s">
        <v>23</v>
      </c>
      <c r="E5" s="36" t="s">
        <v>3</v>
      </c>
      <c r="F5" s="36" t="s">
        <v>24</v>
      </c>
      <c r="G5" s="6">
        <v>4500</v>
      </c>
      <c r="H5" s="6">
        <v>1500</v>
      </c>
      <c r="I5" s="6">
        <v>-4500</v>
      </c>
      <c r="J5" s="6">
        <v>-150000</v>
      </c>
      <c r="K5" s="10">
        <v>2000</v>
      </c>
    </row>
    <row r="6" spans="1:11" x14ac:dyDescent="0.2">
      <c r="A6">
        <v>3</v>
      </c>
      <c r="B6" s="36" t="s">
        <v>25</v>
      </c>
      <c r="C6">
        <v>100</v>
      </c>
      <c r="D6" t="s">
        <v>26</v>
      </c>
      <c r="E6" s="36" t="s">
        <v>27</v>
      </c>
      <c r="F6" s="36" t="s">
        <v>28</v>
      </c>
      <c r="G6" s="6">
        <v>5000</v>
      </c>
      <c r="H6" s="6">
        <v>1500</v>
      </c>
      <c r="I6" s="6">
        <v>-4500</v>
      </c>
      <c r="J6" s="6">
        <v>-150000</v>
      </c>
      <c r="K6" s="10">
        <v>2000</v>
      </c>
    </row>
  </sheetData>
  <mergeCells count="2">
    <mergeCell ref="E1:F1"/>
    <mergeCell ref="E2:F2"/>
  </mergeCells>
  <phoneticPr fontId="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7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6" sqref="A6"/>
      <selection pane="bottomRight" activeCell="I6" sqref="I6"/>
    </sheetView>
  </sheetViews>
  <sheetFormatPr defaultColWidth="9" defaultRowHeight="14.25" x14ac:dyDescent="0.2"/>
  <cols>
    <col min="1" max="1" width="10.625" style="29" bestFit="1" customWidth="1"/>
    <col min="2" max="2" width="11.375" style="29" bestFit="1" customWidth="1"/>
    <col min="3" max="3" width="16.75" style="30" bestFit="1" customWidth="1"/>
    <col min="4" max="4" width="35.875" style="32" bestFit="1" customWidth="1"/>
    <col min="5" max="5" width="17.25" style="29" bestFit="1" customWidth="1"/>
    <col min="6" max="6" width="22.375" style="31" bestFit="1" customWidth="1"/>
    <col min="7" max="7" width="33" style="29" bestFit="1" customWidth="1"/>
    <col min="8" max="8" width="9" style="29" bestFit="1" customWidth="1"/>
    <col min="9" max="9" width="13.125" style="13" bestFit="1" customWidth="1"/>
    <col min="10" max="10" width="92" style="32" customWidth="1"/>
    <col min="11" max="11" width="9" style="29"/>
    <col min="12" max="12" width="18.875" style="29" bestFit="1" customWidth="1"/>
    <col min="13" max="13" width="14" style="29" customWidth="1"/>
    <col min="14" max="14" width="14.875" style="29" customWidth="1"/>
    <col min="15" max="15" width="20" style="29" customWidth="1"/>
    <col min="16" max="16" width="31.375" style="13" bestFit="1" customWidth="1"/>
    <col min="17" max="17" width="9" style="13"/>
    <col min="18" max="18" width="19.25" style="13" bestFit="1" customWidth="1"/>
    <col min="19" max="19" width="27.375" style="32" bestFit="1" customWidth="1"/>
    <col min="20" max="20" width="15.5" style="29" bestFit="1" customWidth="1"/>
    <col min="21" max="16384" width="9" style="29"/>
  </cols>
  <sheetData>
    <row r="1" spans="1:20" x14ac:dyDescent="0.2">
      <c r="A1" s="28" t="s">
        <v>29</v>
      </c>
      <c r="D1" s="29"/>
      <c r="J1" s="29"/>
      <c r="S1" s="29"/>
    </row>
    <row r="2" spans="1:20" s="1" customFormat="1" ht="15.75" x14ac:dyDescent="0.2">
      <c r="A2" s="1" t="s">
        <v>0</v>
      </c>
      <c r="B2" s="1" t="s">
        <v>30</v>
      </c>
      <c r="C2" s="26"/>
      <c r="D2" s="1" t="s">
        <v>31</v>
      </c>
      <c r="E2" s="1" t="s">
        <v>32</v>
      </c>
      <c r="F2" s="4"/>
      <c r="G2" s="1" t="s">
        <v>33</v>
      </c>
      <c r="H2" s="1" t="s">
        <v>34</v>
      </c>
      <c r="I2" s="1" t="s">
        <v>35</v>
      </c>
      <c r="J2" s="1" t="s">
        <v>36</v>
      </c>
      <c r="K2" s="1" t="s">
        <v>1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37</v>
      </c>
      <c r="R2" s="1" t="s">
        <v>38</v>
      </c>
      <c r="S2" s="1" t="s">
        <v>39</v>
      </c>
    </row>
    <row r="3" spans="1:20" s="2" customFormat="1" ht="15.75" x14ac:dyDescent="0.2">
      <c r="A3" s="2" t="s">
        <v>9</v>
      </c>
      <c r="B3" s="2" t="s">
        <v>11</v>
      </c>
      <c r="C3" s="26"/>
      <c r="D3" s="2" t="s">
        <v>40</v>
      </c>
      <c r="E3" s="2" t="s">
        <v>41</v>
      </c>
      <c r="F3" s="4"/>
      <c r="G3" s="2" t="s">
        <v>11</v>
      </c>
      <c r="H3" s="2" t="s">
        <v>42</v>
      </c>
      <c r="I3" s="2" t="s">
        <v>43</v>
      </c>
      <c r="J3" s="2" t="s">
        <v>44</v>
      </c>
      <c r="K3" s="2" t="s">
        <v>10</v>
      </c>
      <c r="L3" s="2" t="s">
        <v>10</v>
      </c>
      <c r="M3" s="2" t="s">
        <v>10</v>
      </c>
      <c r="N3" s="2" t="s">
        <v>10</v>
      </c>
      <c r="O3" s="2" t="s">
        <v>10</v>
      </c>
      <c r="P3" s="2" t="s">
        <v>13</v>
      </c>
      <c r="Q3" s="2" t="s">
        <v>45</v>
      </c>
      <c r="R3" s="2" t="s">
        <v>45</v>
      </c>
      <c r="S3" s="2" t="s">
        <v>11</v>
      </c>
    </row>
    <row r="4" spans="1:20" s="3" customFormat="1" ht="28.5" x14ac:dyDescent="0.2">
      <c r="A4" s="3" t="s">
        <v>46</v>
      </c>
      <c r="B4" s="11" t="s">
        <v>47</v>
      </c>
      <c r="C4" s="27" t="s">
        <v>48</v>
      </c>
      <c r="D4" s="11" t="s">
        <v>49</v>
      </c>
      <c r="E4" s="11" t="s">
        <v>50</v>
      </c>
      <c r="F4" s="5"/>
      <c r="G4" s="3" t="s">
        <v>51</v>
      </c>
      <c r="H4" s="11" t="s">
        <v>52</v>
      </c>
      <c r="I4" s="11" t="s">
        <v>53</v>
      </c>
      <c r="J4" s="35" t="s">
        <v>54</v>
      </c>
      <c r="K4" s="11" t="s">
        <v>55</v>
      </c>
      <c r="L4" s="11" t="s">
        <v>18</v>
      </c>
      <c r="M4" s="11" t="s">
        <v>56</v>
      </c>
      <c r="N4" s="11" t="s">
        <v>57</v>
      </c>
      <c r="O4" s="11" t="s">
        <v>58</v>
      </c>
      <c r="P4" s="11" t="s">
        <v>59</v>
      </c>
      <c r="Q4" s="11" t="s">
        <v>60</v>
      </c>
      <c r="R4" s="11" t="s">
        <v>61</v>
      </c>
      <c r="S4" s="11" t="s">
        <v>62</v>
      </c>
      <c r="T4" s="11"/>
    </row>
    <row r="5" spans="1:20" x14ac:dyDescent="0.2">
      <c r="A5" s="29">
        <v>200000003</v>
      </c>
      <c r="B5" s="28" t="s">
        <v>63</v>
      </c>
      <c r="C5" s="30" t="s">
        <v>64</v>
      </c>
      <c r="D5" s="32" t="str">
        <f>_xlfn.TEXTJOIN("_",1,A5:C5)</f>
        <v>200000003_木轮_老菊0427-v2</v>
      </c>
      <c r="E5" s="28" t="s">
        <v>65</v>
      </c>
      <c r="F5" s="31" t="str">
        <f t="shared" ref="F5:F19" si="0">"device_icon_"&amp;$A5</f>
        <v>device_icon_200000003</v>
      </c>
      <c r="G5" s="29" t="str">
        <f t="shared" ref="G5:G7" si="1">"device_icon/"&amp;F5</f>
        <v>device_icon/device_icon_200000003</v>
      </c>
      <c r="H5" s="28" t="s">
        <v>66</v>
      </c>
      <c r="I5" s="13">
        <v>0.8</v>
      </c>
      <c r="J5" s="32" t="str" cm="1">
        <f t="array" aca="1" ref="J5" ca="1">_xlfn.TEXTJOIN(";",1,
        _xlfn.LET(
        _xlpm.data_table,"slot_prefeb",
        _xlpm.data_column_key,"a",
        _xlpm.data_column_value,"h",
        _xlpm.row_num,COUNTA(slot_prefeb!A:A)-1,
        _xlpm.key,A5,
        _xlfn.MAP(
                _xlfn.SEQUENCE(_xlpm.row_num,1,_xlpm.key,0),
                _xlfn.MAKEARRAY(_xlpm.row_num,1,_xlfn.LAMBDA(_xlpm.x,_xlpm.y,INDIRECT(_xlpm.data_table&amp;"!"&amp;_xlpm.data_column_key&amp;_xlpm.x+1,1))),
                _xlfn.MAKEARRAY(_xlpm.row_num,1,_xlfn.LAMBDA(_xlpm.x,_xlpm.y,INDIRECT(_xlpm.data_table&amp;"!"&amp;_xlpm.data_column_value&amp;_xlpm.x+1,1))),
                _xlfn.LAMBDA(_xlpm.a,_xlpm.b,_xlpm.c,IF(_xlpm.a=_xlpm.b,_xlpm.c,""))
        )
        )
)</f>
        <v>车轮=caravan~device_prefeb/dp_200000003_0</v>
      </c>
      <c r="K5" s="29">
        <v>10</v>
      </c>
      <c r="L5" s="33">
        <v>2500</v>
      </c>
      <c r="M5" s="33">
        <v>750</v>
      </c>
      <c r="N5" s="33">
        <v>-7500</v>
      </c>
      <c r="P5" s="13">
        <v>1000</v>
      </c>
      <c r="Q5" s="13">
        <v>10</v>
      </c>
      <c r="R5" s="13">
        <v>1</v>
      </c>
      <c r="S5" s="32" t="str">
        <f t="shared" ref="S5:S8" si="2">"device_graph/dg_"&amp;A5</f>
        <v>device_graph/dg_200000003</v>
      </c>
    </row>
    <row r="6" spans="1:20" x14ac:dyDescent="0.2">
      <c r="A6" s="29">
        <v>200000004</v>
      </c>
      <c r="B6" s="28" t="s">
        <v>67</v>
      </c>
      <c r="C6" s="30" t="s">
        <v>64</v>
      </c>
      <c r="D6" s="32" t="str">
        <f>_xlfn.TEXTJOIN("_",1,A6:C6)</f>
        <v>200000004_钢轮_老菊0427-v2</v>
      </c>
      <c r="E6" s="28" t="s">
        <v>65</v>
      </c>
      <c r="F6" s="31" t="str">
        <f t="shared" si="0"/>
        <v>device_icon_200000004</v>
      </c>
      <c r="G6" s="29" t="str">
        <f t="shared" si="1"/>
        <v>device_icon/device_icon_200000004</v>
      </c>
      <c r="H6" s="28" t="s">
        <v>66</v>
      </c>
      <c r="I6" s="13">
        <v>0.85</v>
      </c>
      <c r="J6" s="32" t="str" cm="1">
        <f t="array" aca="1" ref="J6" ca="1">_xlfn.TEXTJOIN(";",1,
        _xlfn.LET(
        _xlpm.data_table,"slot_prefeb",
        _xlpm.data_column_key,"a",
        _xlpm.data_column_value,"h",
        _xlpm.row_num,COUNTA(slot_prefeb!A:A)-1,
        _xlpm.key,A6,
        _xlfn.MAP(
                _xlfn.SEQUENCE(_xlpm.row_num,1,_xlpm.key,0),
                _xlfn.MAKEARRAY(_xlpm.row_num,1,_xlfn.LAMBDA(_xlpm.x,_xlpm.y,INDIRECT(_xlpm.data_table&amp;"!"&amp;_xlpm.data_column_key&amp;_xlpm.x+1,1))),
                _xlfn.MAKEARRAY(_xlpm.row_num,1,_xlfn.LAMBDA(_xlpm.x,_xlpm.y,INDIRECT(_xlpm.data_table&amp;"!"&amp;_xlpm.data_column_value&amp;_xlpm.x+1,1))),
                _xlfn.LAMBDA(_xlpm.a,_xlpm.b,_xlpm.c,IF(_xlpm.a=_xlpm.b,_xlpm.c,""))
        )
        )
)</f>
        <v>车轮=caravan~device_prefeb/dp_200000004_0</v>
      </c>
      <c r="K6" s="29">
        <v>10</v>
      </c>
      <c r="L6" s="33">
        <v>2000</v>
      </c>
      <c r="M6" s="33">
        <v>600</v>
      </c>
      <c r="N6" s="33">
        <v>-7500</v>
      </c>
      <c r="P6" s="13">
        <v>1000</v>
      </c>
      <c r="Q6" s="13">
        <v>20</v>
      </c>
      <c r="R6" s="13">
        <v>1</v>
      </c>
      <c r="S6" s="32" t="str">
        <f t="shared" si="2"/>
        <v>device_graph/dg_200000004</v>
      </c>
    </row>
    <row r="7" spans="1:20" x14ac:dyDescent="0.2">
      <c r="A7" s="29">
        <v>200000005</v>
      </c>
      <c r="B7" s="28" t="s">
        <v>68</v>
      </c>
      <c r="C7" s="30" t="s">
        <v>64</v>
      </c>
      <c r="D7" s="32" t="str">
        <f>_xlfn.TEXTJOIN("_",1,A7:C7)</f>
        <v>200000005_冲刺轮_老菊0427-v2</v>
      </c>
      <c r="E7" s="28" t="s">
        <v>65</v>
      </c>
      <c r="F7" s="31" t="str">
        <f t="shared" si="0"/>
        <v>device_icon_200000005</v>
      </c>
      <c r="G7" s="29" t="str">
        <f t="shared" si="1"/>
        <v>device_icon/device_icon_200000005</v>
      </c>
      <c r="H7" s="28" t="s">
        <v>66</v>
      </c>
      <c r="I7" s="13">
        <v>0.5</v>
      </c>
      <c r="J7" s="32" t="str" cm="1">
        <f t="array" aca="1" ref="J7" ca="1">_xlfn.TEXTJOIN(";",1,
        _xlfn.LET(
        _xlpm.data_table,"slot_prefeb",
        _xlpm.data_column_key,"a",
        _xlpm.data_column_value,"h",
        _xlpm.row_num,COUNTA(slot_prefeb!A:A)-1,
        _xlpm.key,A7,
        _xlfn.MAP(
                _xlfn.SEQUENCE(_xlpm.row_num,1,_xlpm.key,0),
                _xlfn.MAKEARRAY(_xlpm.row_num,1,_xlfn.LAMBDA(_xlpm.x,_xlpm.y,INDIRECT(_xlpm.data_table&amp;"!"&amp;_xlpm.data_column_key&amp;_xlpm.x+1,1))),
                _xlfn.MAKEARRAY(_xlpm.row_num,1,_xlfn.LAMBDA(_xlpm.x,_xlpm.y,INDIRECT(_xlpm.data_table&amp;"!"&amp;_xlpm.data_column_value&amp;_xlpm.x+1,1))),
                _xlfn.LAMBDA(_xlpm.a,_xlpm.b,_xlpm.c,IF(_xlpm.a=_xlpm.b,_xlpm.c,""))
        )
        )
)</f>
        <v>车轮=caravan~device_prefeb/dp_200000005_0</v>
      </c>
      <c r="K7" s="29">
        <v>10</v>
      </c>
      <c r="L7" s="33">
        <v>5000</v>
      </c>
      <c r="M7" s="33">
        <v>2000</v>
      </c>
      <c r="N7" s="33">
        <v>-7500</v>
      </c>
      <c r="P7" s="13">
        <v>1000</v>
      </c>
      <c r="Q7" s="13">
        <v>5</v>
      </c>
      <c r="R7" s="13">
        <v>1</v>
      </c>
      <c r="S7" s="32" t="str">
        <f t="shared" si="2"/>
        <v>device_graph/dg_200000005</v>
      </c>
    </row>
    <row r="8" spans="1:20" x14ac:dyDescent="0.2">
      <c r="A8" s="29">
        <v>200000006</v>
      </c>
      <c r="B8" s="28" t="s">
        <v>69</v>
      </c>
      <c r="C8" s="30" t="s">
        <v>64</v>
      </c>
      <c r="D8" s="32" t="str">
        <f>_xlfn.TEXTJOIN("_",1,A8:C8)</f>
        <v>200000006_史莱姆轮_老菊0427-v2</v>
      </c>
      <c r="E8" s="28" t="s">
        <v>65</v>
      </c>
      <c r="F8" s="31" t="str">
        <f t="shared" si="0"/>
        <v>device_icon_200000006</v>
      </c>
      <c r="G8" s="29" t="str">
        <f t="shared" ref="G8" si="3">"device_icon/"&amp;F8</f>
        <v>device_icon/device_icon_200000006</v>
      </c>
      <c r="H8" s="28" t="s">
        <v>66</v>
      </c>
      <c r="I8" s="13">
        <v>0.5</v>
      </c>
      <c r="J8" s="32" t="str" cm="1">
        <f t="array" aca="1" ref="J8" ca="1">_xlfn.TEXTJOIN(";",1,
        _xlfn.LET(
        _xlpm.data_table,"slot_prefeb",
        _xlpm.data_column_key,"a",
        _xlpm.data_column_value,"h",
        _xlpm.row_num,COUNTA(slot_prefeb!A:A)-1,
        _xlpm.key,A8,
        _xlfn.MAP(
                _xlfn.SEQUENCE(_xlpm.row_num,1,_xlpm.key,0),
                _xlfn.MAKEARRAY(_xlpm.row_num,1,_xlfn.LAMBDA(_xlpm.x,_xlpm.y,INDIRECT(_xlpm.data_table&amp;"!"&amp;_xlpm.data_column_key&amp;_xlpm.x+1,1))),
                _xlfn.MAKEARRAY(_xlpm.row_num,1,_xlfn.LAMBDA(_xlpm.x,_xlpm.y,INDIRECT(_xlpm.data_table&amp;"!"&amp;_xlpm.data_column_value&amp;_xlpm.x+1,1))),
                _xlfn.LAMBDA(_xlpm.a,_xlpm.b,_xlpm.c,IF(_xlpm.a=_xlpm.b,_xlpm.c,""))
        )
        )
)</f>
        <v>车轮=caravan~device_prefeb/dp_200000006_0</v>
      </c>
      <c r="K8" s="29">
        <v>10</v>
      </c>
      <c r="L8" s="33">
        <v>2000</v>
      </c>
      <c r="M8" s="33">
        <v>600</v>
      </c>
      <c r="N8" s="33">
        <v>-7500</v>
      </c>
      <c r="P8" s="13">
        <v>1000</v>
      </c>
      <c r="Q8" s="13">
        <v>15</v>
      </c>
      <c r="R8" s="13">
        <v>1</v>
      </c>
      <c r="S8" s="32" t="str">
        <f t="shared" si="2"/>
        <v>device_graph/dg_200000006</v>
      </c>
    </row>
    <row r="9" spans="1:20" x14ac:dyDescent="0.2">
      <c r="A9" s="29">
        <v>200010000</v>
      </c>
      <c r="B9" s="29" t="s">
        <v>70</v>
      </c>
      <c r="D9" s="32" t="str">
        <f t="shared" ref="D9:D20" si="4">_xlfn.TEXTJOIN("_",1,A9:C9)</f>
        <v>200010000_弩炮</v>
      </c>
      <c r="E9" s="28" t="s">
        <v>71</v>
      </c>
      <c r="F9" s="31" t="str">
        <f t="shared" ref="F9:F16" si="5">"device_icon_"&amp;$A9</f>
        <v>device_icon_200010000</v>
      </c>
      <c r="G9" s="29" t="str">
        <f t="shared" ref="G9:G16" si="6">"device_icon/"&amp;F9</f>
        <v>device_icon/device_icon_200010000</v>
      </c>
      <c r="H9" s="28" t="s">
        <v>72</v>
      </c>
      <c r="J9" s="32" t="str" cm="1">
        <f t="array" aca="1" ref="J9" ca="1">_xlfn.TEXTJOIN(";",1,
        _xlfn.LET(
        _xlpm.data_table,"slot_prefeb",
        _xlpm.data_column_key,"a",
        _xlpm.data_column_value,"h",
        _xlpm.row_num,COUNTA(slot_prefeb!A:A)-1,
        _xlpm.key,A9,
        _xlfn.MAP(
                _xlfn.SEQUENCE(_xlpm.row_num,1,_xlpm.key,0),
                _xlfn.MAKEARRAY(_xlpm.row_num,1,_xlfn.LAMBDA(_xlpm.x,_xlpm.y,INDIRECT(_xlpm.data_table&amp;"!"&amp;_xlpm.data_column_key&amp;_xlpm.x+1,1))),
                _xlfn.MAKEARRAY(_xlpm.row_num,1,_xlfn.LAMBDA(_xlpm.x,_xlpm.y,INDIRECT(_xlpm.data_table&amp;"!"&amp;_xlpm.data_column_value&amp;_xlpm.x+1,1))),
                _xlfn.LAMBDA(_xlpm.a,_xlpm.b,_xlpm.c,IF(_xlpm.a=_xlpm.b,_xlpm.c,""))
        )
        )
)</f>
        <v>前=caravan~device_prefeb/dp_200010000_0;前上=caravan~device_prefeb/dp_200010000_0;顶部=caravan~device_prefeb/dp_200010000_0;后=caravan~device_prefeb/dp_200010000_1;后上=caravan~device_prefeb/dp_200010000_1</v>
      </c>
      <c r="K9" s="29">
        <v>10</v>
      </c>
      <c r="Q9" s="13">
        <v>10</v>
      </c>
      <c r="R9" s="13">
        <v>1</v>
      </c>
      <c r="S9" s="32" t="str">
        <f t="shared" ref="S9:S14" si="7">"device_graph/dg_"&amp;A9</f>
        <v>device_graph/dg_200010000</v>
      </c>
    </row>
    <row r="10" spans="1:20" x14ac:dyDescent="0.2">
      <c r="A10" s="29">
        <v>200010001</v>
      </c>
      <c r="B10" s="28" t="s">
        <v>73</v>
      </c>
      <c r="C10" s="30" t="s">
        <v>74</v>
      </c>
      <c r="D10" s="32" t="str">
        <f t="shared" si="4"/>
        <v>200010001_蒲公英_老菊 v1</v>
      </c>
      <c r="E10" s="28" t="s">
        <v>75</v>
      </c>
      <c r="F10" s="31" t="str">
        <f t="shared" si="5"/>
        <v>device_icon_200010001</v>
      </c>
      <c r="G10" s="29" t="str">
        <f t="shared" si="6"/>
        <v>device_icon/device_icon_200010001</v>
      </c>
      <c r="H10" s="28" t="s">
        <v>76</v>
      </c>
      <c r="J10" s="32" t="str" cm="1">
        <f t="array" aca="1" ref="J10" ca="1">_xlfn.TEXTJOIN(";",1,
        _xlfn.LET(
        _xlpm.data_table,"slot_prefeb",
        _xlpm.data_column_key,"a",
        _xlpm.data_column_value,"h",
        _xlpm.row_num,COUNTA(slot_prefeb!A:A)-1,
        _xlpm.key,A10,
        _xlfn.MAP(
                _xlfn.SEQUENCE(_xlpm.row_num,1,_xlpm.key,0),
                _xlfn.MAKEARRAY(_xlpm.row_num,1,_xlfn.LAMBDA(_xlpm.x,_xlpm.y,INDIRECT(_xlpm.data_table&amp;"!"&amp;_xlpm.data_column_key&amp;_xlpm.x+1,1))),
                _xlfn.MAKEARRAY(_xlpm.row_num,1,_xlfn.LAMBDA(_xlpm.x,_xlpm.y,INDIRECT(_xlpm.data_table&amp;"!"&amp;_xlpm.data_column_value&amp;_xlpm.x+1,1))),
                _xlfn.LAMBDA(_xlpm.a,_xlpm.b,_xlpm.c,IF(_xlpm.a=_xlpm.b,_xlpm.c,""))
        )
        )
)</f>
        <v>顶部=caravan~device_prefeb/dp_200010001_0</v>
      </c>
      <c r="K10" s="29">
        <v>10</v>
      </c>
      <c r="Q10" s="13">
        <v>4</v>
      </c>
      <c r="R10" s="13">
        <v>1</v>
      </c>
      <c r="S10" s="32" t="str">
        <f t="shared" si="7"/>
        <v>device_graph/dg_200010001</v>
      </c>
    </row>
    <row r="11" spans="1:20" x14ac:dyDescent="0.2">
      <c r="A11" s="29">
        <v>200010002</v>
      </c>
      <c r="B11" s="28" t="s">
        <v>77</v>
      </c>
      <c r="C11" s="30" t="s">
        <v>74</v>
      </c>
      <c r="D11" s="32" t="str">
        <f t="shared" si="4"/>
        <v>200010002_豌豆荚_老菊 v1</v>
      </c>
      <c r="E11" s="28" t="s">
        <v>78</v>
      </c>
      <c r="F11" s="31" t="str">
        <f t="shared" si="5"/>
        <v>device_icon_200010002</v>
      </c>
      <c r="G11" s="29" t="str">
        <f t="shared" si="6"/>
        <v>device_icon/device_icon_200010002</v>
      </c>
      <c r="H11" s="28" t="s">
        <v>76</v>
      </c>
      <c r="J11" s="32" t="str" cm="1">
        <f t="array" aca="1" ref="J11" ca="1">_xlfn.TEXTJOIN(";",1,
        _xlfn.LET(
        _xlpm.data_table,"slot_prefeb",
        _xlpm.data_column_key,"a",
        _xlpm.data_column_value,"h",
        _xlpm.row_num,COUNTA(slot_prefeb!A:A)-1,
        _xlpm.key,A11,
        _xlfn.MAP(
                _xlfn.SEQUENCE(_xlpm.row_num,1,_xlpm.key,0),
                _xlfn.MAKEARRAY(_xlpm.row_num,1,_xlfn.LAMBDA(_xlpm.x,_xlpm.y,INDIRECT(_xlpm.data_table&amp;"!"&amp;_xlpm.data_column_key&amp;_xlpm.x+1,1))),
                _xlfn.MAKEARRAY(_xlpm.row_num,1,_xlfn.LAMBDA(_xlpm.x,_xlpm.y,INDIRECT(_xlpm.data_table&amp;"!"&amp;_xlpm.data_column_value&amp;_xlpm.x+1,1))),
                _xlfn.LAMBDA(_xlpm.a,_xlpm.b,_xlpm.c,IF(_xlpm.a=_xlpm.b,_xlpm.c,""))
        )
        )
)</f>
        <v>后=caravan~device_prefeb/dp_200010002_0;后上=caravan~device_prefeb/dp_200010002_0</v>
      </c>
      <c r="K11" s="29">
        <v>10</v>
      </c>
      <c r="Q11" s="13">
        <v>30</v>
      </c>
      <c r="R11" s="13">
        <v>1</v>
      </c>
      <c r="S11" s="32" t="str">
        <f t="shared" si="7"/>
        <v>device_graph/dg_200010002</v>
      </c>
    </row>
    <row r="12" spans="1:20" x14ac:dyDescent="0.2">
      <c r="A12" s="29">
        <v>200010003</v>
      </c>
      <c r="B12" s="28" t="s">
        <v>79</v>
      </c>
      <c r="C12" s="30" t="s">
        <v>64</v>
      </c>
      <c r="D12" s="32" t="str">
        <f t="shared" si="4"/>
        <v>200010003_小小弩_老菊0427-v2</v>
      </c>
      <c r="E12" s="28" t="s">
        <v>78</v>
      </c>
      <c r="F12" s="31" t="str">
        <f t="shared" si="5"/>
        <v>device_icon_200010003</v>
      </c>
      <c r="G12" s="29" t="str">
        <f t="shared" si="6"/>
        <v>device_icon/device_icon_200010003</v>
      </c>
      <c r="H12" s="28" t="s">
        <v>80</v>
      </c>
      <c r="J12" s="32" t="str" cm="1">
        <f t="array" aca="1" ref="J12" ca="1">_xlfn.TEXTJOIN(";",1,
        _xlfn.LET(
        _xlpm.data_table,"slot_prefeb",
        _xlpm.data_column_key,"a",
        _xlpm.data_column_value,"h",
        _xlpm.row_num,COUNTA(slot_prefeb!A:A)-1,
        _xlpm.key,A12,
        _xlfn.MAP(
                _xlfn.SEQUENCE(_xlpm.row_num,1,_xlpm.key,0),
                _xlfn.MAKEARRAY(_xlpm.row_num,1,_xlfn.LAMBDA(_xlpm.x,_xlpm.y,INDIRECT(_xlpm.data_table&amp;"!"&amp;_xlpm.data_column_key&amp;_xlpm.x+1,1))),
                _xlfn.MAKEARRAY(_xlpm.row_num,1,_xlfn.LAMBDA(_xlpm.x,_xlpm.y,INDIRECT(_xlpm.data_table&amp;"!"&amp;_xlpm.data_column_value&amp;_xlpm.x+1,1))),
                _xlfn.LAMBDA(_xlpm.a,_xlpm.b,_xlpm.c,IF(_xlpm.a=_xlpm.b,_xlpm.c,""))
        )
        )
)</f>
        <v>前上=caravan~device_prefeb/dp_200010003_0;后上=caravan~device_prefeb/dp_200010003_1</v>
      </c>
      <c r="K12" s="29">
        <v>10</v>
      </c>
      <c r="Q12" s="13">
        <v>1</v>
      </c>
      <c r="R12" s="13">
        <v>1</v>
      </c>
      <c r="S12" s="32" t="str">
        <f t="shared" si="7"/>
        <v>device_graph/dg_200010003</v>
      </c>
    </row>
    <row r="13" spans="1:20" x14ac:dyDescent="0.2">
      <c r="A13" s="29">
        <v>200010004</v>
      </c>
      <c r="B13" s="28" t="s">
        <v>81</v>
      </c>
      <c r="C13" s="30" t="s">
        <v>64</v>
      </c>
      <c r="D13" s="32" t="str">
        <f t="shared" si="4"/>
        <v>200010004_法棍发射器_老菊0427-v2</v>
      </c>
      <c r="E13" s="28" t="s">
        <v>82</v>
      </c>
      <c r="F13" s="31" t="str">
        <f t="shared" si="5"/>
        <v>device_icon_200010004</v>
      </c>
      <c r="G13" s="29" t="str">
        <f t="shared" si="6"/>
        <v>device_icon/device_icon_200010004</v>
      </c>
      <c r="H13" s="28" t="s">
        <v>83</v>
      </c>
      <c r="J13" s="32" t="str" cm="1">
        <f t="array" aca="1" ref="J13" ca="1">_xlfn.TEXTJOIN(";",1,
        _xlfn.LET(
        _xlpm.data_table,"slot_prefeb",
        _xlpm.data_column_key,"a",
        _xlpm.data_column_value,"h",
        _xlpm.row_num,COUNTA(slot_prefeb!A:A)-1,
        _xlpm.key,A13,
        _xlfn.MAP(
                _xlfn.SEQUENCE(_xlpm.row_num,1,_xlpm.key,0),
                _xlfn.MAKEARRAY(_xlpm.row_num,1,_xlfn.LAMBDA(_xlpm.x,_xlpm.y,INDIRECT(_xlpm.data_table&amp;"!"&amp;_xlpm.data_column_key&amp;_xlpm.x+1,1))),
                _xlfn.MAKEARRAY(_xlpm.row_num,1,_xlfn.LAMBDA(_xlpm.x,_xlpm.y,INDIRECT(_xlpm.data_table&amp;"!"&amp;_xlpm.data_column_value&amp;_xlpm.x+1,1))),
                _xlfn.LAMBDA(_xlpm.a,_xlpm.b,_xlpm.c,IF(_xlpm.a=_xlpm.b,_xlpm.c,""))
        )
        )
)</f>
        <v>顶部=caravan~device_prefeb/dp_200010004_0</v>
      </c>
      <c r="K13" s="29">
        <v>10</v>
      </c>
      <c r="P13" s="13">
        <v>210110000</v>
      </c>
      <c r="Q13" s="13">
        <v>3</v>
      </c>
      <c r="R13" s="13">
        <v>1</v>
      </c>
      <c r="S13" s="32" t="str">
        <f t="shared" si="7"/>
        <v>device_graph/dg_200010004</v>
      </c>
    </row>
    <row r="14" spans="1:20" x14ac:dyDescent="0.2">
      <c r="A14" s="29">
        <v>200010005</v>
      </c>
      <c r="B14" s="28" t="s">
        <v>84</v>
      </c>
      <c r="C14" s="30" t="s">
        <v>64</v>
      </c>
      <c r="D14" s="32" t="str">
        <f t="shared" si="4"/>
        <v>200010005_仙人掌_老菊0427-v2</v>
      </c>
      <c r="E14" s="28" t="s">
        <v>85</v>
      </c>
      <c r="F14" s="31" t="str">
        <f t="shared" si="5"/>
        <v>device_icon_200010005</v>
      </c>
      <c r="G14" s="29" t="str">
        <f t="shared" si="6"/>
        <v>device_icon/device_icon_200010005</v>
      </c>
      <c r="H14" s="28" t="s">
        <v>86</v>
      </c>
      <c r="J14" s="32" t="str" cm="1">
        <f t="array" aca="1" ref="J14" ca="1">_xlfn.TEXTJOIN(";",1,
        _xlfn.LET(
        _xlpm.data_table,"slot_prefeb",
        _xlpm.data_column_key,"a",
        _xlpm.data_column_value,"h",
        _xlpm.row_num,COUNTA(slot_prefeb!A:A)-1,
        _xlpm.key,A14,
        _xlfn.MAP(
                _xlfn.SEQUENCE(_xlpm.row_num,1,_xlpm.key,0),
                _xlfn.MAKEARRAY(_xlpm.row_num,1,_xlfn.LAMBDA(_xlpm.x,_xlpm.y,INDIRECT(_xlpm.data_table&amp;"!"&amp;_xlpm.data_column_key&amp;_xlpm.x+1,1))),
                _xlfn.MAKEARRAY(_xlpm.row_num,1,_xlfn.LAMBDA(_xlpm.x,_xlpm.y,INDIRECT(_xlpm.data_table&amp;"!"&amp;_xlpm.data_column_value&amp;_xlpm.x+1,1))),
                _xlfn.LAMBDA(_xlpm.a,_xlpm.b,_xlpm.c,IF(_xlpm.a=_xlpm.b,_xlpm.c,""))
        )
        )
)</f>
        <v>顶部=caravan~device_prefeb/dp_200010005_0</v>
      </c>
      <c r="K14" s="29">
        <v>10</v>
      </c>
      <c r="P14" s="13">
        <v>210110001</v>
      </c>
      <c r="Q14" s="13">
        <v>5</v>
      </c>
      <c r="R14" s="13">
        <v>1</v>
      </c>
      <c r="S14" s="32" t="str">
        <f t="shared" si="7"/>
        <v>device_graph/dg_200010005</v>
      </c>
    </row>
    <row r="15" spans="1:20" x14ac:dyDescent="0.2">
      <c r="A15" s="29">
        <v>200010006</v>
      </c>
      <c r="B15" s="28" t="s">
        <v>87</v>
      </c>
      <c r="C15" s="30" t="s">
        <v>64</v>
      </c>
      <c r="D15" s="32" t="str">
        <f t="shared" ref="D15" si="8">_xlfn.TEXTJOIN("_",1,A15:C15)</f>
        <v>200010006_魔晶炮_老菊0427-v2</v>
      </c>
      <c r="E15" s="28" t="s">
        <v>88</v>
      </c>
      <c r="F15" s="31" t="str">
        <f t="shared" si="5"/>
        <v>device_icon_200010006</v>
      </c>
      <c r="G15" s="29" t="str">
        <f t="shared" ref="G15" si="9">"device_icon/"&amp;F15</f>
        <v>device_icon/device_icon_200010006</v>
      </c>
      <c r="H15" s="28" t="s">
        <v>83</v>
      </c>
      <c r="J15" s="32" t="str" cm="1">
        <f t="array" aca="1" ref="J15" ca="1">_xlfn.TEXTJOIN(";",1,
        _xlfn.LET(
        _xlpm.data_table,"slot_prefeb",
        _xlpm.data_column_key,"a",
        _xlpm.data_column_value,"h",
        _xlpm.row_num,COUNTA(slot_prefeb!A:A)-1,
        _xlpm.key,A15,
        _xlfn.MAP(
                _xlfn.SEQUENCE(_xlpm.row_num,1,_xlpm.key,0),
                _xlfn.MAKEARRAY(_xlpm.row_num,1,_xlfn.LAMBDA(_xlpm.x,_xlpm.y,INDIRECT(_xlpm.data_table&amp;"!"&amp;_xlpm.data_column_key&amp;_xlpm.x+1,1))),
                _xlfn.MAKEARRAY(_xlpm.row_num,1,_xlfn.LAMBDA(_xlpm.x,_xlpm.y,INDIRECT(_xlpm.data_table&amp;"!"&amp;_xlpm.data_column_value&amp;_xlpm.x+1,1))),
                _xlfn.LAMBDA(_xlpm.a,_xlpm.b,_xlpm.c,IF(_xlpm.a=_xlpm.b,_xlpm.c,""))
        )
        )
)</f>
        <v>顶部=caravan~device_prefeb/dp_200010006_0</v>
      </c>
      <c r="K15" s="29">
        <v>10</v>
      </c>
      <c r="P15" s="13">
        <v>210110002</v>
      </c>
      <c r="Q15" s="13">
        <v>3</v>
      </c>
      <c r="R15" s="13">
        <v>1</v>
      </c>
      <c r="S15" s="32" t="str">
        <f t="shared" ref="S15" si="10">"device_graph/dg_"&amp;A15</f>
        <v>device_graph/dg_200010006</v>
      </c>
    </row>
    <row r="16" spans="1:20" x14ac:dyDescent="0.2">
      <c r="A16" s="29">
        <v>200030000</v>
      </c>
      <c r="B16" s="28" t="s">
        <v>89</v>
      </c>
      <c r="C16" s="30" t="s">
        <v>64</v>
      </c>
      <c r="D16" s="32" t="str">
        <f t="shared" si="4"/>
        <v>200030000_蘑菇挡_老菊0427-v2</v>
      </c>
      <c r="E16" s="28"/>
      <c r="F16" s="31" t="str">
        <f t="shared" si="5"/>
        <v>device_icon_200030000</v>
      </c>
      <c r="G16" s="29" t="str">
        <f t="shared" si="6"/>
        <v>device_icon/device_icon_200030000</v>
      </c>
      <c r="H16" s="28" t="s">
        <v>66</v>
      </c>
      <c r="J16" s="32" t="str" cm="1">
        <f t="array" aca="1" ref="J16" ca="1">_xlfn.TEXTJOIN(";",1,
        _xlfn.LET(
        _xlpm.data_table,"slot_prefeb",
        _xlpm.data_column_key,"a",
        _xlpm.data_column_value,"h",
        _xlpm.row_num,COUNTA(slot_prefeb!A:A)-1,
        _xlpm.key,A16,
        _xlfn.MAP(
                _xlfn.SEQUENCE(_xlpm.row_num,1,_xlpm.key,0),
                _xlfn.MAKEARRAY(_xlpm.row_num,1,_xlfn.LAMBDA(_xlpm.x,_xlpm.y,INDIRECT(_xlpm.data_table&amp;"!"&amp;_xlpm.data_column_key&amp;_xlpm.x+1,1))),
                _xlfn.MAKEARRAY(_xlpm.row_num,1,_xlfn.LAMBDA(_xlpm.x,_xlpm.y,INDIRECT(_xlpm.data_table&amp;"!"&amp;_xlpm.data_column_value&amp;_xlpm.x+1,1))),
                _xlfn.LAMBDA(_xlpm.a,_xlpm.b,_xlpm.c,IF(_xlpm.a=_xlpm.b,_xlpm.c,""))
        )
        )
)</f>
        <v>前=caravan~device_prefeb/dp_200030000_0;前上=caravan~device_prefeb/dp_200030000_0;后=caravan~device_prefeb/dp_200030000_1;后上=caravan~device_prefeb/dp_200030000_1</v>
      </c>
      <c r="K16" s="29">
        <v>10</v>
      </c>
      <c r="Q16" s="13">
        <v>1</v>
      </c>
      <c r="R16" s="13">
        <v>1</v>
      </c>
      <c r="S16" s="32" t="str">
        <f>"device_graph/dg_"&amp;A16</f>
        <v>device_graph/dg_200030000</v>
      </c>
    </row>
    <row r="17" spans="1:19" x14ac:dyDescent="0.2">
      <c r="A17" s="29">
        <v>200030001</v>
      </c>
      <c r="B17" s="28" t="s">
        <v>90</v>
      </c>
      <c r="C17" s="30" t="s">
        <v>64</v>
      </c>
      <c r="D17" s="32" t="str">
        <f t="shared" si="4"/>
        <v>200030001_泥头车铲_老菊0427-v2</v>
      </c>
      <c r="E17" s="28"/>
      <c r="F17" s="31" t="str">
        <f t="shared" si="0"/>
        <v>device_icon_200030001</v>
      </c>
      <c r="G17" s="29" t="str">
        <f t="shared" ref="G17" si="11">"device_icon/"&amp;F17</f>
        <v>device_icon/device_icon_200030001</v>
      </c>
      <c r="H17" s="28" t="s">
        <v>66</v>
      </c>
      <c r="J17" s="32" t="str" cm="1">
        <f t="array" aca="1" ref="J17" ca="1">_xlfn.TEXTJOIN(";",1,
        _xlfn.LET(
        _xlpm.data_table,"slot_prefeb",
        _xlpm.data_column_key,"a",
        _xlpm.data_column_value,"h",
        _xlpm.row_num,COUNTA(slot_prefeb!A:A)-1,
        _xlpm.key,A17,
        _xlfn.MAP(
                _xlfn.SEQUENCE(_xlpm.row_num,1,_xlpm.key,0),
                _xlfn.MAKEARRAY(_xlpm.row_num,1,_xlfn.LAMBDA(_xlpm.x,_xlpm.y,INDIRECT(_xlpm.data_table&amp;"!"&amp;_xlpm.data_column_key&amp;_xlpm.x+1,1))),
                _xlfn.MAKEARRAY(_xlpm.row_num,1,_xlfn.LAMBDA(_xlpm.x,_xlpm.y,INDIRECT(_xlpm.data_table&amp;"!"&amp;_xlpm.data_column_value&amp;_xlpm.x+1,1))),
                _xlfn.LAMBDA(_xlpm.a,_xlpm.b,_xlpm.c,IF(_xlpm.a=_xlpm.b,_xlpm.c,""))
        )
        )
)</f>
        <v>前=caravan~device_prefeb/dp_200030001_0;前上=caravan~device_prefeb/dp_200030001_0</v>
      </c>
      <c r="K17" s="29">
        <v>10</v>
      </c>
      <c r="Q17" s="13">
        <v>15</v>
      </c>
      <c r="R17" s="13">
        <v>1</v>
      </c>
      <c r="S17" s="32" t="str">
        <f>"device_graph/dg_"&amp;A17</f>
        <v>device_graph/dg_200030001</v>
      </c>
    </row>
    <row r="18" spans="1:19" x14ac:dyDescent="0.2">
      <c r="A18" s="29">
        <v>200030002</v>
      </c>
      <c r="B18" s="28" t="s">
        <v>91</v>
      </c>
      <c r="C18" s="30" t="s">
        <v>64</v>
      </c>
      <c r="D18" s="32" t="str">
        <f t="shared" ref="D18" si="12">_xlfn.TEXTJOIN("_",1,A18:C18)</f>
        <v>200030002_魔力穹顶_老菊0427-v2</v>
      </c>
      <c r="E18" s="28"/>
      <c r="F18" s="31" t="str">
        <f t="shared" si="0"/>
        <v>device_icon_200030002</v>
      </c>
      <c r="G18" s="29" t="str">
        <f t="shared" ref="G18" si="13">"device_icon/"&amp;F18</f>
        <v>device_icon/device_icon_200030002</v>
      </c>
      <c r="H18" s="28" t="s">
        <v>66</v>
      </c>
      <c r="J18" s="32" t="str" cm="1">
        <f t="array" aca="1" ref="J18" ca="1">_xlfn.TEXTJOIN(";",1,
        _xlfn.LET(
        _xlpm.data_table,"slot_prefeb",
        _xlpm.data_column_key,"a",
        _xlpm.data_column_value,"h",
        _xlpm.row_num,COUNTA(slot_prefeb!A:A)-1,
        _xlpm.key,A18,
        _xlfn.MAP(
                _xlfn.SEQUENCE(_xlpm.row_num,1,_xlpm.key,0),
                _xlfn.MAKEARRAY(_xlpm.row_num,1,_xlfn.LAMBDA(_xlpm.x,_xlpm.y,INDIRECT(_xlpm.data_table&amp;"!"&amp;_xlpm.data_column_key&amp;_xlpm.x+1,1))),
                _xlfn.MAKEARRAY(_xlpm.row_num,1,_xlfn.LAMBDA(_xlpm.x,_xlpm.y,INDIRECT(_xlpm.data_table&amp;"!"&amp;_xlpm.data_column_value&amp;_xlpm.x+1,1))),
                _xlfn.LAMBDA(_xlpm.a,_xlpm.b,_xlpm.c,IF(_xlpm.a=_xlpm.b,_xlpm.c,""))
        )
        )
)</f>
        <v>顶部=caravan~device_prefeb/dp_200030002_0</v>
      </c>
      <c r="K18" s="29">
        <v>10</v>
      </c>
      <c r="Q18" s="13">
        <v>10</v>
      </c>
      <c r="R18" s="13">
        <v>1</v>
      </c>
      <c r="S18" s="32" t="str">
        <f>"device_graph/dg_"&amp;A18</f>
        <v>device_graph/dg_200030002</v>
      </c>
    </row>
    <row r="19" spans="1:19" x14ac:dyDescent="0.2">
      <c r="A19" s="29">
        <v>200030003</v>
      </c>
      <c r="B19" s="28" t="s">
        <v>92</v>
      </c>
      <c r="C19" s="30" t="s">
        <v>64</v>
      </c>
      <c r="D19" s="32" t="str">
        <f t="shared" ref="D19" si="14">_xlfn.TEXTJOIN("_",1,A19:C19)</f>
        <v>200030003_植物丛_老菊0427-v2</v>
      </c>
      <c r="E19" s="28"/>
      <c r="F19" s="31" t="str">
        <f t="shared" si="0"/>
        <v>device_icon_200030003</v>
      </c>
      <c r="G19" s="29" t="str">
        <f t="shared" ref="G19" si="15">"device_icon/"&amp;F19</f>
        <v>device_icon/device_icon_200030003</v>
      </c>
      <c r="H19" s="28" t="s">
        <v>66</v>
      </c>
      <c r="J19" s="32" t="str" cm="1">
        <f t="array" aca="1" ref="J19" ca="1">_xlfn.TEXTJOIN(";",1,
        _xlfn.LET(
        _xlpm.data_table,"slot_prefeb",
        _xlpm.data_column_key,"a",
        _xlpm.data_column_value,"h",
        _xlpm.row_num,COUNTA(slot_prefeb!A:A)-1,
        _xlpm.key,A19,
        _xlfn.MAP(
                _xlfn.SEQUENCE(_xlpm.row_num,1,_xlpm.key,0),
                _xlfn.MAKEARRAY(_xlpm.row_num,1,_xlfn.LAMBDA(_xlpm.x,_xlpm.y,INDIRECT(_xlpm.data_table&amp;"!"&amp;_xlpm.data_column_key&amp;_xlpm.x+1,1))),
                _xlfn.MAKEARRAY(_xlpm.row_num,1,_xlfn.LAMBDA(_xlpm.x,_xlpm.y,INDIRECT(_xlpm.data_table&amp;"!"&amp;_xlpm.data_column_value&amp;_xlpm.x+1,1))),
                _xlfn.LAMBDA(_xlpm.a,_xlpm.b,_xlpm.c,IF(_xlpm.a=_xlpm.b,_xlpm.c,""))
        )
        )
)</f>
        <v>前=caravan~device_prefeb/dp_200030003_0;前上=caravan~device_prefeb/dp_200030003_0;顶部=caravan~device_prefeb/dp_200030003_0;后=caravan~device_prefeb/dp_200030003_0;后上=caravan~device_prefeb/dp_200030003_0</v>
      </c>
      <c r="K19" s="29">
        <v>10</v>
      </c>
      <c r="Q19" s="13">
        <v>3</v>
      </c>
      <c r="R19" s="13">
        <v>1</v>
      </c>
      <c r="S19" s="32" t="str">
        <f>"device_graph/dg_"&amp;A19</f>
        <v>device_graph/dg_200030003</v>
      </c>
    </row>
    <row r="20" spans="1:19" x14ac:dyDescent="0.2">
      <c r="A20" s="29">
        <v>200040000</v>
      </c>
      <c r="B20" s="29" t="s">
        <v>93</v>
      </c>
      <c r="D20" s="32" t="str">
        <f t="shared" si="4"/>
        <v>200040000_滑翔翼</v>
      </c>
      <c r="E20" s="28"/>
      <c r="F20" s="31" t="str">
        <f>"device_icon_"&amp;$A20</f>
        <v>device_icon_200040000</v>
      </c>
      <c r="G20" s="29" t="str">
        <f>"device_icon/"&amp;F20</f>
        <v>device_icon/device_icon_200040000</v>
      </c>
      <c r="H20" s="28" t="s">
        <v>94</v>
      </c>
      <c r="J20" s="32" t="str" cm="1">
        <f t="array" aca="1" ref="J20" ca="1">_xlfn.TEXTJOIN(";",1,
        _xlfn.LET(
        _xlpm.data_table,"slot_prefeb",
        _xlpm.data_column_key,"a",
        _xlpm.data_column_value,"h",
        _xlpm.row_num,COUNTA(slot_prefeb!A:A)-1,
        _xlpm.key,A20,
        _xlfn.MAP(
                _xlfn.SEQUENCE(_xlpm.row_num,1,_xlpm.key,0),
                _xlfn.MAKEARRAY(_xlpm.row_num,1,_xlfn.LAMBDA(_xlpm.x,_xlpm.y,INDIRECT(_xlpm.data_table&amp;"!"&amp;_xlpm.data_column_key&amp;_xlpm.x+1,1))),
                _xlfn.MAKEARRAY(_xlpm.row_num,1,_xlfn.LAMBDA(_xlpm.x,_xlpm.y,INDIRECT(_xlpm.data_table&amp;"!"&amp;_xlpm.data_column_value&amp;_xlpm.x+1,1))),
                _xlfn.LAMBDA(_xlpm.a,_xlpm.b,_xlpm.c,IF(_xlpm.a=_xlpm.b,_xlpm.c,""))
        )
        )
)</f>
        <v>顶部=caravan~device_prefeb/dp_200040000_0</v>
      </c>
      <c r="K20" s="29">
        <v>10</v>
      </c>
      <c r="O20" s="33">
        <v>-800</v>
      </c>
      <c r="P20" s="13">
        <v>4000</v>
      </c>
      <c r="R20" s="13">
        <v>1</v>
      </c>
    </row>
    <row r="21" spans="1:19" x14ac:dyDescent="0.2">
      <c r="A21" s="29">
        <v>200040001</v>
      </c>
      <c r="B21" s="28" t="s">
        <v>95</v>
      </c>
      <c r="C21" s="30" t="s">
        <v>74</v>
      </c>
      <c r="D21" s="32" t="str">
        <f t="shared" ref="D21:D23" si="16">_xlfn.TEXTJOIN("_",1,A21:C21)</f>
        <v>200040001_弹簧_老菊 v1</v>
      </c>
      <c r="E21" s="28"/>
      <c r="F21" s="31" t="str">
        <f>"device_icon_"&amp;$A21</f>
        <v>device_icon_200040001</v>
      </c>
      <c r="G21" s="29" t="str">
        <f>"device_icon/"&amp;F21</f>
        <v>device_icon/device_icon_200040001</v>
      </c>
      <c r="H21" s="28" t="s">
        <v>72</v>
      </c>
      <c r="J21" s="32" t="str" cm="1">
        <f t="array" aca="1" ref="J21" ca="1">_xlfn.TEXTJOIN(";",1,
        _xlfn.LET(
        _xlpm.data_table,"slot_prefeb",
        _xlpm.data_column_key,"a",
        _xlpm.data_column_value,"h",
        _xlpm.row_num,COUNTA(slot_prefeb!A:A)-1,
        _xlpm.key,A21,
        _xlfn.MAP(
                _xlfn.SEQUENCE(_xlpm.row_num,1,_xlpm.key,0),
                _xlfn.MAKEARRAY(_xlpm.row_num,1,_xlfn.LAMBDA(_xlpm.x,_xlpm.y,INDIRECT(_xlpm.data_table&amp;"!"&amp;_xlpm.data_column_key&amp;_xlpm.x+1,1))),
                _xlfn.MAKEARRAY(_xlpm.row_num,1,_xlfn.LAMBDA(_xlpm.x,_xlpm.y,INDIRECT(_xlpm.data_table&amp;"!"&amp;_xlpm.data_column_value&amp;_xlpm.x+1,1))),
                _xlfn.LAMBDA(_xlpm.a,_xlpm.b,_xlpm.c,IF(_xlpm.a=_xlpm.b,_xlpm.c,""))
        )
        )
)</f>
        <v>前底=caravan~device_prefeb/dp_200040001_0;后底=caravan~device_prefeb/dp_200040001_0</v>
      </c>
      <c r="K21" s="29">
        <v>10</v>
      </c>
      <c r="O21" s="33"/>
      <c r="P21" s="13">
        <v>3000</v>
      </c>
      <c r="R21" s="13">
        <v>1</v>
      </c>
    </row>
    <row r="22" spans="1:19" x14ac:dyDescent="0.2">
      <c r="A22" s="29">
        <v>200040002</v>
      </c>
      <c r="B22" s="28" t="s">
        <v>96</v>
      </c>
      <c r="C22" s="30" t="s">
        <v>64</v>
      </c>
      <c r="D22" s="32" t="str">
        <f t="shared" ref="D22" si="17">_xlfn.TEXTJOIN("_",1,A22:C22)</f>
        <v>200040002_弹簧藤_老菊0427-v2</v>
      </c>
      <c r="E22" s="28" t="s">
        <v>97</v>
      </c>
      <c r="F22" s="31" t="str">
        <f>"device_icon_"&amp;$A22</f>
        <v>device_icon_200040002</v>
      </c>
      <c r="G22" s="29" t="str">
        <f>"device_icon/"&amp;F22</f>
        <v>device_icon/device_icon_200040002</v>
      </c>
      <c r="H22" s="28" t="s">
        <v>72</v>
      </c>
      <c r="J22" s="32" t="str" cm="1">
        <f t="array" aca="1" ref="J22" ca="1">_xlfn.TEXTJOIN(";",1,
        _xlfn.LET(
        _xlpm.data_table,"slot_prefeb",
        _xlpm.data_column_key,"a",
        _xlpm.data_column_value,"h",
        _xlpm.row_num,COUNTA(slot_prefeb!A:A)-1,
        _xlpm.key,A22,
        _xlfn.MAP(
                _xlfn.SEQUENCE(_xlpm.row_num,1,_xlpm.key,0),
                _xlfn.MAKEARRAY(_xlpm.row_num,1,_xlfn.LAMBDA(_xlpm.x,_xlpm.y,INDIRECT(_xlpm.data_table&amp;"!"&amp;_xlpm.data_column_key&amp;_xlpm.x+1,1))),
                _xlfn.MAKEARRAY(_xlpm.row_num,1,_xlfn.LAMBDA(_xlpm.x,_xlpm.y,INDIRECT(_xlpm.data_table&amp;"!"&amp;_xlpm.data_column_value&amp;_xlpm.x+1,1))),
                _xlfn.LAMBDA(_xlpm.a,_xlpm.b,_xlpm.c,IF(_xlpm.a=_xlpm.b,_xlpm.c,""))
        )
        )
)</f>
        <v>前底=caravan~device_prefeb/dp_200040002_0;后底=caravan~device_prefeb/dp_200040002_0</v>
      </c>
      <c r="K22" s="29">
        <v>10</v>
      </c>
      <c r="O22" s="33"/>
      <c r="P22" s="16">
        <v>210140000</v>
      </c>
      <c r="R22" s="13">
        <v>1</v>
      </c>
      <c r="S22" s="32" t="str">
        <f t="shared" ref="S22:S23" si="18">"device_graph/dg_"&amp;A22</f>
        <v>device_graph/dg_200040002</v>
      </c>
    </row>
    <row r="23" spans="1:19" x14ac:dyDescent="0.2">
      <c r="A23" s="29">
        <v>200050000</v>
      </c>
      <c r="B23" s="28" t="s">
        <v>98</v>
      </c>
      <c r="C23" s="30" t="s">
        <v>64</v>
      </c>
      <c r="D23" s="32" t="str">
        <f t="shared" si="16"/>
        <v>200050000_车载滚木_老菊0427-v2</v>
      </c>
      <c r="E23" s="28" t="s">
        <v>99</v>
      </c>
      <c r="F23" s="31" t="str">
        <f>"device_icon_"&amp;$A23</f>
        <v>device_icon_200050000</v>
      </c>
      <c r="G23" s="29" t="str">
        <f>"device_icon/"&amp;F23</f>
        <v>device_icon/device_icon_200050000</v>
      </c>
      <c r="H23" s="28" t="s">
        <v>100</v>
      </c>
      <c r="J23" s="32" t="str" cm="1">
        <f t="array" aca="1" ref="J23" ca="1">_xlfn.TEXTJOIN(";",1,
        _xlfn.LET(
        _xlpm.data_table,"slot_prefeb",
        _xlpm.data_column_key,"a",
        _xlpm.data_column_value,"h",
        _xlpm.row_num,COUNTA(slot_prefeb!A:A)-1,
        _xlpm.key,A23,
        _xlfn.MAP(
                _xlfn.SEQUENCE(_xlpm.row_num,1,_xlpm.key,0),
                _xlfn.MAKEARRAY(_xlpm.row_num,1,_xlfn.LAMBDA(_xlpm.x,_xlpm.y,INDIRECT(_xlpm.data_table&amp;"!"&amp;_xlpm.data_column_key&amp;_xlpm.x+1,1))),
                _xlfn.MAKEARRAY(_xlpm.row_num,1,_xlfn.LAMBDA(_xlpm.x,_xlpm.y,INDIRECT(_xlpm.data_table&amp;"!"&amp;_xlpm.data_column_value&amp;_xlpm.x+1,1))),
                _xlfn.LAMBDA(_xlpm.a,_xlpm.b,_xlpm.c,IF(_xlpm.a=_xlpm.b,_xlpm.c,""))
        )
        )
)</f>
        <v>后=caravan~device_prefeb/dp_200050000_0</v>
      </c>
      <c r="K23" s="29">
        <v>10</v>
      </c>
      <c r="O23" s="33"/>
      <c r="P23" s="16">
        <v>210150002</v>
      </c>
      <c r="Q23" s="13">
        <v>100</v>
      </c>
      <c r="R23" s="13">
        <v>1</v>
      </c>
      <c r="S23" s="32" t="str">
        <f t="shared" si="18"/>
        <v>device_graph/dg_200050000</v>
      </c>
    </row>
    <row r="24" spans="1:19" x14ac:dyDescent="0.2">
      <c r="A24" s="29">
        <v>200050001</v>
      </c>
      <c r="B24" s="28" t="s">
        <v>101</v>
      </c>
      <c r="C24" s="30" t="s">
        <v>64</v>
      </c>
      <c r="D24" s="32" t="str">
        <f t="shared" ref="D24:D25" si="19">_xlfn.TEXTJOIN("_",1,A24:C24)</f>
        <v>200050001_艺术后备箱_老菊0427-v2</v>
      </c>
      <c r="E24" s="28" t="s">
        <v>102</v>
      </c>
      <c r="F24" s="31" t="str">
        <f>"device_icon_"&amp;$A24</f>
        <v>device_icon_200050001</v>
      </c>
      <c r="G24" s="29" t="str">
        <f>"device_icon/"&amp;F24</f>
        <v>device_icon/device_icon_200050001</v>
      </c>
      <c r="H24" s="28" t="s">
        <v>66</v>
      </c>
      <c r="J24" s="32" t="str" cm="1">
        <f t="array" aca="1" ref="J24" ca="1">_xlfn.TEXTJOIN(";",1,
        _xlfn.LET(
        _xlpm.data_table,"slot_prefeb",
        _xlpm.data_column_key,"a",
        _xlpm.data_column_value,"h",
        _xlpm.row_num,COUNTA(slot_prefeb!A:A)-1,
        _xlpm.key,A24,
        _xlfn.MAP(
                _xlfn.SEQUENCE(_xlpm.row_num,1,_xlpm.key,0),
                _xlfn.MAKEARRAY(_xlpm.row_num,1,_xlfn.LAMBDA(_xlpm.x,_xlpm.y,INDIRECT(_xlpm.data_table&amp;"!"&amp;_xlpm.data_column_key&amp;_xlpm.x+1,1))),
                _xlfn.MAKEARRAY(_xlpm.row_num,1,_xlfn.LAMBDA(_xlpm.x,_xlpm.y,INDIRECT(_xlpm.data_table&amp;"!"&amp;_xlpm.data_column_value&amp;_xlpm.x+1,1))),
                _xlfn.LAMBDA(_xlpm.a,_xlpm.b,_xlpm.c,IF(_xlpm.a=_xlpm.b,_xlpm.c,""))
        )
        )
)</f>
        <v>后=caravan~device_prefeb/dp_200050001_0</v>
      </c>
      <c r="K24" s="29">
        <v>10</v>
      </c>
      <c r="O24" s="33"/>
      <c r="P24" s="16">
        <v>210150001</v>
      </c>
      <c r="Q24" s="13">
        <v>300</v>
      </c>
      <c r="R24" s="13">
        <v>1</v>
      </c>
      <c r="S24" s="32" t="str">
        <f t="shared" ref="S24:S25" si="20">"device_graph/dg_"&amp;A24</f>
        <v>device_graph/dg_200050001</v>
      </c>
    </row>
    <row r="25" spans="1:19" x14ac:dyDescent="0.2">
      <c r="A25" s="29">
        <v>200050002</v>
      </c>
      <c r="B25" s="29" t="s">
        <v>103</v>
      </c>
      <c r="D25" s="32" t="str">
        <f t="shared" si="19"/>
        <v>200050002_图箓琮</v>
      </c>
      <c r="E25" s="29" t="s">
        <v>104</v>
      </c>
      <c r="F25" s="31" t="str">
        <f t="shared" ref="F25" si="21">"device_icon_"&amp;$A25</f>
        <v>device_icon_200050002</v>
      </c>
      <c r="G25" s="29" t="str">
        <f t="shared" ref="G25" si="22">"device_icon/"&amp;F25</f>
        <v>device_icon/device_icon_200050002</v>
      </c>
      <c r="H25" s="37" t="s">
        <v>105</v>
      </c>
      <c r="J25" s="32" t="str" cm="1">
        <f t="array" aca="1" ref="J25" ca="1">_xlfn.TEXTJOIN(";",1,
        _xlfn.LET(
        _xlpm.data_table,"slot_prefeb",
        _xlpm.data_column_key,"a",
        _xlpm.data_column_value,"h",
        _xlpm.row_num,COUNTA(slot_prefeb!A:A)-1,
        _xlpm.key,A25,
        _xlfn.MAP(
                _xlfn.SEQUENCE(_xlpm.row_num,1,_xlpm.key,0),
                _xlfn.MAKEARRAY(_xlpm.row_num,1,_xlfn.LAMBDA(_xlpm.x,_xlpm.y,INDIRECT(_xlpm.data_table&amp;"!"&amp;_xlpm.data_column_key&amp;_xlpm.x+1,1))),
                _xlfn.MAKEARRAY(_xlpm.row_num,1,_xlfn.LAMBDA(_xlpm.x,_xlpm.y,INDIRECT(_xlpm.data_table&amp;"!"&amp;_xlpm.data_column_value&amp;_xlpm.x+1,1))),
                _xlfn.LAMBDA(_xlpm.a,_xlpm.b,_xlpm.c,IF(_xlpm.a=_xlpm.b,_xlpm.c,""))
        )
        )
)</f>
        <v>后=caravan~device_prefeb/dp_200050002_0</v>
      </c>
      <c r="K25" s="29">
        <v>10</v>
      </c>
      <c r="Q25" s="13">
        <v>20</v>
      </c>
      <c r="R25" s="13">
        <v>1</v>
      </c>
      <c r="S25" s="32" t="str">
        <f t="shared" si="20"/>
        <v>device_graph/dg_200050002</v>
      </c>
    </row>
    <row r="26" spans="1:19" x14ac:dyDescent="0.2">
      <c r="O26" s="28"/>
    </row>
    <row r="27" spans="1:19" x14ac:dyDescent="0.2">
      <c r="O27" s="28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B595C-388D-4A62-B7AB-0FC6703DCD7F}">
  <sheetPr>
    <tabColor rgb="FFFFC000"/>
  </sheetPr>
  <dimension ref="A1:H41"/>
  <sheetViews>
    <sheetView topLeftCell="A26" zoomScaleNormal="100" workbookViewId="0">
      <selection activeCell="F42" sqref="F42"/>
    </sheetView>
  </sheetViews>
  <sheetFormatPr defaultRowHeight="14.25" x14ac:dyDescent="0.2"/>
  <cols>
    <col min="1" max="1" width="10.625" style="23" bestFit="1" customWidth="1"/>
    <col min="2" max="2" width="11.5" style="15" bestFit="1" customWidth="1"/>
    <col min="3" max="3" width="5.25" style="13" bestFit="1" customWidth="1"/>
    <col min="4" max="4" width="8.375" style="23" bestFit="1" customWidth="1"/>
    <col min="5" max="5" width="27.875" style="15" bestFit="1" customWidth="1"/>
    <col min="6" max="6" width="11" style="15" bestFit="1" customWidth="1"/>
    <col min="7" max="7" width="29.75" style="21" bestFit="1" customWidth="1"/>
    <col min="8" max="8" width="43.25" style="18" bestFit="1" customWidth="1"/>
    <col min="9" max="16384" width="9" style="13"/>
  </cols>
  <sheetData>
    <row r="1" spans="1:8" s="12" customFormat="1" x14ac:dyDescent="0.2">
      <c r="A1" s="22" t="s">
        <v>106</v>
      </c>
      <c r="B1" s="14" t="s">
        <v>107</v>
      </c>
      <c r="C1" s="12" t="s">
        <v>108</v>
      </c>
      <c r="D1" s="24" t="s">
        <v>109</v>
      </c>
      <c r="E1" s="14" t="s">
        <v>110</v>
      </c>
      <c r="F1" s="12" t="s">
        <v>111</v>
      </c>
      <c r="G1" s="19" t="s">
        <v>112</v>
      </c>
      <c r="H1" s="17" t="s">
        <v>113</v>
      </c>
    </row>
    <row r="2" spans="1:8" x14ac:dyDescent="0.2">
      <c r="A2" s="23">
        <v>200000000</v>
      </c>
      <c r="B2" s="15" t="e">
        <f>VLOOKUP(A2,item!A:B,2,0)</f>
        <v>#N/A</v>
      </c>
      <c r="C2" s="16" t="s">
        <v>114</v>
      </c>
      <c r="D2" s="25" t="s">
        <v>115</v>
      </c>
      <c r="E2" s="15" t="str">
        <f t="shared" ref="E2:E13" si="0">"device_prefeb/dp_"&amp;$A2</f>
        <v>device_prefeb/dp_200000000</v>
      </c>
      <c r="F2" s="16">
        <v>0</v>
      </c>
      <c r="G2" s="20" t="str">
        <f t="shared" ref="G2:G22" si="1">E2&amp;"_"&amp;F2</f>
        <v>device_prefeb/dp_200000000_0</v>
      </c>
      <c r="H2" s="18" t="str">
        <f t="shared" ref="H2:H22" si="2">C2&amp;"="&amp;D2&amp;"~"&amp;G2</f>
        <v>车轮=caravan~device_prefeb/dp_200000000_0</v>
      </c>
    </row>
    <row r="3" spans="1:8" x14ac:dyDescent="0.2">
      <c r="A3" s="23">
        <v>200000001</v>
      </c>
      <c r="B3" s="15" t="e">
        <f>VLOOKUP(A3,item!A:B,2,0)</f>
        <v>#N/A</v>
      </c>
      <c r="C3" s="16" t="s">
        <v>114</v>
      </c>
      <c r="D3" s="25" t="s">
        <v>115</v>
      </c>
      <c r="E3" s="15" t="str">
        <f t="shared" si="0"/>
        <v>device_prefeb/dp_200000001</v>
      </c>
      <c r="F3" s="16">
        <v>0</v>
      </c>
      <c r="G3" s="20" t="str">
        <f t="shared" si="1"/>
        <v>device_prefeb/dp_200000001_0</v>
      </c>
      <c r="H3" s="18" t="str">
        <f t="shared" si="2"/>
        <v>车轮=caravan~device_prefeb/dp_200000001_0</v>
      </c>
    </row>
    <row r="4" spans="1:8" x14ac:dyDescent="0.2">
      <c r="A4" s="23">
        <v>200000002</v>
      </c>
      <c r="B4" s="15" t="e">
        <f>VLOOKUP(A4,item!A:B,2,0)</f>
        <v>#N/A</v>
      </c>
      <c r="C4" s="16" t="s">
        <v>114</v>
      </c>
      <c r="D4" s="25" t="s">
        <v>115</v>
      </c>
      <c r="E4" s="15" t="str">
        <f t="shared" si="0"/>
        <v>device_prefeb/dp_200000002</v>
      </c>
      <c r="F4" s="16">
        <v>0</v>
      </c>
      <c r="G4" s="20" t="str">
        <f t="shared" si="1"/>
        <v>device_prefeb/dp_200000002_0</v>
      </c>
      <c r="H4" s="18" t="str">
        <f t="shared" si="2"/>
        <v>车轮=caravan~device_prefeb/dp_200000002_0</v>
      </c>
    </row>
    <row r="5" spans="1:8" x14ac:dyDescent="0.2">
      <c r="A5" s="23">
        <v>200000003</v>
      </c>
      <c r="B5" s="15" t="str">
        <f>VLOOKUP(A5,item!A:B,2,0)</f>
        <v>木轮</v>
      </c>
      <c r="C5" s="16" t="s">
        <v>114</v>
      </c>
      <c r="D5" s="25" t="s">
        <v>115</v>
      </c>
      <c r="E5" s="15" t="str">
        <f t="shared" si="0"/>
        <v>device_prefeb/dp_200000003</v>
      </c>
      <c r="F5" s="16">
        <v>0</v>
      </c>
      <c r="G5" s="20" t="str">
        <f t="shared" si="1"/>
        <v>device_prefeb/dp_200000003_0</v>
      </c>
      <c r="H5" s="18" t="str">
        <f t="shared" si="2"/>
        <v>车轮=caravan~device_prefeb/dp_200000003_0</v>
      </c>
    </row>
    <row r="6" spans="1:8" x14ac:dyDescent="0.2">
      <c r="A6" s="23">
        <v>200000004</v>
      </c>
      <c r="B6" s="15" t="str">
        <f>VLOOKUP(A6,item!A:B,2,0)</f>
        <v>钢轮</v>
      </c>
      <c r="C6" s="16" t="s">
        <v>114</v>
      </c>
      <c r="D6" s="25" t="s">
        <v>115</v>
      </c>
      <c r="E6" s="15" t="str">
        <f t="shared" si="0"/>
        <v>device_prefeb/dp_200000004</v>
      </c>
      <c r="F6" s="16">
        <v>0</v>
      </c>
      <c r="G6" s="20" t="str">
        <f t="shared" si="1"/>
        <v>device_prefeb/dp_200000004_0</v>
      </c>
      <c r="H6" s="18" t="str">
        <f t="shared" si="2"/>
        <v>车轮=caravan~device_prefeb/dp_200000004_0</v>
      </c>
    </row>
    <row r="7" spans="1:8" x14ac:dyDescent="0.2">
      <c r="A7" s="23">
        <v>200000005</v>
      </c>
      <c r="B7" s="15" t="str">
        <f>VLOOKUP(A7,item!A:B,2,0)</f>
        <v>冲刺轮</v>
      </c>
      <c r="C7" s="16" t="s">
        <v>114</v>
      </c>
      <c r="D7" s="25" t="s">
        <v>115</v>
      </c>
      <c r="E7" s="15" t="str">
        <f t="shared" si="0"/>
        <v>device_prefeb/dp_200000005</v>
      </c>
      <c r="F7" s="16">
        <v>0</v>
      </c>
      <c r="G7" s="20" t="str">
        <f t="shared" si="1"/>
        <v>device_prefeb/dp_200000005_0</v>
      </c>
      <c r="H7" s="18" t="str">
        <f t="shared" si="2"/>
        <v>车轮=caravan~device_prefeb/dp_200000005_0</v>
      </c>
    </row>
    <row r="8" spans="1:8" x14ac:dyDescent="0.2">
      <c r="A8" s="23">
        <v>200000006</v>
      </c>
      <c r="B8" s="15" t="str">
        <f>VLOOKUP(A8,item!A:B,2,0)</f>
        <v>史莱姆轮</v>
      </c>
      <c r="C8" s="16" t="s">
        <v>114</v>
      </c>
      <c r="D8" s="25" t="s">
        <v>115</v>
      </c>
      <c r="E8" s="15" t="str">
        <f t="shared" si="0"/>
        <v>device_prefeb/dp_200000006</v>
      </c>
      <c r="F8" s="16">
        <v>0</v>
      </c>
      <c r="G8" s="20" t="str">
        <f t="shared" si="1"/>
        <v>device_prefeb/dp_200000006_0</v>
      </c>
      <c r="H8" s="18" t="str">
        <f t="shared" si="2"/>
        <v>车轮=caravan~device_prefeb/dp_200000006_0</v>
      </c>
    </row>
    <row r="9" spans="1:8" x14ac:dyDescent="0.2">
      <c r="A9" s="23">
        <v>200010000</v>
      </c>
      <c r="B9" s="15" t="str">
        <f>VLOOKUP(A9,item!A:B,2,0)</f>
        <v>弩炮</v>
      </c>
      <c r="C9" s="16" t="s">
        <v>116</v>
      </c>
      <c r="D9" s="25" t="s">
        <v>115</v>
      </c>
      <c r="E9" s="15" t="str">
        <f t="shared" si="0"/>
        <v>device_prefeb/dp_200010000</v>
      </c>
      <c r="F9" s="16">
        <v>0</v>
      </c>
      <c r="G9" s="20" t="str">
        <f t="shared" ref="G9:G13" si="3">E9&amp;"_"&amp;F9</f>
        <v>device_prefeb/dp_200010000_0</v>
      </c>
      <c r="H9" s="18" t="str">
        <f t="shared" ref="H9:H13" si="4">C9&amp;"="&amp;D9&amp;"~"&amp;G9</f>
        <v>前=caravan~device_prefeb/dp_200010000_0</v>
      </c>
    </row>
    <row r="10" spans="1:8" x14ac:dyDescent="0.2">
      <c r="A10" s="23">
        <v>200010000</v>
      </c>
      <c r="B10" s="15" t="str">
        <f>VLOOKUP(A10,item!A:B,2,0)</f>
        <v>弩炮</v>
      </c>
      <c r="C10" s="16" t="s">
        <v>117</v>
      </c>
      <c r="D10" s="25" t="s">
        <v>115</v>
      </c>
      <c r="E10" s="15" t="str">
        <f t="shared" si="0"/>
        <v>device_prefeb/dp_200010000</v>
      </c>
      <c r="F10" s="16">
        <v>0</v>
      </c>
      <c r="G10" s="20" t="str">
        <f t="shared" si="3"/>
        <v>device_prefeb/dp_200010000_0</v>
      </c>
      <c r="H10" s="18" t="str">
        <f t="shared" si="4"/>
        <v>前上=caravan~device_prefeb/dp_200010000_0</v>
      </c>
    </row>
    <row r="11" spans="1:8" x14ac:dyDescent="0.2">
      <c r="A11" s="23">
        <v>200010000</v>
      </c>
      <c r="B11" s="15" t="str">
        <f>VLOOKUP(A11,item!A:B,2,0)</f>
        <v>弩炮</v>
      </c>
      <c r="C11" s="13" t="s">
        <v>118</v>
      </c>
      <c r="D11" s="25" t="s">
        <v>115</v>
      </c>
      <c r="E11" s="15" t="str">
        <f t="shared" si="0"/>
        <v>device_prefeb/dp_200010000</v>
      </c>
      <c r="F11" s="16">
        <v>0</v>
      </c>
      <c r="G11" s="20" t="str">
        <f>E11&amp;"_"&amp;F11</f>
        <v>device_prefeb/dp_200010000_0</v>
      </c>
      <c r="H11" s="18" t="str">
        <f>C11&amp;"="&amp;D11&amp;"~"&amp;G11</f>
        <v>顶部=caravan~device_prefeb/dp_200010000_0</v>
      </c>
    </row>
    <row r="12" spans="1:8" x14ac:dyDescent="0.2">
      <c r="A12" s="23">
        <v>200010000</v>
      </c>
      <c r="B12" s="15" t="str">
        <f>VLOOKUP(A12,item!A:B,2,0)</f>
        <v>弩炮</v>
      </c>
      <c r="C12" s="16" t="s">
        <v>119</v>
      </c>
      <c r="D12" s="25" t="s">
        <v>115</v>
      </c>
      <c r="E12" s="15" t="str">
        <f t="shared" si="0"/>
        <v>device_prefeb/dp_200010000</v>
      </c>
      <c r="F12" s="16">
        <v>1</v>
      </c>
      <c r="G12" s="20" t="str">
        <f t="shared" si="3"/>
        <v>device_prefeb/dp_200010000_1</v>
      </c>
      <c r="H12" s="18" t="str">
        <f t="shared" si="4"/>
        <v>后=caravan~device_prefeb/dp_200010000_1</v>
      </c>
    </row>
    <row r="13" spans="1:8" x14ac:dyDescent="0.2">
      <c r="A13" s="23">
        <v>200010000</v>
      </c>
      <c r="B13" s="15" t="str">
        <f>VLOOKUP(A13,item!A:B,2,0)</f>
        <v>弩炮</v>
      </c>
      <c r="C13" s="16" t="s">
        <v>120</v>
      </c>
      <c r="D13" s="25" t="s">
        <v>115</v>
      </c>
      <c r="E13" s="15" t="str">
        <f t="shared" si="0"/>
        <v>device_prefeb/dp_200010000</v>
      </c>
      <c r="F13" s="16">
        <v>1</v>
      </c>
      <c r="G13" s="20" t="str">
        <f t="shared" si="3"/>
        <v>device_prefeb/dp_200010000_1</v>
      </c>
      <c r="H13" s="18" t="str">
        <f t="shared" si="4"/>
        <v>后上=caravan~device_prefeb/dp_200010000_1</v>
      </c>
    </row>
    <row r="14" spans="1:8" x14ac:dyDescent="0.2">
      <c r="A14" s="23">
        <v>200010001</v>
      </c>
      <c r="B14" s="15" t="str">
        <f>VLOOKUP(A14,item!A:B,2,0)</f>
        <v>蒲公英</v>
      </c>
      <c r="C14" s="13" t="s">
        <v>118</v>
      </c>
      <c r="D14" s="25" t="s">
        <v>115</v>
      </c>
      <c r="E14" s="15" t="str">
        <f t="shared" ref="E14:E25" si="5">"device_prefeb/dp_"&amp;$A14</f>
        <v>device_prefeb/dp_200010001</v>
      </c>
      <c r="F14" s="16">
        <v>0</v>
      </c>
      <c r="G14" s="20" t="str">
        <f t="shared" ref="G14" si="6">E14&amp;"_"&amp;F14</f>
        <v>device_prefeb/dp_200010001_0</v>
      </c>
      <c r="H14" s="18" t="str">
        <f t="shared" ref="H14" si="7">C14&amp;"="&amp;D14&amp;"~"&amp;G14</f>
        <v>顶部=caravan~device_prefeb/dp_200010001_0</v>
      </c>
    </row>
    <row r="15" spans="1:8" x14ac:dyDescent="0.2">
      <c r="A15" s="23">
        <v>200010002</v>
      </c>
      <c r="B15" s="15" t="str">
        <f>VLOOKUP(A15,item!A:B,2,0)</f>
        <v>豌豆荚</v>
      </c>
      <c r="C15" s="16" t="s">
        <v>119</v>
      </c>
      <c r="D15" s="25" t="s">
        <v>115</v>
      </c>
      <c r="E15" s="15" t="str">
        <f t="shared" si="5"/>
        <v>device_prefeb/dp_200010002</v>
      </c>
      <c r="F15" s="16">
        <v>0</v>
      </c>
      <c r="G15" s="20" t="str">
        <f t="shared" ref="G15" si="8">E15&amp;"_"&amp;F15</f>
        <v>device_prefeb/dp_200010002_0</v>
      </c>
      <c r="H15" s="18" t="str">
        <f t="shared" ref="H15" si="9">C15&amp;"="&amp;D15&amp;"~"&amp;G15</f>
        <v>后=caravan~device_prefeb/dp_200010002_0</v>
      </c>
    </row>
    <row r="16" spans="1:8" x14ac:dyDescent="0.2">
      <c r="A16" s="23">
        <v>200010002</v>
      </c>
      <c r="B16" s="15" t="str">
        <f>VLOOKUP(A16,item!A:B,2,0)</f>
        <v>豌豆荚</v>
      </c>
      <c r="C16" s="16" t="s">
        <v>120</v>
      </c>
      <c r="D16" s="25" t="s">
        <v>115</v>
      </c>
      <c r="E16" s="15" t="str">
        <f t="shared" si="5"/>
        <v>device_prefeb/dp_200010002</v>
      </c>
      <c r="F16" s="16">
        <v>0</v>
      </c>
      <c r="G16" s="20" t="str">
        <f t="shared" ref="G16:G17" si="10">E16&amp;"_"&amp;F16</f>
        <v>device_prefeb/dp_200010002_0</v>
      </c>
      <c r="H16" s="18" t="str">
        <f t="shared" ref="H16" si="11">C16&amp;"="&amp;D16&amp;"~"&amp;G16</f>
        <v>后上=caravan~device_prefeb/dp_200010002_0</v>
      </c>
    </row>
    <row r="17" spans="1:8" x14ac:dyDescent="0.2">
      <c r="A17" s="23">
        <v>200010003</v>
      </c>
      <c r="B17" s="15" t="str">
        <f>VLOOKUP(A17,item!A:B,2,0)</f>
        <v>小小弩</v>
      </c>
      <c r="C17" s="16" t="s">
        <v>117</v>
      </c>
      <c r="D17" s="25" t="s">
        <v>115</v>
      </c>
      <c r="E17" s="15" t="str">
        <f t="shared" si="5"/>
        <v>device_prefeb/dp_200010003</v>
      </c>
      <c r="F17" s="16">
        <v>0</v>
      </c>
      <c r="G17" s="20" t="str">
        <f t="shared" si="10"/>
        <v>device_prefeb/dp_200010003_0</v>
      </c>
      <c r="H17" s="18" t="str">
        <f t="shared" ref="H17" si="12">C17&amp;"="&amp;D17&amp;"~"&amp;G17</f>
        <v>前上=caravan~device_prefeb/dp_200010003_0</v>
      </c>
    </row>
    <row r="18" spans="1:8" x14ac:dyDescent="0.2">
      <c r="A18" s="23">
        <v>200010003</v>
      </c>
      <c r="B18" s="15" t="str">
        <f>VLOOKUP(A18,item!A:B,2,0)</f>
        <v>小小弩</v>
      </c>
      <c r="C18" s="16" t="s">
        <v>120</v>
      </c>
      <c r="D18" s="25" t="s">
        <v>115</v>
      </c>
      <c r="E18" s="15" t="str">
        <f t="shared" si="5"/>
        <v>device_prefeb/dp_200010003</v>
      </c>
      <c r="F18" s="16">
        <v>1</v>
      </c>
      <c r="G18" s="20" t="str">
        <f t="shared" ref="G18" si="13">E18&amp;"_"&amp;F18</f>
        <v>device_prefeb/dp_200010003_1</v>
      </c>
      <c r="H18" s="18" t="str">
        <f t="shared" ref="H18" si="14">C18&amp;"="&amp;D18&amp;"~"&amp;G18</f>
        <v>后上=caravan~device_prefeb/dp_200010003_1</v>
      </c>
    </row>
    <row r="19" spans="1:8" x14ac:dyDescent="0.2">
      <c r="A19" s="23">
        <v>200010004</v>
      </c>
      <c r="B19" s="15" t="str">
        <f>VLOOKUP(A19,item!A:B,2,0)</f>
        <v>法棍发射器</v>
      </c>
      <c r="C19" s="16" t="s">
        <v>121</v>
      </c>
      <c r="D19" s="25" t="s">
        <v>115</v>
      </c>
      <c r="E19" s="15" t="str">
        <f t="shared" si="5"/>
        <v>device_prefeb/dp_200010004</v>
      </c>
      <c r="F19" s="16">
        <v>0</v>
      </c>
      <c r="G19" s="20" t="str">
        <f t="shared" ref="G19" si="15">E19&amp;"_"&amp;F19</f>
        <v>device_prefeb/dp_200010004_0</v>
      </c>
      <c r="H19" s="18" t="str">
        <f t="shared" ref="H19" si="16">C19&amp;"="&amp;D19&amp;"~"&amp;G19</f>
        <v>顶部=caravan~device_prefeb/dp_200010004_0</v>
      </c>
    </row>
    <row r="20" spans="1:8" x14ac:dyDescent="0.2">
      <c r="A20" s="23">
        <v>200010005</v>
      </c>
      <c r="B20" s="15" t="str">
        <f>VLOOKUP(A20,item!A:B,2,0)</f>
        <v>仙人掌</v>
      </c>
      <c r="C20" s="16" t="s">
        <v>121</v>
      </c>
      <c r="D20" s="25" t="s">
        <v>115</v>
      </c>
      <c r="E20" s="15" t="str">
        <f t="shared" si="5"/>
        <v>device_prefeb/dp_200010005</v>
      </c>
      <c r="F20" s="16">
        <v>0</v>
      </c>
      <c r="G20" s="20" t="str">
        <f t="shared" ref="G20" si="17">E20&amp;"_"&amp;F20</f>
        <v>device_prefeb/dp_200010005_0</v>
      </c>
      <c r="H20" s="18" t="str">
        <f t="shared" ref="H20" si="18">C20&amp;"="&amp;D20&amp;"~"&amp;G20</f>
        <v>顶部=caravan~device_prefeb/dp_200010005_0</v>
      </c>
    </row>
    <row r="21" spans="1:8" x14ac:dyDescent="0.2">
      <c r="A21" s="23">
        <v>200010006</v>
      </c>
      <c r="B21" s="15" t="str">
        <f>VLOOKUP(A21,item!A:B,2,0)</f>
        <v>魔晶炮</v>
      </c>
      <c r="C21" s="16" t="s">
        <v>121</v>
      </c>
      <c r="D21" s="25" t="s">
        <v>115</v>
      </c>
      <c r="E21" s="15" t="str">
        <f t="shared" si="5"/>
        <v>device_prefeb/dp_200010006</v>
      </c>
      <c r="F21" s="16">
        <v>0</v>
      </c>
      <c r="G21" s="20" t="str">
        <f t="shared" ref="G21" si="19">E21&amp;"_"&amp;F21</f>
        <v>device_prefeb/dp_200010006_0</v>
      </c>
      <c r="H21" s="18" t="str">
        <f t="shared" ref="H21" si="20">C21&amp;"="&amp;D21&amp;"~"&amp;G21</f>
        <v>顶部=caravan~device_prefeb/dp_200010006_0</v>
      </c>
    </row>
    <row r="22" spans="1:8" x14ac:dyDescent="0.2">
      <c r="A22" s="23">
        <v>200030000</v>
      </c>
      <c r="B22" s="15" t="str">
        <f>VLOOKUP(A22,item!A:B,2,0)</f>
        <v>蘑菇挡</v>
      </c>
      <c r="C22" s="16" t="s">
        <v>116</v>
      </c>
      <c r="D22" s="25" t="s">
        <v>115</v>
      </c>
      <c r="E22" s="15" t="str">
        <f t="shared" si="5"/>
        <v>device_prefeb/dp_200030000</v>
      </c>
      <c r="F22" s="16">
        <v>0</v>
      </c>
      <c r="G22" s="20" t="str">
        <f t="shared" si="1"/>
        <v>device_prefeb/dp_200030000_0</v>
      </c>
      <c r="H22" s="18" t="str">
        <f t="shared" si="2"/>
        <v>前=caravan~device_prefeb/dp_200030000_0</v>
      </c>
    </row>
    <row r="23" spans="1:8" x14ac:dyDescent="0.2">
      <c r="A23" s="23">
        <v>200030000</v>
      </c>
      <c r="B23" s="15" t="str">
        <f>VLOOKUP(A23,item!A:B,2,0)</f>
        <v>蘑菇挡</v>
      </c>
      <c r="C23" s="16" t="s">
        <v>117</v>
      </c>
      <c r="D23" s="25" t="s">
        <v>115</v>
      </c>
      <c r="E23" s="15" t="str">
        <f t="shared" si="5"/>
        <v>device_prefeb/dp_200030000</v>
      </c>
      <c r="F23" s="16">
        <v>0</v>
      </c>
      <c r="G23" s="20" t="str">
        <f t="shared" ref="G23:G25" si="21">E23&amp;"_"&amp;F23</f>
        <v>device_prefeb/dp_200030000_0</v>
      </c>
      <c r="H23" s="18" t="str">
        <f t="shared" ref="H23:H25" si="22">C23&amp;"="&amp;D23&amp;"~"&amp;G23</f>
        <v>前上=caravan~device_prefeb/dp_200030000_0</v>
      </c>
    </row>
    <row r="24" spans="1:8" x14ac:dyDescent="0.2">
      <c r="A24" s="23">
        <v>200030000</v>
      </c>
      <c r="B24" s="15" t="str">
        <f>VLOOKUP(A24,item!A:B,2,0)</f>
        <v>蘑菇挡</v>
      </c>
      <c r="C24" s="13" t="s">
        <v>122</v>
      </c>
      <c r="D24" s="25" t="s">
        <v>115</v>
      </c>
      <c r="E24" s="15" t="str">
        <f t="shared" si="5"/>
        <v>device_prefeb/dp_200030000</v>
      </c>
      <c r="F24" s="16">
        <v>1</v>
      </c>
      <c r="G24" s="20" t="str">
        <f t="shared" si="21"/>
        <v>device_prefeb/dp_200030000_1</v>
      </c>
      <c r="H24" s="18" t="str">
        <f t="shared" si="22"/>
        <v>后=caravan~device_prefeb/dp_200030000_1</v>
      </c>
    </row>
    <row r="25" spans="1:8" x14ac:dyDescent="0.2">
      <c r="A25" s="23">
        <v>200030000</v>
      </c>
      <c r="B25" s="15" t="str">
        <f>VLOOKUP(A25,item!A:B,2,0)</f>
        <v>蘑菇挡</v>
      </c>
      <c r="C25" s="16" t="s">
        <v>120</v>
      </c>
      <c r="D25" s="25" t="s">
        <v>115</v>
      </c>
      <c r="E25" s="15" t="str">
        <f t="shared" si="5"/>
        <v>device_prefeb/dp_200030000</v>
      </c>
      <c r="F25" s="16">
        <v>1</v>
      </c>
      <c r="G25" s="20" t="str">
        <f t="shared" si="21"/>
        <v>device_prefeb/dp_200030000_1</v>
      </c>
      <c r="H25" s="18" t="str">
        <f t="shared" si="22"/>
        <v>后上=caravan~device_prefeb/dp_200030000_1</v>
      </c>
    </row>
    <row r="26" spans="1:8" x14ac:dyDescent="0.2">
      <c r="A26" s="23">
        <v>200030001</v>
      </c>
      <c r="B26" s="15" t="str">
        <f>VLOOKUP(A26,item!A:B,2,0)</f>
        <v>泥头车铲</v>
      </c>
      <c r="C26" s="16" t="s">
        <v>116</v>
      </c>
      <c r="D26" s="25" t="s">
        <v>115</v>
      </c>
      <c r="E26" s="15" t="str">
        <f t="shared" ref="E26:E41" si="23">"device_prefeb/dp_"&amp;$A26</f>
        <v>device_prefeb/dp_200030001</v>
      </c>
      <c r="F26" s="16">
        <v>0</v>
      </c>
      <c r="G26" s="20" t="str">
        <f t="shared" ref="G26:G27" si="24">E26&amp;"_"&amp;F26</f>
        <v>device_prefeb/dp_200030001_0</v>
      </c>
      <c r="H26" s="18" t="str">
        <f t="shared" ref="H26:H27" si="25">C26&amp;"="&amp;D26&amp;"~"&amp;G26</f>
        <v>前=caravan~device_prefeb/dp_200030001_0</v>
      </c>
    </row>
    <row r="27" spans="1:8" x14ac:dyDescent="0.2">
      <c r="A27" s="23">
        <v>200030001</v>
      </c>
      <c r="B27" s="15" t="str">
        <f>VLOOKUP(A27,item!A:B,2,0)</f>
        <v>泥头车铲</v>
      </c>
      <c r="C27" s="16" t="s">
        <v>117</v>
      </c>
      <c r="D27" s="25" t="s">
        <v>115</v>
      </c>
      <c r="E27" s="15" t="str">
        <f t="shared" si="23"/>
        <v>device_prefeb/dp_200030001</v>
      </c>
      <c r="F27" s="16">
        <v>0</v>
      </c>
      <c r="G27" s="20" t="str">
        <f t="shared" si="24"/>
        <v>device_prefeb/dp_200030001_0</v>
      </c>
      <c r="H27" s="18" t="str">
        <f t="shared" si="25"/>
        <v>前上=caravan~device_prefeb/dp_200030001_0</v>
      </c>
    </row>
    <row r="28" spans="1:8" x14ac:dyDescent="0.2">
      <c r="A28" s="23">
        <v>200030002</v>
      </c>
      <c r="B28" s="15" t="str">
        <f>VLOOKUP(A28,item!A:B,2,0)</f>
        <v>魔力穹顶</v>
      </c>
      <c r="C28" s="16" t="s">
        <v>121</v>
      </c>
      <c r="D28" s="25" t="s">
        <v>115</v>
      </c>
      <c r="E28" s="15" t="str">
        <f t="shared" si="23"/>
        <v>device_prefeb/dp_200030002</v>
      </c>
      <c r="F28" s="16">
        <v>0</v>
      </c>
      <c r="G28" s="20" t="str">
        <f t="shared" ref="G28:G30" si="26">E28&amp;"_"&amp;F28</f>
        <v>device_prefeb/dp_200030002_0</v>
      </c>
      <c r="H28" s="18" t="str">
        <f t="shared" ref="H28:H30" si="27">C28&amp;"="&amp;D28&amp;"~"&amp;G28</f>
        <v>顶部=caravan~device_prefeb/dp_200030002_0</v>
      </c>
    </row>
    <row r="29" spans="1:8" x14ac:dyDescent="0.2">
      <c r="A29" s="23">
        <v>200030003</v>
      </c>
      <c r="B29" s="15" t="str">
        <f>VLOOKUP(A29,item!A:B,2,0)</f>
        <v>植物丛</v>
      </c>
      <c r="C29" s="16" t="s">
        <v>116</v>
      </c>
      <c r="D29" s="25" t="s">
        <v>115</v>
      </c>
      <c r="E29" s="15" t="str">
        <f t="shared" si="23"/>
        <v>device_prefeb/dp_200030003</v>
      </c>
      <c r="F29" s="16">
        <v>0</v>
      </c>
      <c r="G29" s="20" t="str">
        <f t="shared" si="26"/>
        <v>device_prefeb/dp_200030003_0</v>
      </c>
      <c r="H29" s="18" t="str">
        <f t="shared" si="27"/>
        <v>前=caravan~device_prefeb/dp_200030003_0</v>
      </c>
    </row>
    <row r="30" spans="1:8" x14ac:dyDescent="0.2">
      <c r="A30" s="23">
        <v>200030003</v>
      </c>
      <c r="B30" s="15" t="str">
        <f>VLOOKUP(A30,item!A:B,2,0)</f>
        <v>植物丛</v>
      </c>
      <c r="C30" s="16" t="s">
        <v>117</v>
      </c>
      <c r="D30" s="25" t="s">
        <v>115</v>
      </c>
      <c r="E30" s="15" t="str">
        <f t="shared" si="23"/>
        <v>device_prefeb/dp_200030003</v>
      </c>
      <c r="F30" s="16">
        <v>0</v>
      </c>
      <c r="G30" s="20" t="str">
        <f t="shared" si="26"/>
        <v>device_prefeb/dp_200030003_0</v>
      </c>
      <c r="H30" s="18" t="str">
        <f t="shared" si="27"/>
        <v>前上=caravan~device_prefeb/dp_200030003_0</v>
      </c>
    </row>
    <row r="31" spans="1:8" x14ac:dyDescent="0.2">
      <c r="A31" s="23">
        <v>200030003</v>
      </c>
      <c r="B31" s="15" t="str">
        <f>VLOOKUP(A31,item!A:B,2,0)</f>
        <v>植物丛</v>
      </c>
      <c r="C31" s="13" t="s">
        <v>118</v>
      </c>
      <c r="D31" s="25" t="s">
        <v>115</v>
      </c>
      <c r="E31" s="15" t="str">
        <f t="shared" si="23"/>
        <v>device_prefeb/dp_200030003</v>
      </c>
      <c r="F31" s="16">
        <v>0</v>
      </c>
      <c r="G31" s="20" t="str">
        <f>E31&amp;"_"&amp;F31</f>
        <v>device_prefeb/dp_200030003_0</v>
      </c>
      <c r="H31" s="18" t="str">
        <f>C31&amp;"="&amp;D31&amp;"~"&amp;G31</f>
        <v>顶部=caravan~device_prefeb/dp_200030003_0</v>
      </c>
    </row>
    <row r="32" spans="1:8" x14ac:dyDescent="0.2">
      <c r="A32" s="23">
        <v>200030003</v>
      </c>
      <c r="B32" s="15" t="str">
        <f>VLOOKUP(A32,item!A:B,2,0)</f>
        <v>植物丛</v>
      </c>
      <c r="C32" s="16" t="s">
        <v>119</v>
      </c>
      <c r="D32" s="25" t="s">
        <v>115</v>
      </c>
      <c r="E32" s="15" t="str">
        <f t="shared" si="23"/>
        <v>device_prefeb/dp_200030003</v>
      </c>
      <c r="F32" s="16">
        <v>0</v>
      </c>
      <c r="G32" s="20" t="str">
        <f t="shared" ref="G32:G33" si="28">E32&amp;"_"&amp;F32</f>
        <v>device_prefeb/dp_200030003_0</v>
      </c>
      <c r="H32" s="18" t="str">
        <f t="shared" ref="H32:H33" si="29">C32&amp;"="&amp;D32&amp;"~"&amp;G32</f>
        <v>后=caravan~device_prefeb/dp_200030003_0</v>
      </c>
    </row>
    <row r="33" spans="1:8" x14ac:dyDescent="0.2">
      <c r="A33" s="23">
        <v>200030003</v>
      </c>
      <c r="B33" s="15" t="str">
        <f>VLOOKUP(A33,item!A:B,2,0)</f>
        <v>植物丛</v>
      </c>
      <c r="C33" s="16" t="s">
        <v>120</v>
      </c>
      <c r="D33" s="25" t="s">
        <v>115</v>
      </c>
      <c r="E33" s="15" t="str">
        <f t="shared" si="23"/>
        <v>device_prefeb/dp_200030003</v>
      </c>
      <c r="F33" s="16">
        <v>0</v>
      </c>
      <c r="G33" s="20" t="str">
        <f t="shared" si="28"/>
        <v>device_prefeb/dp_200030003_0</v>
      </c>
      <c r="H33" s="18" t="str">
        <f t="shared" si="29"/>
        <v>后上=caravan~device_prefeb/dp_200030003_0</v>
      </c>
    </row>
    <row r="34" spans="1:8" x14ac:dyDescent="0.2">
      <c r="A34" s="23">
        <v>200040000</v>
      </c>
      <c r="B34" s="15" t="str">
        <f>VLOOKUP(A34,item!A:B,2,0)</f>
        <v>滑翔翼</v>
      </c>
      <c r="C34" s="13" t="s">
        <v>118</v>
      </c>
      <c r="D34" s="25" t="s">
        <v>115</v>
      </c>
      <c r="E34" s="15" t="str">
        <f t="shared" si="23"/>
        <v>device_prefeb/dp_200040000</v>
      </c>
      <c r="F34" s="16">
        <v>0</v>
      </c>
      <c r="G34" s="20" t="str">
        <f>E34&amp;"_"&amp;F34</f>
        <v>device_prefeb/dp_200040000_0</v>
      </c>
      <c r="H34" s="18" t="str">
        <f>C34&amp;"="&amp;D34&amp;"~"&amp;G34</f>
        <v>顶部=caravan~device_prefeb/dp_200040000_0</v>
      </c>
    </row>
    <row r="35" spans="1:8" x14ac:dyDescent="0.2">
      <c r="A35" s="23">
        <v>200040001</v>
      </c>
      <c r="B35" s="15" t="str">
        <f>VLOOKUP(A35,item!A:B,2,0)</f>
        <v>弹簧</v>
      </c>
      <c r="C35" s="16" t="s">
        <v>123</v>
      </c>
      <c r="D35" s="25" t="s">
        <v>115</v>
      </c>
      <c r="E35" s="15" t="str">
        <f t="shared" si="23"/>
        <v>device_prefeb/dp_200040001</v>
      </c>
      <c r="F35" s="16">
        <v>0</v>
      </c>
      <c r="G35" s="20" t="str">
        <f t="shared" ref="G35:G39" si="30">E35&amp;"_"&amp;F35</f>
        <v>device_prefeb/dp_200040001_0</v>
      </c>
      <c r="H35" s="18" t="str">
        <f t="shared" ref="H35:H39" si="31">C35&amp;"="&amp;D35&amp;"~"&amp;G35</f>
        <v>前底=caravan~device_prefeb/dp_200040001_0</v>
      </c>
    </row>
    <row r="36" spans="1:8" x14ac:dyDescent="0.2">
      <c r="A36" s="23">
        <v>200040001</v>
      </c>
      <c r="B36" s="15" t="str">
        <f>VLOOKUP(A36,item!A:B,2,0)</f>
        <v>弹簧</v>
      </c>
      <c r="C36" s="16" t="s">
        <v>124</v>
      </c>
      <c r="D36" s="25" t="s">
        <v>115</v>
      </c>
      <c r="E36" s="15" t="str">
        <f t="shared" si="23"/>
        <v>device_prefeb/dp_200040001</v>
      </c>
      <c r="F36" s="16">
        <v>0</v>
      </c>
      <c r="G36" s="20" t="str">
        <f t="shared" si="30"/>
        <v>device_prefeb/dp_200040001_0</v>
      </c>
      <c r="H36" s="18" t="str">
        <f t="shared" si="31"/>
        <v>后底=caravan~device_prefeb/dp_200040001_0</v>
      </c>
    </row>
    <row r="37" spans="1:8" x14ac:dyDescent="0.2">
      <c r="A37" s="23">
        <v>200040002</v>
      </c>
      <c r="B37" s="15" t="str">
        <f>VLOOKUP(A37,item!A:B,2,0)</f>
        <v>弹簧藤</v>
      </c>
      <c r="C37" s="16" t="s">
        <v>123</v>
      </c>
      <c r="D37" s="25" t="s">
        <v>115</v>
      </c>
      <c r="E37" s="15" t="str">
        <f t="shared" si="23"/>
        <v>device_prefeb/dp_200040002</v>
      </c>
      <c r="F37" s="16">
        <v>0</v>
      </c>
      <c r="G37" s="20" t="str">
        <f t="shared" ref="G37:G38" si="32">E37&amp;"_"&amp;F37</f>
        <v>device_prefeb/dp_200040002_0</v>
      </c>
      <c r="H37" s="18" t="str">
        <f t="shared" ref="H37:H38" si="33">C37&amp;"="&amp;D37&amp;"~"&amp;G37</f>
        <v>前底=caravan~device_prefeb/dp_200040002_0</v>
      </c>
    </row>
    <row r="38" spans="1:8" x14ac:dyDescent="0.2">
      <c r="A38" s="23">
        <v>200040002</v>
      </c>
      <c r="B38" s="15" t="str">
        <f>VLOOKUP(A38,item!A:B,2,0)</f>
        <v>弹簧藤</v>
      </c>
      <c r="C38" s="16" t="s">
        <v>124</v>
      </c>
      <c r="D38" s="25" t="s">
        <v>115</v>
      </c>
      <c r="E38" s="15" t="str">
        <f t="shared" si="23"/>
        <v>device_prefeb/dp_200040002</v>
      </c>
      <c r="F38" s="16">
        <v>0</v>
      </c>
      <c r="G38" s="20" t="str">
        <f t="shared" si="32"/>
        <v>device_prefeb/dp_200040002_0</v>
      </c>
      <c r="H38" s="18" t="str">
        <f t="shared" si="33"/>
        <v>后底=caravan~device_prefeb/dp_200040002_0</v>
      </c>
    </row>
    <row r="39" spans="1:8" x14ac:dyDescent="0.2">
      <c r="A39" s="23">
        <v>200050000</v>
      </c>
      <c r="B39" s="15" t="str">
        <f>VLOOKUP(A39,item!A:B,2,0)</f>
        <v>车载滚木</v>
      </c>
      <c r="C39" s="13" t="s">
        <v>122</v>
      </c>
      <c r="D39" s="25" t="s">
        <v>115</v>
      </c>
      <c r="E39" s="15" t="str">
        <f t="shared" si="23"/>
        <v>device_prefeb/dp_200050000</v>
      </c>
      <c r="F39" s="16">
        <v>0</v>
      </c>
      <c r="G39" s="20" t="str">
        <f t="shared" si="30"/>
        <v>device_prefeb/dp_200050000_0</v>
      </c>
      <c r="H39" s="18" t="str">
        <f t="shared" si="31"/>
        <v>后=caravan~device_prefeb/dp_200050000_0</v>
      </c>
    </row>
    <row r="40" spans="1:8" x14ac:dyDescent="0.2">
      <c r="A40" s="23">
        <v>200050001</v>
      </c>
      <c r="B40" s="15" t="str">
        <f>VLOOKUP(A40,item!A:B,2,0)</f>
        <v>艺术后备箱</v>
      </c>
      <c r="C40" s="13" t="s">
        <v>122</v>
      </c>
      <c r="D40" s="25" t="s">
        <v>115</v>
      </c>
      <c r="E40" s="15" t="str">
        <f t="shared" si="23"/>
        <v>device_prefeb/dp_200050001</v>
      </c>
      <c r="F40" s="16">
        <v>0</v>
      </c>
      <c r="G40" s="20" t="str">
        <f t="shared" ref="G40" si="34">E40&amp;"_"&amp;F40</f>
        <v>device_prefeb/dp_200050001_0</v>
      </c>
      <c r="H40" s="18" t="str">
        <f t="shared" ref="H40" si="35">C40&amp;"="&amp;D40&amp;"~"&amp;G40</f>
        <v>后=caravan~device_prefeb/dp_200050001_0</v>
      </c>
    </row>
    <row r="41" spans="1:8" x14ac:dyDescent="0.2">
      <c r="A41" s="23">
        <v>200050002</v>
      </c>
      <c r="B41" s="15" t="str">
        <f>VLOOKUP(A41,item!A:B,2,0)</f>
        <v>图箓琮</v>
      </c>
      <c r="C41" s="13" t="s">
        <v>122</v>
      </c>
      <c r="D41" s="25" t="s">
        <v>115</v>
      </c>
      <c r="E41" s="15" t="str">
        <f t="shared" si="23"/>
        <v>device_prefeb/dp_200050002</v>
      </c>
      <c r="F41" s="16">
        <v>0</v>
      </c>
      <c r="G41" s="20" t="str">
        <f t="shared" ref="G41" si="36">E41&amp;"_"&amp;F41</f>
        <v>device_prefeb/dp_200050002_0</v>
      </c>
      <c r="H41" s="18" t="str">
        <f t="shared" ref="H41" si="37">C41&amp;"="&amp;D41&amp;"~"&amp;G41</f>
        <v>后=caravan~device_prefeb/dp_200050002_0</v>
      </c>
    </row>
  </sheetData>
  <phoneticPr fontId="7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B2ADB-EA65-4E2F-A54C-AA6D17CC6F7E}">
  <dimension ref="A1:I11"/>
  <sheetViews>
    <sheetView workbookViewId="0">
      <selection activeCell="E17" sqref="E17"/>
    </sheetView>
  </sheetViews>
  <sheetFormatPr defaultColWidth="12.5" defaultRowHeight="14.25" x14ac:dyDescent="0.2"/>
  <cols>
    <col min="1" max="16384" width="12.5" style="13"/>
  </cols>
  <sheetData>
    <row r="1" spans="1:9" s="12" customFormat="1" x14ac:dyDescent="0.2">
      <c r="A1" s="12" t="s">
        <v>125</v>
      </c>
      <c r="B1" s="12" t="s">
        <v>126</v>
      </c>
      <c r="C1" s="12" t="s">
        <v>127</v>
      </c>
      <c r="D1" s="12" t="s">
        <v>128</v>
      </c>
      <c r="E1" s="12" t="s">
        <v>129</v>
      </c>
      <c r="F1" s="12" t="s">
        <v>130</v>
      </c>
      <c r="G1" s="12" t="s">
        <v>131</v>
      </c>
      <c r="H1" s="12" t="s">
        <v>132</v>
      </c>
      <c r="I1" s="12" t="s">
        <v>133</v>
      </c>
    </row>
    <row r="2" spans="1:9" x14ac:dyDescent="0.2">
      <c r="A2" s="40" t="s">
        <v>134</v>
      </c>
      <c r="B2" s="41"/>
      <c r="C2" s="16" t="s">
        <v>135</v>
      </c>
      <c r="D2" s="16" t="s">
        <v>136</v>
      </c>
      <c r="E2" s="16" t="s">
        <v>137</v>
      </c>
      <c r="F2" s="16" t="s">
        <v>138</v>
      </c>
      <c r="G2" s="40" t="s">
        <v>139</v>
      </c>
      <c r="H2" s="40"/>
      <c r="I2" s="40"/>
    </row>
    <row r="3" spans="1:9" x14ac:dyDescent="0.2">
      <c r="E3" s="16" t="s">
        <v>140</v>
      </c>
      <c r="F3" s="16"/>
    </row>
    <row r="4" spans="1:9" x14ac:dyDescent="0.2">
      <c r="E4" s="16" t="s">
        <v>141</v>
      </c>
      <c r="F4" s="16"/>
    </row>
    <row r="5" spans="1:9" x14ac:dyDescent="0.2">
      <c r="E5" s="16" t="s">
        <v>142</v>
      </c>
      <c r="F5" s="16"/>
    </row>
    <row r="6" spans="1:9" x14ac:dyDescent="0.2">
      <c r="E6" s="16" t="s">
        <v>143</v>
      </c>
    </row>
    <row r="7" spans="1:9" x14ac:dyDescent="0.2">
      <c r="E7" s="16" t="s">
        <v>144</v>
      </c>
    </row>
    <row r="11" spans="1:9" x14ac:dyDescent="0.2">
      <c r="B11" s="16"/>
    </row>
  </sheetData>
  <mergeCells count="2">
    <mergeCell ref="A2:B2"/>
    <mergeCell ref="G2:I2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caravanbody</vt:lpstr>
      <vt:lpstr>item</vt:lpstr>
      <vt:lpstr>slot_prefeb</vt:lpstr>
      <vt:lpstr>id 配置说明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Wayne</dc:creator>
  <cp:keywords/>
  <dc:description/>
  <cp:lastModifiedBy>Wenda Wang</cp:lastModifiedBy>
  <cp:revision/>
  <dcterms:created xsi:type="dcterms:W3CDTF">2015-06-05T18:19:00Z</dcterms:created>
  <dcterms:modified xsi:type="dcterms:W3CDTF">2023-08-10T10:11:33Z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2052-11.1.0.14036</vt:lpwstr>
  </property>
</Properties>
</file>