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autoCompressPictures="0"/>
  <xr:revisionPtr revIDLastSave="0" documentId="13_ncr:1_{9FC17A19-7E8B-4B49-851F-30355E448141}" xr6:coauthVersionLast="45" xr6:coauthVersionMax="45" xr10:uidLastSave="{00000000-0000-0000-0000-000000000000}"/>
  <bookViews>
    <workbookView xWindow="-110" yWindow="350" windowWidth="19420" windowHeight="10560" tabRatio="788" firstSheet="1" activeTab="2" xr2:uid="{00000000-000D-0000-FFFF-FFFF00000000}"/>
  </bookViews>
  <sheets>
    <sheet name="January" sheetId="14" state="hidden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state="hidden" r:id="rId7"/>
    <sheet name="August" sheetId="21" state="hidden" r:id="rId8"/>
    <sheet name="September" sheetId="22" state="hidden" r:id="rId9"/>
    <sheet name="October" sheetId="23" state="hidden" r:id="rId10"/>
    <sheet name="November" sheetId="24" state="hidden" r:id="rId11"/>
    <sheet name="December" sheetId="25" state="hidden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<sst xmlns="http://schemas.openxmlformats.org/spreadsheetml/2006/main" count="84" uniqueCount="62">
  <si>
    <t xml:space="preserve"> </t>
  </si>
  <si>
    <t>Calendar Settings</t>
  </si>
  <si>
    <t>Year</t>
  </si>
  <si>
    <t>Week Start</t>
  </si>
  <si>
    <t>Sunday</t>
  </si>
  <si>
    <t>Notes</t>
  </si>
  <si>
    <r>
      <rPr>
        <b/>
        <u/>
        <sz val="9"/>
        <color theme="5"/>
        <rFont val="Century Gothic"/>
        <family val="2"/>
        <scheme val="minor"/>
      </rPr>
      <t>Oak Litter:</t>
    </r>
    <r>
      <rPr>
        <sz val="9"/>
        <color theme="5"/>
        <rFont val="Century Gothic"/>
        <family val="1"/>
        <scheme val="minor"/>
      </rPr>
      <t xml:space="preserve"> Mill, autoclave, and WHC oak litter</t>
    </r>
  </si>
  <si>
    <r>
      <rPr>
        <b/>
        <u/>
        <sz val="9"/>
        <color theme="5"/>
        <rFont val="Century Gothic"/>
        <family val="2"/>
        <scheme val="minor"/>
      </rPr>
      <t xml:space="preserve">Organize: </t>
    </r>
    <r>
      <rPr>
        <sz val="9"/>
        <color theme="5"/>
        <rFont val="Century Gothic"/>
        <family val="1"/>
        <scheme val="minor"/>
      </rPr>
      <t>measure litter WHC, autoclave again, organize, clean, and label tubes</t>
    </r>
  </si>
  <si>
    <r>
      <rPr>
        <b/>
        <u/>
        <sz val="9"/>
        <color theme="5"/>
        <rFont val="Century Gothic"/>
        <family val="2"/>
        <scheme val="minor"/>
      </rPr>
      <t>Organize:</t>
    </r>
    <r>
      <rPr>
        <sz val="9"/>
        <color theme="5"/>
        <rFont val="Century Gothic"/>
        <family val="1"/>
        <scheme val="minor"/>
      </rPr>
      <t xml:space="preserve"> Data sheets, calculations, set-up, organize, clean, and label tubes</t>
    </r>
  </si>
  <si>
    <r>
      <rPr>
        <b/>
        <u/>
        <sz val="9"/>
        <color theme="5"/>
        <rFont val="Century Gothic"/>
        <family val="2"/>
        <scheme val="minor"/>
      </rPr>
      <t xml:space="preserve">Organize: </t>
    </r>
    <r>
      <rPr>
        <sz val="9"/>
        <color theme="5"/>
        <rFont val="Century Gothic"/>
        <family val="1"/>
        <scheme val="minor"/>
      </rPr>
      <t>Data sheets, calculations, set-up</t>
    </r>
  </si>
  <si>
    <r>
      <t xml:space="preserve">Day 0: </t>
    </r>
    <r>
      <rPr>
        <sz val="10"/>
        <color theme="5"/>
        <rFont val="Century Gothic"/>
        <family val="2"/>
        <scheme val="minor"/>
      </rPr>
      <t xml:space="preserve">Add soils, litter &amp; wet-up </t>
    </r>
  </si>
  <si>
    <r>
      <rPr>
        <b/>
        <u/>
        <sz val="10"/>
        <color theme="5"/>
        <rFont val="Century Gothic"/>
        <family val="2"/>
        <scheme val="minor"/>
      </rPr>
      <t>Day 1</t>
    </r>
    <r>
      <rPr>
        <sz val="10"/>
        <color theme="5"/>
        <rFont val="Century Gothic"/>
        <family val="1"/>
        <scheme val="minor"/>
      </rPr>
      <t>: Flush</t>
    </r>
  </si>
  <si>
    <r>
      <rPr>
        <b/>
        <u/>
        <sz val="10"/>
        <color theme="5"/>
        <rFont val="Century Gothic"/>
        <family val="2"/>
        <scheme val="minor"/>
      </rPr>
      <t>Day 2:</t>
    </r>
    <r>
      <rPr>
        <sz val="10"/>
        <color theme="5"/>
        <rFont val="Century Gothic"/>
        <family val="1"/>
        <scheme val="minor"/>
      </rPr>
      <t xml:space="preserve"> IRGA</t>
    </r>
  </si>
  <si>
    <r>
      <rPr>
        <b/>
        <u/>
        <sz val="10"/>
        <color theme="5"/>
        <rFont val="Century Gothic"/>
        <family val="2"/>
        <scheme val="minor"/>
      </rPr>
      <t>Day 3:</t>
    </r>
    <r>
      <rPr>
        <sz val="10"/>
        <color theme="5"/>
        <rFont val="Century Gothic"/>
        <family val="1"/>
        <scheme val="minor"/>
      </rPr>
      <t xml:space="preserve"> Moisture adjustement</t>
    </r>
  </si>
  <si>
    <t>Based on measurements so far (3/5/2020)</t>
  </si>
  <si>
    <r>
      <rPr>
        <b/>
        <u/>
        <sz val="10"/>
        <color theme="5"/>
        <rFont val="Century Gothic"/>
        <family val="2"/>
        <scheme val="minor"/>
      </rPr>
      <t>Day 6</t>
    </r>
    <r>
      <rPr>
        <sz val="10"/>
        <color theme="5"/>
        <rFont val="Century Gothic"/>
        <family val="1"/>
        <scheme val="minor"/>
      </rPr>
      <t>: Flush (2)</t>
    </r>
  </si>
  <si>
    <r>
      <rPr>
        <b/>
        <u/>
        <sz val="10"/>
        <color theme="5"/>
        <rFont val="Century Gothic"/>
        <family val="2"/>
        <scheme val="minor"/>
      </rPr>
      <t>Day 7</t>
    </r>
    <r>
      <rPr>
        <sz val="10"/>
        <color theme="5"/>
        <rFont val="Century Gothic"/>
        <family val="1"/>
        <scheme val="minor"/>
      </rPr>
      <t>: IRGA (2)</t>
    </r>
  </si>
  <si>
    <t>Grinding litter subsamples</t>
  </si>
  <si>
    <r>
      <rPr>
        <b/>
        <u/>
        <sz val="10"/>
        <color theme="5"/>
        <rFont val="Century Gothic"/>
        <family val="2"/>
        <scheme val="minor"/>
      </rPr>
      <t>Day 9</t>
    </r>
    <r>
      <rPr>
        <sz val="10"/>
        <color theme="5"/>
        <rFont val="Century Gothic"/>
        <family val="1"/>
        <scheme val="minor"/>
      </rPr>
      <t>: Flush (3)</t>
    </r>
  </si>
  <si>
    <r>
      <rPr>
        <b/>
        <u/>
        <sz val="10"/>
        <color theme="5"/>
        <rFont val="Century Gothic"/>
        <family val="2"/>
        <scheme val="minor"/>
      </rPr>
      <t>Day 10</t>
    </r>
    <r>
      <rPr>
        <sz val="10"/>
        <color theme="5"/>
        <rFont val="Century Gothic"/>
        <family val="1"/>
        <scheme val="minor"/>
      </rPr>
      <t>: IRGA (3)</t>
    </r>
    <r>
      <rPr>
        <sz val="10"/>
        <color theme="5"/>
        <rFont val="Century Gothic"/>
        <family val="2"/>
        <scheme val="minor"/>
      </rPr>
      <t xml:space="preserve"> &amp; moisture adjustement</t>
    </r>
  </si>
  <si>
    <t xml:space="preserve">Flushing = An estiamated ~ 4hrs with 2 people </t>
  </si>
  <si>
    <r>
      <rPr>
        <u/>
        <sz val="16"/>
        <color theme="1" tint="0.14999847407452621"/>
        <rFont val="Century Gothic"/>
        <family val="2"/>
        <scheme val="minor"/>
      </rPr>
      <t xml:space="preserve">IRGA </t>
    </r>
    <r>
      <rPr>
        <sz val="16"/>
        <color theme="1" tint="0.14999847407452621"/>
        <rFont val="Century Gothic"/>
        <family val="1"/>
        <scheme val="minor"/>
      </rPr>
      <t>= 8:00 am - 5:00 pm in shifts (2 people always at the station)</t>
    </r>
  </si>
  <si>
    <r>
      <rPr>
        <b/>
        <u/>
        <sz val="10"/>
        <color theme="5"/>
        <rFont val="Century Gothic"/>
        <family val="2"/>
        <scheme val="minor"/>
      </rPr>
      <t>Day 13</t>
    </r>
    <r>
      <rPr>
        <sz val="10"/>
        <color theme="5"/>
        <rFont val="Century Gothic"/>
        <family val="1"/>
        <scheme val="minor"/>
      </rPr>
      <t>: Flush (4)</t>
    </r>
  </si>
  <si>
    <r>
      <rPr>
        <b/>
        <u/>
        <sz val="10"/>
        <color theme="5"/>
        <rFont val="Century Gothic"/>
        <family val="2"/>
        <scheme val="minor"/>
      </rPr>
      <t>Day 14</t>
    </r>
    <r>
      <rPr>
        <sz val="10"/>
        <color theme="5"/>
        <rFont val="Century Gothic"/>
        <family val="1"/>
        <scheme val="minor"/>
      </rPr>
      <t>: IRGA</t>
    </r>
    <r>
      <rPr>
        <sz val="10"/>
        <color theme="5"/>
        <rFont val="Century Gothic"/>
        <family val="2"/>
        <scheme val="minor"/>
      </rPr>
      <t xml:space="preserve"> (4)</t>
    </r>
  </si>
  <si>
    <t xml:space="preserve">Moisture adjustement = An estimated ~ 6 hrs with 2 people </t>
  </si>
  <si>
    <r>
      <rPr>
        <b/>
        <u/>
        <sz val="10"/>
        <color theme="5"/>
        <rFont val="Century Gothic"/>
        <family val="2"/>
        <scheme val="minor"/>
      </rPr>
      <t>Day 20</t>
    </r>
    <r>
      <rPr>
        <sz val="10"/>
        <color theme="5"/>
        <rFont val="Century Gothic"/>
        <family val="1"/>
        <scheme val="minor"/>
      </rPr>
      <t>: Flush (5)</t>
    </r>
  </si>
  <si>
    <r>
      <rPr>
        <b/>
        <u/>
        <sz val="10"/>
        <color theme="5"/>
        <rFont val="Century Gothic"/>
        <family val="2"/>
        <scheme val="minor"/>
      </rPr>
      <t>Day 21</t>
    </r>
    <r>
      <rPr>
        <sz val="10"/>
        <color theme="5"/>
        <rFont val="Century Gothic"/>
        <family val="1"/>
        <scheme val="minor"/>
      </rPr>
      <t>: IRGA</t>
    </r>
    <r>
      <rPr>
        <sz val="10"/>
        <color theme="5"/>
        <rFont val="Century Gothic"/>
        <family val="2"/>
        <scheme val="minor"/>
      </rPr>
      <t xml:space="preserve"> (5)</t>
    </r>
  </si>
  <si>
    <r>
      <rPr>
        <b/>
        <u/>
        <sz val="10"/>
        <color theme="5"/>
        <rFont val="Century Gothic"/>
        <family val="2"/>
        <scheme val="minor"/>
      </rPr>
      <t>Day 27</t>
    </r>
    <r>
      <rPr>
        <sz val="10"/>
        <color theme="5"/>
        <rFont val="Century Gothic"/>
        <family val="1"/>
        <scheme val="minor"/>
      </rPr>
      <t>: Flush (6)</t>
    </r>
  </si>
  <si>
    <r>
      <rPr>
        <b/>
        <u/>
        <sz val="10"/>
        <color theme="5"/>
        <rFont val="Century Gothic"/>
        <family val="2"/>
        <scheme val="minor"/>
      </rPr>
      <t>Day 28</t>
    </r>
    <r>
      <rPr>
        <sz val="10"/>
        <color theme="5"/>
        <rFont val="Century Gothic"/>
        <family val="1"/>
        <scheme val="minor"/>
      </rPr>
      <t>: IRGA</t>
    </r>
    <r>
      <rPr>
        <sz val="10"/>
        <color theme="5"/>
        <rFont val="Century Gothic"/>
        <family val="2"/>
        <scheme val="minor"/>
      </rPr>
      <t xml:space="preserve"> (6)
</t>
    </r>
    <r>
      <rPr>
        <b/>
        <sz val="9"/>
        <color rgb="FFFF00FF"/>
        <rFont val="Century Gothic"/>
        <family val="2"/>
        <scheme val="minor"/>
      </rPr>
      <t>Staff Harassment-free workshop</t>
    </r>
  </si>
  <si>
    <r>
      <rPr>
        <b/>
        <u/>
        <sz val="10"/>
        <color theme="5"/>
        <rFont val="Century Gothic"/>
        <family val="2"/>
        <scheme val="minor"/>
      </rPr>
      <t>Day 31</t>
    </r>
    <r>
      <rPr>
        <sz val="10"/>
        <color theme="5"/>
        <rFont val="Century Gothic"/>
        <family val="1"/>
        <scheme val="minor"/>
      </rPr>
      <t>: M</t>
    </r>
    <r>
      <rPr>
        <sz val="10"/>
        <color theme="5"/>
        <rFont val="Century Gothic"/>
        <family val="2"/>
        <scheme val="minor"/>
      </rPr>
      <t>oisture adjustement</t>
    </r>
  </si>
  <si>
    <r>
      <rPr>
        <b/>
        <u/>
        <sz val="10"/>
        <color theme="5"/>
        <rFont val="Century Gothic"/>
        <family val="2"/>
        <scheme val="minor"/>
      </rPr>
      <t>Day 34</t>
    </r>
    <r>
      <rPr>
        <sz val="10"/>
        <color theme="5"/>
        <rFont val="Century Gothic"/>
        <family val="1"/>
        <scheme val="minor"/>
      </rPr>
      <t>: Flush (7)</t>
    </r>
  </si>
  <si>
    <r>
      <rPr>
        <b/>
        <u/>
        <sz val="10"/>
        <color theme="5"/>
        <rFont val="Century Gothic"/>
        <family val="2"/>
        <scheme val="minor"/>
      </rPr>
      <t>Day 35</t>
    </r>
    <r>
      <rPr>
        <sz val="10"/>
        <color theme="5"/>
        <rFont val="Century Gothic"/>
        <family val="1"/>
        <scheme val="minor"/>
      </rPr>
      <t>: IRGA</t>
    </r>
    <r>
      <rPr>
        <sz val="10"/>
        <color theme="5"/>
        <rFont val="Century Gothic"/>
        <family val="2"/>
        <scheme val="minor"/>
      </rPr>
      <t xml:space="preserve"> (7)</t>
    </r>
  </si>
  <si>
    <r>
      <rPr>
        <b/>
        <u/>
        <sz val="10"/>
        <color theme="5"/>
        <rFont val="Century Gothic"/>
        <family val="2"/>
        <scheme val="minor"/>
      </rPr>
      <t>Day 38</t>
    </r>
    <r>
      <rPr>
        <sz val="10"/>
        <color theme="5"/>
        <rFont val="Century Gothic"/>
        <family val="1"/>
        <scheme val="minor"/>
      </rPr>
      <t>: M</t>
    </r>
    <r>
      <rPr>
        <sz val="10"/>
        <color theme="5"/>
        <rFont val="Century Gothic"/>
        <family val="2"/>
        <scheme val="minor"/>
      </rPr>
      <t>oisture adjustement</t>
    </r>
  </si>
  <si>
    <r>
      <rPr>
        <b/>
        <u/>
        <sz val="10"/>
        <color theme="5"/>
        <rFont val="Century Gothic"/>
        <family val="2"/>
        <scheme val="minor"/>
      </rPr>
      <t>Day 41</t>
    </r>
    <r>
      <rPr>
        <sz val="10"/>
        <color theme="5"/>
        <rFont val="Century Gothic"/>
        <family val="1"/>
        <scheme val="minor"/>
      </rPr>
      <t>: Flush (8)</t>
    </r>
  </si>
  <si>
    <r>
      <rPr>
        <b/>
        <u/>
        <sz val="10"/>
        <color theme="5"/>
        <rFont val="Century Gothic"/>
        <family val="2"/>
        <scheme val="minor"/>
      </rPr>
      <t>Day 42</t>
    </r>
    <r>
      <rPr>
        <sz val="10"/>
        <color theme="5"/>
        <rFont val="Century Gothic"/>
        <family val="1"/>
        <scheme val="minor"/>
      </rPr>
      <t>: IRGA</t>
    </r>
    <r>
      <rPr>
        <sz val="10"/>
        <color theme="5"/>
        <rFont val="Century Gothic"/>
        <family val="2"/>
        <scheme val="minor"/>
      </rPr>
      <t xml:space="preserve"> (8)</t>
    </r>
  </si>
  <si>
    <r>
      <rPr>
        <b/>
        <u/>
        <sz val="10"/>
        <color theme="5"/>
        <rFont val="Century Gothic"/>
        <family val="2"/>
        <scheme val="minor"/>
      </rPr>
      <t>Day 45</t>
    </r>
    <r>
      <rPr>
        <sz val="10"/>
        <color theme="5"/>
        <rFont val="Century Gothic"/>
        <family val="1"/>
        <scheme val="minor"/>
      </rPr>
      <t>: M</t>
    </r>
    <r>
      <rPr>
        <sz val="10"/>
        <color theme="5"/>
        <rFont val="Century Gothic"/>
        <family val="2"/>
        <scheme val="minor"/>
      </rPr>
      <t>oisture adjustement</t>
    </r>
  </si>
  <si>
    <r>
      <rPr>
        <b/>
        <u/>
        <sz val="10"/>
        <color theme="5"/>
        <rFont val="Century Gothic"/>
        <family val="2"/>
        <scheme val="minor"/>
      </rPr>
      <t>Day 48</t>
    </r>
    <r>
      <rPr>
        <sz val="10"/>
        <color theme="5"/>
        <rFont val="Century Gothic"/>
        <family val="1"/>
        <scheme val="minor"/>
      </rPr>
      <t>: Flush (9)</t>
    </r>
  </si>
  <si>
    <r>
      <rPr>
        <b/>
        <u/>
        <sz val="10"/>
        <color theme="5"/>
        <rFont val="Century Gothic"/>
        <family val="2"/>
        <scheme val="minor"/>
      </rPr>
      <t>Day 49</t>
    </r>
    <r>
      <rPr>
        <sz val="10"/>
        <color theme="5"/>
        <rFont val="Century Gothic"/>
        <family val="1"/>
        <scheme val="minor"/>
      </rPr>
      <t>: IRGA</t>
    </r>
    <r>
      <rPr>
        <sz val="10"/>
        <color theme="5"/>
        <rFont val="Century Gothic"/>
        <family val="2"/>
        <scheme val="minor"/>
      </rPr>
      <t xml:space="preserve"> (9)</t>
    </r>
  </si>
  <si>
    <r>
      <rPr>
        <b/>
        <u/>
        <sz val="10"/>
        <color theme="5"/>
        <rFont val="Century Gothic"/>
        <family val="2"/>
        <scheme val="minor"/>
      </rPr>
      <t>Day 52</t>
    </r>
    <r>
      <rPr>
        <sz val="10"/>
        <color theme="5"/>
        <rFont val="Century Gothic"/>
        <family val="1"/>
        <scheme val="minor"/>
      </rPr>
      <t>: M</t>
    </r>
    <r>
      <rPr>
        <sz val="10"/>
        <color theme="5"/>
        <rFont val="Century Gothic"/>
        <family val="2"/>
        <scheme val="minor"/>
      </rPr>
      <t>oisture adjustement</t>
    </r>
  </si>
  <si>
    <r>
      <rPr>
        <b/>
        <u/>
        <sz val="10"/>
        <color theme="5"/>
        <rFont val="Century Gothic"/>
        <family val="2"/>
        <scheme val="minor"/>
      </rPr>
      <t>Day 55</t>
    </r>
    <r>
      <rPr>
        <sz val="10"/>
        <color theme="5"/>
        <rFont val="Century Gothic"/>
        <family val="1"/>
        <scheme val="minor"/>
      </rPr>
      <t>: Flush (10)</t>
    </r>
  </si>
  <si>
    <r>
      <rPr>
        <b/>
        <u/>
        <sz val="10"/>
        <color theme="5"/>
        <rFont val="Century Gothic"/>
        <family val="2"/>
        <scheme val="minor"/>
      </rPr>
      <t>Day 56</t>
    </r>
    <r>
      <rPr>
        <sz val="10"/>
        <color theme="5"/>
        <rFont val="Century Gothic"/>
        <family val="1"/>
        <scheme val="minor"/>
      </rPr>
      <t>: IRGA</t>
    </r>
    <r>
      <rPr>
        <sz val="10"/>
        <color theme="5"/>
        <rFont val="Century Gothic"/>
        <family val="2"/>
        <scheme val="minor"/>
      </rPr>
      <t xml:space="preserve"> 10)</t>
    </r>
  </si>
  <si>
    <r>
      <rPr>
        <b/>
        <u/>
        <sz val="10"/>
        <color theme="5"/>
        <rFont val="Century Gothic"/>
        <family val="2"/>
        <scheme val="minor"/>
      </rPr>
      <t>Day 59</t>
    </r>
    <r>
      <rPr>
        <sz val="10"/>
        <color theme="5"/>
        <rFont val="Century Gothic"/>
        <family val="1"/>
        <scheme val="minor"/>
      </rPr>
      <t>: M</t>
    </r>
    <r>
      <rPr>
        <sz val="10"/>
        <color theme="5"/>
        <rFont val="Century Gothic"/>
        <family val="2"/>
        <scheme val="minor"/>
      </rPr>
      <t>oisture adjustement</t>
    </r>
  </si>
  <si>
    <r>
      <rPr>
        <b/>
        <u/>
        <sz val="10"/>
        <color theme="5"/>
        <rFont val="Century Gothic"/>
        <family val="2"/>
        <scheme val="minor"/>
      </rPr>
      <t>Day 62</t>
    </r>
    <r>
      <rPr>
        <sz val="10"/>
        <color theme="5"/>
        <rFont val="Century Gothic"/>
        <family val="1"/>
        <scheme val="minor"/>
      </rPr>
      <t>: Flush (11)</t>
    </r>
  </si>
  <si>
    <r>
      <rPr>
        <b/>
        <u/>
        <sz val="10"/>
        <color theme="5"/>
        <rFont val="Century Gothic"/>
        <family val="2"/>
        <scheme val="minor"/>
      </rPr>
      <t>Day 63</t>
    </r>
    <r>
      <rPr>
        <sz val="10"/>
        <color theme="5"/>
        <rFont val="Century Gothic"/>
        <family val="1"/>
        <scheme val="minor"/>
      </rPr>
      <t>: IRGA</t>
    </r>
    <r>
      <rPr>
        <sz val="10"/>
        <color theme="5"/>
        <rFont val="Century Gothic"/>
        <family val="2"/>
        <scheme val="minor"/>
      </rPr>
      <t xml:space="preserve"> (11)</t>
    </r>
  </si>
  <si>
    <r>
      <rPr>
        <b/>
        <u/>
        <sz val="10"/>
        <color theme="5"/>
        <rFont val="Century Gothic"/>
        <family val="2"/>
        <scheme val="minor"/>
      </rPr>
      <t>Day 66</t>
    </r>
    <r>
      <rPr>
        <sz val="10"/>
        <color theme="5"/>
        <rFont val="Century Gothic"/>
        <family val="1"/>
        <scheme val="minor"/>
      </rPr>
      <t>: M</t>
    </r>
    <r>
      <rPr>
        <sz val="10"/>
        <color theme="5"/>
        <rFont val="Century Gothic"/>
        <family val="2"/>
        <scheme val="minor"/>
      </rPr>
      <t>oisture adjustement</t>
    </r>
  </si>
  <si>
    <r>
      <rPr>
        <b/>
        <u/>
        <sz val="10"/>
        <color theme="5"/>
        <rFont val="Century Gothic"/>
        <family val="2"/>
        <scheme val="minor"/>
      </rPr>
      <t>Day 69</t>
    </r>
    <r>
      <rPr>
        <sz val="10"/>
        <color theme="5"/>
        <rFont val="Century Gothic"/>
        <family val="1"/>
        <scheme val="minor"/>
      </rPr>
      <t>: Flush (12)</t>
    </r>
  </si>
  <si>
    <r>
      <rPr>
        <b/>
        <u/>
        <sz val="10"/>
        <color theme="5"/>
        <rFont val="Century Gothic"/>
        <family val="2"/>
        <scheme val="minor"/>
      </rPr>
      <t>Day 70</t>
    </r>
    <r>
      <rPr>
        <sz val="10"/>
        <color theme="5"/>
        <rFont val="Century Gothic"/>
        <family val="1"/>
        <scheme val="minor"/>
      </rPr>
      <t>: IRGA</t>
    </r>
    <r>
      <rPr>
        <sz val="10"/>
        <color theme="5"/>
        <rFont val="Century Gothic"/>
        <family val="2"/>
        <scheme val="minor"/>
      </rPr>
      <t xml:space="preserve"> (12)</t>
    </r>
  </si>
  <si>
    <r>
      <rPr>
        <b/>
        <u/>
        <sz val="10"/>
        <color theme="5"/>
        <rFont val="Century Gothic"/>
        <family val="2"/>
        <scheme val="minor"/>
      </rPr>
      <t>Day 73</t>
    </r>
    <r>
      <rPr>
        <sz val="10"/>
        <color theme="5"/>
        <rFont val="Century Gothic"/>
        <family val="1"/>
        <scheme val="minor"/>
      </rPr>
      <t>: M</t>
    </r>
    <r>
      <rPr>
        <sz val="10"/>
        <color theme="5"/>
        <rFont val="Century Gothic"/>
        <family val="2"/>
        <scheme val="minor"/>
      </rPr>
      <t>oisture adjustement</t>
    </r>
  </si>
  <si>
    <r>
      <rPr>
        <b/>
        <u/>
        <sz val="10"/>
        <color theme="5"/>
        <rFont val="Century Gothic"/>
        <family val="2"/>
        <scheme val="minor"/>
      </rPr>
      <t>Day 76:</t>
    </r>
    <r>
      <rPr>
        <sz val="10"/>
        <color theme="5"/>
        <rFont val="Century Gothic"/>
        <family val="1"/>
        <scheme val="minor"/>
      </rPr>
      <t xml:space="preserve"> Flush (13</t>
    </r>
    <r>
      <rPr>
        <sz val="10"/>
        <color theme="5"/>
        <rFont val="Century Gothic"/>
        <family val="2"/>
        <scheme val="minor"/>
      </rPr>
      <t>)</t>
    </r>
  </si>
  <si>
    <r>
      <rPr>
        <b/>
        <u/>
        <sz val="10"/>
        <color theme="5"/>
        <rFont val="Century Gothic"/>
        <family val="2"/>
        <scheme val="minor"/>
      </rPr>
      <t>Day 77</t>
    </r>
    <r>
      <rPr>
        <sz val="10"/>
        <color theme="5"/>
        <rFont val="Century Gothic"/>
        <family val="1"/>
        <scheme val="minor"/>
      </rPr>
      <t>: IRGA</t>
    </r>
    <r>
      <rPr>
        <sz val="10"/>
        <color theme="5"/>
        <rFont val="Century Gothic"/>
        <family val="2"/>
        <scheme val="minor"/>
      </rPr>
      <t xml:space="preserve"> (13)</t>
    </r>
  </si>
  <si>
    <r>
      <rPr>
        <b/>
        <u/>
        <sz val="10"/>
        <color theme="5"/>
        <rFont val="Century Gothic"/>
        <family val="2"/>
        <scheme val="minor"/>
      </rPr>
      <t>Day 80</t>
    </r>
    <r>
      <rPr>
        <sz val="10"/>
        <color theme="5"/>
        <rFont val="Century Gothic"/>
        <family val="1"/>
        <scheme val="minor"/>
      </rPr>
      <t>: M</t>
    </r>
    <r>
      <rPr>
        <sz val="10"/>
        <color theme="5"/>
        <rFont val="Century Gothic"/>
        <family val="2"/>
        <scheme val="minor"/>
      </rPr>
      <t>oisture adjustement</t>
    </r>
  </si>
  <si>
    <r>
      <rPr>
        <b/>
        <u/>
        <sz val="10"/>
        <color theme="5"/>
        <rFont val="Century Gothic"/>
        <family val="2"/>
        <scheme val="minor"/>
      </rPr>
      <t>Day 83:</t>
    </r>
    <r>
      <rPr>
        <sz val="10"/>
        <color theme="5"/>
        <rFont val="Century Gothic"/>
        <family val="1"/>
        <scheme val="minor"/>
      </rPr>
      <t xml:space="preserve"> Flush (14)</t>
    </r>
  </si>
  <si>
    <r>
      <rPr>
        <b/>
        <u/>
        <sz val="10"/>
        <color theme="5"/>
        <rFont val="Century Gothic"/>
        <family val="2"/>
        <scheme val="minor"/>
      </rPr>
      <t>Day 84</t>
    </r>
    <r>
      <rPr>
        <sz val="10"/>
        <color theme="5"/>
        <rFont val="Century Gothic"/>
        <family val="1"/>
        <scheme val="minor"/>
      </rPr>
      <t>: IRGA</t>
    </r>
    <r>
      <rPr>
        <sz val="10"/>
        <color theme="5"/>
        <rFont val="Century Gothic"/>
        <family val="2"/>
        <scheme val="minor"/>
      </rPr>
      <t xml:space="preserve"> (14)</t>
    </r>
  </si>
  <si>
    <r>
      <rPr>
        <b/>
        <u/>
        <sz val="10"/>
        <color theme="5"/>
        <rFont val="Century Gothic"/>
        <family val="2"/>
        <scheme val="minor"/>
      </rPr>
      <t>Day 87</t>
    </r>
    <r>
      <rPr>
        <sz val="10"/>
        <color theme="5"/>
        <rFont val="Century Gothic"/>
        <family val="1"/>
        <scheme val="minor"/>
      </rPr>
      <t>: Moisture adjustement</t>
    </r>
  </si>
  <si>
    <r>
      <rPr>
        <b/>
        <u/>
        <sz val="10"/>
        <color theme="5"/>
        <rFont val="Century Gothic"/>
        <family val="2"/>
        <scheme val="minor"/>
      </rPr>
      <t>Day 90:</t>
    </r>
    <r>
      <rPr>
        <sz val="10"/>
        <color theme="5"/>
        <rFont val="Century Gothic"/>
        <family val="1"/>
        <scheme val="minor"/>
      </rPr>
      <t xml:space="preserve"> Flush (15)</t>
    </r>
  </si>
  <si>
    <r>
      <rPr>
        <b/>
        <u/>
        <sz val="10"/>
        <color theme="5"/>
        <rFont val="Century Gothic"/>
        <family val="2"/>
        <scheme val="minor"/>
      </rPr>
      <t>Day 91</t>
    </r>
    <r>
      <rPr>
        <sz val="10"/>
        <color theme="5"/>
        <rFont val="Century Gothic"/>
        <family val="1"/>
        <scheme val="minor"/>
      </rPr>
      <t>: IRGA</t>
    </r>
    <r>
      <rPr>
        <sz val="10"/>
        <color theme="5"/>
        <rFont val="Century Gothic"/>
        <family val="2"/>
        <scheme val="minor"/>
      </rPr>
      <t xml:space="preserve"> (15)</t>
    </r>
  </si>
  <si>
    <r>
      <rPr>
        <b/>
        <u/>
        <sz val="10"/>
        <color theme="5"/>
        <rFont val="Century Gothic"/>
        <family val="2"/>
        <scheme val="minor"/>
      </rPr>
      <t>Day 94</t>
    </r>
    <r>
      <rPr>
        <sz val="10"/>
        <color theme="5"/>
        <rFont val="Century Gothic"/>
        <family val="1"/>
        <scheme val="minor"/>
      </rPr>
      <t>: Moisture adjustement</t>
    </r>
  </si>
  <si>
    <r>
      <rPr>
        <b/>
        <u/>
        <sz val="10"/>
        <color theme="5"/>
        <rFont val="Century Gothic"/>
        <family val="2"/>
        <scheme val="minor"/>
      </rPr>
      <t>Day 95</t>
    </r>
    <r>
      <rPr>
        <sz val="10"/>
        <color theme="5"/>
        <rFont val="Century Gothic"/>
        <family val="1"/>
        <scheme val="minor"/>
      </rPr>
      <t>: Flush (16)</t>
    </r>
  </si>
  <si>
    <r>
      <rPr>
        <b/>
        <u/>
        <sz val="10"/>
        <color theme="5"/>
        <rFont val="Century Gothic"/>
        <family val="2"/>
        <scheme val="minor"/>
      </rPr>
      <t>Day 96</t>
    </r>
    <r>
      <rPr>
        <sz val="10"/>
        <color theme="5"/>
        <rFont val="Century Gothic"/>
        <family val="1"/>
        <scheme val="minor"/>
      </rPr>
      <t>: IRGA</t>
    </r>
    <r>
      <rPr>
        <sz val="10"/>
        <color theme="5"/>
        <rFont val="Century Gothic"/>
        <family val="2"/>
        <scheme val="minor"/>
      </rPr>
      <t xml:space="preserve"> (16)</t>
    </r>
  </si>
  <si>
    <r>
      <rPr>
        <b/>
        <u/>
        <sz val="10"/>
        <color theme="5"/>
        <rFont val="Century Gothic"/>
        <family val="2"/>
        <scheme val="minor"/>
      </rPr>
      <t>Day 99</t>
    </r>
    <r>
      <rPr>
        <sz val="10"/>
        <color theme="5"/>
        <rFont val="Century Gothic"/>
        <family val="1"/>
        <scheme val="minor"/>
      </rPr>
      <t>: Moisture adjustement</t>
    </r>
  </si>
  <si>
    <r>
      <rPr>
        <b/>
        <u/>
        <sz val="10"/>
        <color theme="5"/>
        <rFont val="Century Gothic"/>
        <family val="2"/>
        <scheme val="minor"/>
      </rPr>
      <t>Day 15</t>
    </r>
    <r>
      <rPr>
        <sz val="10"/>
        <color theme="5"/>
        <rFont val="Century Gothic"/>
        <family val="1"/>
        <scheme val="minor"/>
      </rPr>
      <t>: M</t>
    </r>
    <r>
      <rPr>
        <sz val="10"/>
        <color theme="5"/>
        <rFont val="Century Gothic"/>
        <family val="2"/>
        <scheme val="minor"/>
      </rPr>
      <t>oisture adjustement</t>
    </r>
  </si>
  <si>
    <r>
      <rPr>
        <b/>
        <u/>
        <sz val="10"/>
        <color theme="5"/>
        <rFont val="Century Gothic"/>
        <family val="2"/>
        <scheme val="minor"/>
      </rPr>
      <t>Day 22</t>
    </r>
    <r>
      <rPr>
        <sz val="10"/>
        <color theme="5"/>
        <rFont val="Century Gothic"/>
        <family val="1"/>
        <scheme val="minor"/>
      </rPr>
      <t>: M</t>
    </r>
    <r>
      <rPr>
        <sz val="10"/>
        <color theme="5"/>
        <rFont val="Century Gothic"/>
        <family val="2"/>
        <scheme val="minor"/>
      </rPr>
      <t>oisture adjustement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</si>
</sst>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33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  <font>
      <sz val="10"/>
      <color theme="5"/>
      <name val="Century Gothic"/>
      <family val="1"/>
      <scheme val="minor"/>
    </font>
    <font>
      <sz val="9"/>
      <color theme="5"/>
      <name val="Century Gothic"/>
      <family val="1"/>
      <scheme val="minor"/>
    </font>
    <font>
      <b/>
      <u/>
      <sz val="9"/>
      <color theme="5"/>
      <name val="Century Gothic"/>
      <family val="2"/>
      <scheme val="minor"/>
    </font>
    <font>
      <sz val="9"/>
      <color theme="5"/>
      <name val="Century Gothic"/>
      <family val="2"/>
      <scheme val="minor"/>
    </font>
    <font>
      <b/>
      <u/>
      <sz val="10"/>
      <color theme="5"/>
      <name val="Century Gothic"/>
      <family val="2"/>
      <scheme val="minor"/>
    </font>
    <font>
      <sz val="10"/>
      <color theme="5"/>
      <name val="Century Gothic"/>
      <family val="2"/>
      <scheme val="minor"/>
    </font>
    <font>
      <sz val="10"/>
      <color rgb="FF002060"/>
      <name val="Century Gothic"/>
      <family val="2"/>
      <scheme val="minor"/>
    </font>
    <font>
      <b/>
      <sz val="9"/>
      <color rgb="FFFF00FF"/>
      <name val="Century Gothic"/>
      <family val="2"/>
      <scheme val="minor"/>
    </font>
    <font>
      <b/>
      <u/>
      <sz val="12"/>
      <color theme="1" tint="0.14999847407452621"/>
      <name val="Century Gothic"/>
      <family val="2"/>
      <scheme val="minor"/>
    </font>
    <font>
      <sz val="16"/>
      <color theme="1" tint="0.14999847407452621"/>
      <name val="Century Gothic"/>
      <family val="1"/>
      <scheme val="minor"/>
    </font>
    <font>
      <u/>
      <sz val="16"/>
      <color theme="1" tint="0.14999847407452621"/>
      <name val="Century Gothic"/>
      <family val="2"/>
      <scheme val="minor"/>
    </font>
    <font>
      <sz val="16"/>
      <color theme="1" tint="0.14999847407452621"/>
      <name val="Century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80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0" applyFont="1" applyFill="1" applyBorder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164" fontId="14" fillId="0" borderId="9" xfId="12" applyFont="1" applyFill="1" applyBorder="1" applyAlignment="1">
      <alignment horizontal="right" vertical="center" indent="1"/>
    </xf>
    <xf numFmtId="164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4" fontId="14" fillId="0" borderId="9" xfId="12" applyFont="1" applyFill="1" applyBorder="1" applyAlignment="1">
      <alignment horizontal="right" indent="1"/>
    </xf>
    <xf numFmtId="164" fontId="14" fillId="0" borderId="11" xfId="12" applyFont="1" applyFill="1" applyBorder="1" applyAlignment="1">
      <alignment horizontal="right" indent="1"/>
    </xf>
    <xf numFmtId="0" fontId="15" fillId="0" borderId="10" xfId="0" applyFont="1" applyFill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Fill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4" fontId="14" fillId="0" borderId="14" xfId="12" applyFont="1" applyFill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Fill="1" applyBorder="1" applyAlignment="1">
      <alignment horizontal="left" vertical="top" wrapText="1" indent="1"/>
    </xf>
    <xf numFmtId="164" fontId="14" fillId="0" borderId="14" xfId="13" applyNumberFormat="1" applyFont="1" applyFill="1" applyBorder="1" applyAlignment="1">
      <alignment horizontal="right" vertical="center" wrapText="1" indent="1"/>
    </xf>
    <xf numFmtId="164" fontId="14" fillId="0" borderId="14" xfId="12" applyFont="1" applyFill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4" fontId="14" fillId="0" borderId="20" xfId="12" applyFont="1" applyFill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Fill="1" applyBorder="1" applyAlignment="1">
      <alignment horizontal="left" vertical="top" wrapText="1" indent="1"/>
    </xf>
    <xf numFmtId="164" fontId="14" fillId="0" borderId="20" xfId="13" applyNumberFormat="1" applyFont="1" applyFill="1" applyBorder="1" applyAlignment="1">
      <alignment horizontal="right" vertical="center" wrapText="1" indent="1"/>
    </xf>
    <xf numFmtId="164" fontId="14" fillId="0" borderId="20" xfId="12" applyFont="1" applyFill="1" applyBorder="1" applyAlignment="1">
      <alignment horizontal="right" vertical="center" indent="1"/>
    </xf>
    <xf numFmtId="164" fontId="14" fillId="0" borderId="26" xfId="12" applyFont="1" applyFill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Fill="1" applyBorder="1" applyAlignment="1">
      <alignment horizontal="left" vertical="top" wrapText="1" indent="1"/>
    </xf>
    <xf numFmtId="164" fontId="14" fillId="0" borderId="26" xfId="13" applyNumberFormat="1" applyFont="1" applyFill="1" applyBorder="1" applyAlignment="1">
      <alignment horizontal="right" vertical="center" wrapText="1" indent="1"/>
    </xf>
    <xf numFmtId="164" fontId="14" fillId="0" borderId="26" xfId="12" applyFont="1" applyFill="1" applyBorder="1" applyAlignment="1">
      <alignment horizontal="right" vertical="center" indent="1"/>
    </xf>
    <xf numFmtId="0" fontId="24" fillId="0" borderId="10" xfId="13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center" vertical="top" wrapText="1"/>
    </xf>
    <xf numFmtId="0" fontId="21" fillId="0" borderId="15" xfId="0" applyFont="1" applyFill="1" applyBorder="1" applyAlignment="1">
      <alignment horizontal="center" vertical="top" wrapText="1"/>
    </xf>
    <xf numFmtId="0" fontId="29" fillId="0" borderId="0" xfId="0" applyFont="1" applyFill="1" applyBorder="1" applyAlignment="1">
      <alignment horizontal="left" vertical="center"/>
    </xf>
    <xf numFmtId="0" fontId="32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5" applyFont="1" applyFill="1" applyBorder="1" applyAlignment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 applyAlignment="1">
      <alignment horizontal="left" vertical="top" wrapText="1" indent="1"/>
    </xf>
    <xf numFmtId="0" fontId="15" fillId="0" borderId="12" xfId="11" applyFont="1" applyFill="1" applyBorder="1" applyAlignment="1">
      <alignment horizontal="left" vertical="top" wrapText="1" indent="1"/>
    </xf>
    <xf numFmtId="0" fontId="16" fillId="6" borderId="0" xfId="15" applyFont="1" applyFill="1" applyBorder="1" applyAlignment="1">
      <alignment horizontal="center" vertical="center"/>
    </xf>
    <xf numFmtId="0" fontId="18" fillId="0" borderId="0" xfId="5" applyFont="1" applyFill="1" applyBorder="1" applyAlignment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 applyAlignment="1">
      <alignment horizontal="left" vertical="top" wrapText="1" indent="1"/>
    </xf>
    <xf numFmtId="0" fontId="15" fillId="0" borderId="17" xfId="11" applyFont="1" applyFill="1" applyBorder="1" applyAlignment="1">
      <alignment horizontal="left" vertical="top" wrapText="1" indent="1"/>
    </xf>
    <xf numFmtId="0" fontId="32" fillId="0" borderId="0" xfId="0" applyFont="1" applyFill="1" applyBorder="1" applyAlignment="1">
      <alignment horizontal="left" vertical="center" wrapText="1"/>
    </xf>
    <xf numFmtId="0" fontId="20" fillId="0" borderId="0" xfId="5" applyFont="1" applyFill="1" applyBorder="1" applyAlignment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 applyAlignment="1">
      <alignment horizontal="left" vertical="top" wrapText="1" indent="1"/>
    </xf>
    <xf numFmtId="0" fontId="15" fillId="0" borderId="23" xfId="11" applyFont="1" applyFill="1" applyBorder="1" applyAlignment="1">
      <alignment horizontal="left" vertical="top" wrapText="1" indent="1"/>
    </xf>
    <xf numFmtId="0" fontId="19" fillId="0" borderId="0" xfId="5" applyFont="1" applyFill="1" applyBorder="1" applyAlignment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 applyAlignment="1">
      <alignment horizontal="left" vertical="top" wrapText="1" indent="1"/>
    </xf>
    <xf numFmtId="0" fontId="15" fillId="0" borderId="29" xfId="11" applyFont="1" applyFill="1" applyBorder="1" applyAlignment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39221</xdr:colOff>
      <xdr:row>10</xdr:row>
      <xdr:rowOff>499862</xdr:rowOff>
    </xdr:from>
    <xdr:to>
      <xdr:col>5</xdr:col>
      <xdr:colOff>1242637</xdr:colOff>
      <xdr:row>10</xdr:row>
      <xdr:rowOff>695965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5B17AD-5563-47D8-8A98-B541DA3298E5}"/>
            </a:ext>
          </a:extLst>
        </xdr:cNvPr>
        <xdr:cNvSpPr txBox="1"/>
      </xdr:nvSpPr>
      <xdr:spPr>
        <a:xfrm>
          <a:off x="3958078" y="5486881"/>
          <a:ext cx="2468880" cy="196103"/>
        </a:xfrm>
        <a:prstGeom prst="rect">
          <a:avLst/>
        </a:prstGeom>
        <a:solidFill>
          <a:srgbClr val="C0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HARV Litterbag collection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4</xdr:row>
      <xdr:rowOff>447675</xdr:rowOff>
    </xdr:from>
    <xdr:to>
      <xdr:col>5</xdr:col>
      <xdr:colOff>1227229</xdr:colOff>
      <xdr:row>4</xdr:row>
      <xdr:rowOff>643778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FB43BA-7854-4E3D-AFF0-1EA3959577AC}"/>
            </a:ext>
          </a:extLst>
        </xdr:cNvPr>
        <xdr:cNvSpPr txBox="1"/>
      </xdr:nvSpPr>
      <xdr:spPr>
        <a:xfrm>
          <a:off x="3942670" y="2393496"/>
          <a:ext cx="2468880" cy="19610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HARV Litterbag processing</a:t>
          </a:r>
        </a:p>
      </xdr:txBody>
    </xdr:sp>
    <xdr:clientData/>
  </xdr:twoCellAnchor>
  <xdr:twoCellAnchor>
    <xdr:from>
      <xdr:col>4</xdr:col>
      <xdr:colOff>42198</xdr:colOff>
      <xdr:row>12</xdr:row>
      <xdr:rowOff>452438</xdr:rowOff>
    </xdr:from>
    <xdr:to>
      <xdr:col>5</xdr:col>
      <xdr:colOff>1245614</xdr:colOff>
      <xdr:row>12</xdr:row>
      <xdr:rowOff>648541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E070620-953A-4B5F-AFDA-13CE406271EC}"/>
            </a:ext>
          </a:extLst>
        </xdr:cNvPr>
        <xdr:cNvSpPr txBox="1"/>
      </xdr:nvSpPr>
      <xdr:spPr>
        <a:xfrm>
          <a:off x="3961055" y="6453188"/>
          <a:ext cx="2468880" cy="196103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SCBI Litterbag collection week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36758</xdr:colOff>
      <xdr:row>6</xdr:row>
      <xdr:rowOff>466725</xdr:rowOff>
    </xdr:from>
    <xdr:to>
      <xdr:col>5</xdr:col>
      <xdr:colOff>1240174</xdr:colOff>
      <xdr:row>6</xdr:row>
      <xdr:rowOff>662828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38167B3-E497-42B0-BC1D-FA2CA470A104}"/>
            </a:ext>
          </a:extLst>
        </xdr:cNvPr>
        <xdr:cNvSpPr txBox="1"/>
      </xdr:nvSpPr>
      <xdr:spPr>
        <a:xfrm>
          <a:off x="3955615" y="3426279"/>
          <a:ext cx="2468880" cy="19610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SCBI Litterbag processing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showRowColHeaders="0" zoomScaleNormal="100" workbookViewId="0"/>
  </sheetViews>
  <sheetFormatPr defaultColWidth="8.75" defaultRowHeight="13.5" x14ac:dyDescent="0.25"/>
  <cols>
    <col min="1" max="1" width="1.58203125" style="1" customWidth="1"/>
    <col min="2" max="8" width="16.58203125" style="1" customWidth="1"/>
    <col min="9" max="9" width="1.58203125" style="2" customWidth="1"/>
    <col min="10" max="10" width="8.58203125" style="2" customWidth="1"/>
    <col min="11" max="12" width="12.25" style="2" customWidth="1"/>
    <col min="13" max="13" width="1.58203125" style="2" customWidth="1"/>
    <col min="14" max="16384" width="8.75" style="2"/>
  </cols>
  <sheetData>
    <row r="1" spans="1:12" ht="9" customHeight="1" x14ac:dyDescent="0.25">
      <c r="I1" s="2" t="s">
        <v>0</v>
      </c>
    </row>
    <row r="2" spans="1:12" ht="96" customHeight="1" x14ac:dyDescent="0.25">
      <c r="B2" s="58" t="str">
        <f>"January "&amp;CalendarYear</f>
        <v>January 2020</v>
      </c>
      <c r="C2" s="58"/>
      <c r="D2" s="58"/>
      <c r="E2" s="3"/>
      <c r="F2" s="3"/>
      <c r="G2" s="3"/>
      <c r="H2" s="4"/>
    </row>
    <row r="3" spans="1:12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  <c r="K3" s="63" t="s">
        <v>1</v>
      </c>
      <c r="L3" s="63"/>
    </row>
    <row r="4" spans="1:12" s="6" customFormat="1" ht="24" customHeight="1" x14ac:dyDescent="0.35">
      <c r="A4" s="5"/>
      <c r="B4" s="14">
        <f t="array" ref="B4:H4">DaysAndWeeks+DATE(CalendarYear,1,1)-WEEKDAY(DATE(CalendarYear,1,1),(WeekStart="Monday")+1)+1</f>
        <v>43828</v>
      </c>
      <c r="C4" s="14">
        <v>43829</v>
      </c>
      <c r="D4" s="14">
        <v>43830</v>
      </c>
      <c r="E4" s="14">
        <v>43831</v>
      </c>
      <c r="F4" s="14">
        <v>43832</v>
      </c>
      <c r="G4" s="14">
        <v>43833</v>
      </c>
      <c r="H4" s="15">
        <v>43834</v>
      </c>
      <c r="K4" s="20" t="s">
        <v>2</v>
      </c>
      <c r="L4" s="20" t="s">
        <v>3</v>
      </c>
    </row>
    <row r="5" spans="1:12" s="18" customFormat="1" ht="56.15" customHeight="1" x14ac:dyDescent="0.25">
      <c r="A5" s="17"/>
      <c r="B5" s="16"/>
      <c r="C5" s="16"/>
      <c r="D5" s="16"/>
      <c r="E5" s="16"/>
      <c r="F5" s="16"/>
      <c r="G5" s="16"/>
      <c r="H5" s="16"/>
      <c r="K5" s="21">
        <v>2020</v>
      </c>
      <c r="L5" s="21" t="s">
        <v>4</v>
      </c>
    </row>
    <row r="6" spans="1:12" s="6" customFormat="1" ht="24" customHeight="1" x14ac:dyDescent="0.25">
      <c r="A6" s="5"/>
      <c r="B6" s="8">
        <f t="array" ref="B6:H6">DaysAndWeeks+DATE(CalendarYear,1,1)-WEEKDAY(DATE(CalendarYear,1,1),(WeekStart="Monday")+1)+8</f>
        <v>43835</v>
      </c>
      <c r="C6" s="8">
        <v>43836</v>
      </c>
      <c r="D6" s="8">
        <v>43837</v>
      </c>
      <c r="E6" s="8">
        <v>43838</v>
      </c>
      <c r="F6" s="8">
        <v>43839</v>
      </c>
      <c r="G6" s="8">
        <v>43840</v>
      </c>
      <c r="H6" s="8">
        <v>43841</v>
      </c>
    </row>
    <row r="7" spans="1:12" s="18" customFormat="1" ht="56.15" customHeight="1" x14ac:dyDescent="0.25">
      <c r="A7" s="17"/>
      <c r="B7" s="19"/>
      <c r="C7" s="19"/>
      <c r="D7" s="19"/>
      <c r="E7" s="19"/>
      <c r="F7" s="19"/>
      <c r="G7" s="19"/>
      <c r="H7" s="19"/>
    </row>
    <row r="8" spans="1:12" s="6" customFormat="1" ht="24" customHeight="1" x14ac:dyDescent="0.25">
      <c r="A8" s="5"/>
      <c r="B8" s="7">
        <f t="array" ref="B8:H8">DaysAndWeeks+DATE(CalendarYear,1,1)-WEEKDAY(DATE(CalendarYear,1,1),(WeekStart="Monday")+1)+15</f>
        <v>43842</v>
      </c>
      <c r="C8" s="7">
        <v>43843</v>
      </c>
      <c r="D8" s="7">
        <v>43844</v>
      </c>
      <c r="E8" s="7">
        <v>43845</v>
      </c>
      <c r="F8" s="7">
        <v>43846</v>
      </c>
      <c r="G8" s="7">
        <v>43847</v>
      </c>
      <c r="H8" s="7">
        <v>43848</v>
      </c>
    </row>
    <row r="9" spans="1:12" s="18" customFormat="1" ht="56.15" customHeight="1" x14ac:dyDescent="0.25">
      <c r="A9" s="17"/>
      <c r="B9" s="16"/>
      <c r="C9" s="16"/>
      <c r="D9" s="16"/>
      <c r="E9" s="16"/>
      <c r="F9" s="16"/>
      <c r="G9" s="16"/>
      <c r="H9" s="16"/>
    </row>
    <row r="10" spans="1:12" s="6" customFormat="1" ht="24" customHeight="1" x14ac:dyDescent="0.25">
      <c r="A10" s="5"/>
      <c r="B10" s="8">
        <f t="array" ref="B10:H10">DaysAndWeeks+DATE(CalendarYear,1,1)-WEEKDAY(DATE(CalendarYear,1,1),(WeekStart="Monday")+1)+22</f>
        <v>43849</v>
      </c>
      <c r="C10" s="8">
        <v>43850</v>
      </c>
      <c r="D10" s="8">
        <v>43851</v>
      </c>
      <c r="E10" s="8">
        <v>43852</v>
      </c>
      <c r="F10" s="8">
        <v>43853</v>
      </c>
      <c r="G10" s="8">
        <v>43854</v>
      </c>
      <c r="H10" s="8">
        <v>43855</v>
      </c>
    </row>
    <row r="11" spans="1:12" s="18" customFormat="1" ht="56.15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12" s="6" customFormat="1" ht="24" customHeight="1" x14ac:dyDescent="0.25">
      <c r="A12" s="5"/>
      <c r="B12" s="7">
        <f t="array" ref="B12:H12">DaysAndWeeks+DATE(CalendarYear,1,1)-WEEKDAY(DATE(CalendarYear,1,1),(WeekStart="Monday")+1)+29</f>
        <v>43856</v>
      </c>
      <c r="C12" s="7">
        <v>43857</v>
      </c>
      <c r="D12" s="7">
        <v>43858</v>
      </c>
      <c r="E12" s="7">
        <v>43859</v>
      </c>
      <c r="F12" s="7">
        <v>43860</v>
      </c>
      <c r="G12" s="7">
        <v>43861</v>
      </c>
      <c r="H12" s="7">
        <v>43862</v>
      </c>
    </row>
    <row r="13" spans="1:12" s="18" customFormat="1" ht="56.15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12" s="6" customFormat="1" ht="24" customHeight="1" x14ac:dyDescent="0.25">
      <c r="A14" s="5"/>
      <c r="B14" s="8">
        <f t="array" ref="B14:C14">DaysAndWeeks+DATE(CalendarYear,1,1)-WEEKDAY(DATE(CalendarYear,1,1),(WeekStart="Monday")+1)+36</f>
        <v>43863</v>
      </c>
      <c r="C14" s="8">
        <v>43864</v>
      </c>
      <c r="D14" s="59" t="s">
        <v>5</v>
      </c>
      <c r="E14" s="59"/>
      <c r="F14" s="59"/>
      <c r="G14" s="59"/>
      <c r="H14" s="60"/>
    </row>
    <row r="15" spans="1:12" s="18" customFormat="1" ht="56.15" customHeight="1" x14ac:dyDescent="0.25">
      <c r="A15" s="17"/>
      <c r="B15" s="19"/>
      <c r="C15" s="19"/>
      <c r="D15" s="61"/>
      <c r="E15" s="61"/>
      <c r="F15" s="61"/>
      <c r="G15" s="61"/>
      <c r="H15" s="62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showRowColHeaders="0" topLeftCell="C4" zoomScale="70" zoomScaleNormal="70" workbookViewId="0">
      <selection activeCell="J11" sqref="J11"/>
    </sheetView>
  </sheetViews>
  <sheetFormatPr defaultColWidth="8.75" defaultRowHeight="13.5" x14ac:dyDescent="0.25"/>
  <cols>
    <col min="1" max="1" width="1.58203125" style="1" customWidth="1"/>
    <col min="2" max="8" width="16.58203125" style="1" customWidth="1"/>
    <col min="9" max="9" width="1.58203125" style="2" customWidth="1"/>
    <col min="10" max="10" width="8.58203125" style="2" customWidth="1"/>
    <col min="11" max="16384" width="8.75" style="2"/>
  </cols>
  <sheetData>
    <row r="1" spans="1:9" ht="9" customHeight="1" x14ac:dyDescent="0.25">
      <c r="I1" s="2" t="s">
        <v>0</v>
      </c>
    </row>
    <row r="2" spans="1:9" ht="96" customHeight="1" x14ac:dyDescent="0.25">
      <c r="B2" s="58" t="str">
        <f>"February "&amp;CalendarYear</f>
        <v>February 2020</v>
      </c>
      <c r="C2" s="58"/>
      <c r="D2" s="58"/>
      <c r="E2" s="3"/>
      <c r="F2" s="3"/>
      <c r="G2" s="3"/>
      <c r="H2" s="4"/>
    </row>
    <row r="3" spans="1:9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35">
      <c r="A4" s="5"/>
      <c r="B4" s="14">
        <f t="array" ref="B4:H4">DaysAndWeeks+DATE(CalendarYear,2,1)-WEEKDAY(DATE(CalendarYear,2,1),(WeekStart="Monday")+1)+1</f>
        <v>43856</v>
      </c>
      <c r="C4" s="14">
        <v>43857</v>
      </c>
      <c r="D4" s="14">
        <v>43858</v>
      </c>
      <c r="E4" s="14">
        <v>43859</v>
      </c>
      <c r="F4" s="14">
        <v>43860</v>
      </c>
      <c r="G4" s="14">
        <v>43861</v>
      </c>
      <c r="H4" s="15">
        <v>43862</v>
      </c>
    </row>
    <row r="5" spans="1:9" s="18" customFormat="1" ht="56.15" customHeight="1" x14ac:dyDescent="0.25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25">
      <c r="A6" s="5"/>
      <c r="B6" s="8">
        <f t="array" ref="B6:H6">DaysAndWeeks+DATE(CalendarYear,2,1)-WEEKDAY(DATE(CalendarYear,2,1),(WeekStart="Monday")+1)+8</f>
        <v>43863</v>
      </c>
      <c r="C6" s="8">
        <v>43864</v>
      </c>
      <c r="D6" s="8">
        <v>43865</v>
      </c>
      <c r="E6" s="8">
        <v>43866</v>
      </c>
      <c r="F6" s="8">
        <v>43867</v>
      </c>
      <c r="G6" s="8">
        <v>43868</v>
      </c>
      <c r="H6" s="8">
        <v>43869</v>
      </c>
    </row>
    <row r="7" spans="1:9" s="18" customFormat="1" ht="56.15" customHeight="1" x14ac:dyDescent="0.25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25">
      <c r="A8" s="5"/>
      <c r="B8" s="7">
        <f t="array" ref="B8:H8">DaysAndWeeks+DATE(CalendarYear,2,1)-WEEKDAY(DATE(CalendarYear,2,1),(WeekStart="Monday")+1)+15</f>
        <v>43870</v>
      </c>
      <c r="C8" s="7">
        <v>43871</v>
      </c>
      <c r="D8" s="7">
        <v>43872</v>
      </c>
      <c r="E8" s="7">
        <v>43873</v>
      </c>
      <c r="F8" s="7">
        <v>43874</v>
      </c>
      <c r="G8" s="7">
        <v>43875</v>
      </c>
      <c r="H8" s="7">
        <v>43876</v>
      </c>
    </row>
    <row r="9" spans="1:9" s="18" customFormat="1" ht="56.15" customHeight="1" x14ac:dyDescent="0.25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25">
      <c r="A10" s="5"/>
      <c r="B10" s="8">
        <f t="array" ref="B10:H10">DaysAndWeeks+DATE(CalendarYear,2,1)-WEEKDAY(DATE(CalendarYear,2,1),(WeekStart="Monday")+1)+22</f>
        <v>43877</v>
      </c>
      <c r="C10" s="8">
        <v>43878</v>
      </c>
      <c r="D10" s="8">
        <v>43879</v>
      </c>
      <c r="E10" s="8">
        <v>43880</v>
      </c>
      <c r="F10" s="8">
        <v>43881</v>
      </c>
      <c r="G10" s="8">
        <v>43882</v>
      </c>
      <c r="H10" s="8">
        <v>43883</v>
      </c>
    </row>
    <row r="11" spans="1:9" s="18" customFormat="1" ht="56.15" customHeight="1" x14ac:dyDescent="0.25">
      <c r="A11" s="17"/>
      <c r="B11" s="19"/>
      <c r="C11" s="19"/>
      <c r="D11" s="46" t="s">
        <v>6</v>
      </c>
      <c r="E11" s="46" t="s">
        <v>7</v>
      </c>
      <c r="F11" s="46" t="s">
        <v>8</v>
      </c>
      <c r="G11" s="46" t="s">
        <v>9</v>
      </c>
      <c r="H11" s="19"/>
    </row>
    <row r="12" spans="1:9" s="6" customFormat="1" ht="24" customHeight="1" x14ac:dyDescent="0.25">
      <c r="A12" s="5"/>
      <c r="B12" s="7">
        <f t="array" ref="B12:H12">DaysAndWeeks+DATE(CalendarYear,2,1)-WEEKDAY(DATE(CalendarYear,2,1),(WeekStart="Monday")+1)+29</f>
        <v>43884</v>
      </c>
      <c r="C12" s="7">
        <v>43885</v>
      </c>
      <c r="D12" s="7">
        <v>43886</v>
      </c>
      <c r="E12" s="7">
        <v>43887</v>
      </c>
      <c r="F12" s="7">
        <v>43888</v>
      </c>
      <c r="G12" s="7">
        <v>43889</v>
      </c>
      <c r="H12" s="7">
        <v>43890</v>
      </c>
    </row>
    <row r="13" spans="1:9" s="18" customFormat="1" ht="56.15" customHeight="1" x14ac:dyDescent="0.25">
      <c r="A13" s="17"/>
      <c r="B13" s="16"/>
      <c r="D13" s="47" t="s">
        <v>10</v>
      </c>
      <c r="E13" s="48" t="s">
        <v>11</v>
      </c>
      <c r="F13" s="48" t="s">
        <v>12</v>
      </c>
      <c r="G13" s="48" t="s">
        <v>13</v>
      </c>
      <c r="H13" s="16"/>
    </row>
    <row r="14" spans="1:9" s="6" customFormat="1" ht="24" customHeight="1" x14ac:dyDescent="0.25">
      <c r="A14" s="5"/>
      <c r="B14" s="8"/>
      <c r="C14" s="8"/>
      <c r="D14" s="59" t="s">
        <v>5</v>
      </c>
      <c r="E14" s="59"/>
      <c r="F14" s="59"/>
      <c r="G14" s="59"/>
      <c r="H14" s="60"/>
    </row>
    <row r="15" spans="1:9" s="18" customFormat="1" ht="56.15" customHeight="1" x14ac:dyDescent="0.25">
      <c r="A15" s="17"/>
      <c r="B15" s="19"/>
      <c r="C15" s="19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 verticalCentered="1"/>
  <pageMargins left="0" right="0" top="0" bottom="0" header="0" footer="0"/>
  <pageSetup orientation="landscape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V15"/>
  <sheetViews>
    <sheetView showGridLines="0" showRowColHeaders="0" tabSelected="1" zoomScale="70" zoomScaleNormal="70" workbookViewId="0">
      <selection activeCell="F9" sqref="F9"/>
    </sheetView>
  </sheetViews>
  <sheetFormatPr defaultColWidth="8.75" defaultRowHeight="13.5" x14ac:dyDescent="0.25"/>
  <cols>
    <col min="1" max="1" width="1.58203125" style="1" customWidth="1"/>
    <col min="2" max="8" width="16.58203125" style="1" customWidth="1"/>
    <col min="9" max="9" width="1.58203125" style="2" customWidth="1"/>
    <col min="10" max="10" width="8.58203125" style="2" customWidth="1"/>
    <col min="11" max="16384" width="8.75" style="2"/>
  </cols>
  <sheetData>
    <row r="1" spans="1:22" ht="9" customHeight="1" x14ac:dyDescent="0.25">
      <c r="I1" s="2" t="s">
        <v>0</v>
      </c>
    </row>
    <row r="2" spans="1:22" ht="96" customHeight="1" x14ac:dyDescent="0.25">
      <c r="B2" s="64" t="str">
        <f>"March "&amp;CalendarYear</f>
        <v>March 2020</v>
      </c>
      <c r="C2" s="64"/>
      <c r="D2" s="64"/>
      <c r="E2" s="3"/>
      <c r="F2" s="3"/>
      <c r="G2" s="3"/>
      <c r="H2" s="4"/>
    </row>
    <row r="3" spans="1:22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22" s="6" customFormat="1" ht="24" customHeight="1" x14ac:dyDescent="0.35">
      <c r="A4" s="5"/>
      <c r="B4" s="28">
        <f t="array" ref="B4:H4">DaysAndWeeks+DATE(CalendarYear,3,1)-WEEKDAY(DATE(CalendarYear,3,1),(WeekStart="Monday")+1)+1</f>
        <v>43891</v>
      </c>
      <c r="C4" s="28">
        <v>43892</v>
      </c>
      <c r="D4" s="28">
        <v>43893</v>
      </c>
      <c r="E4" s="28">
        <v>43894</v>
      </c>
      <c r="F4" s="28">
        <v>43895</v>
      </c>
      <c r="G4" s="28">
        <v>43896</v>
      </c>
      <c r="H4" s="28">
        <v>43897</v>
      </c>
      <c r="K4" s="54" t="s">
        <v>14</v>
      </c>
    </row>
    <row r="5" spans="1:22" s="18" customFormat="1" ht="56.15" customHeight="1" x14ac:dyDescent="0.25">
      <c r="A5" s="17"/>
      <c r="B5" s="30"/>
      <c r="C5" s="50" t="s">
        <v>15</v>
      </c>
      <c r="D5" s="50" t="s">
        <v>16</v>
      </c>
      <c r="E5" s="51" t="s">
        <v>17</v>
      </c>
      <c r="F5" s="50" t="s">
        <v>18</v>
      </c>
      <c r="G5" s="50" t="s">
        <v>19</v>
      </c>
      <c r="H5" s="30"/>
      <c r="K5" s="55" t="s">
        <v>20</v>
      </c>
      <c r="L5" s="56"/>
      <c r="M5" s="56"/>
      <c r="N5" s="56"/>
      <c r="O5" s="56"/>
      <c r="P5" s="57"/>
      <c r="Q5" s="57"/>
      <c r="R5" s="57"/>
      <c r="S5" s="57"/>
      <c r="T5" s="57"/>
    </row>
    <row r="6" spans="1:22" s="6" customFormat="1" ht="24" customHeight="1" x14ac:dyDescent="0.25">
      <c r="A6" s="5"/>
      <c r="B6" s="31">
        <f t="array" ref="B6:H6">DaysAndWeeks+DATE(CalendarYear,3,1)-WEEKDAY(DATE(CalendarYear,3,1),(WeekStart="Monday")+1)+8</f>
        <v>43898</v>
      </c>
      <c r="C6" s="31">
        <v>43899</v>
      </c>
      <c r="D6" s="31">
        <v>43900</v>
      </c>
      <c r="E6" s="31">
        <v>43901</v>
      </c>
      <c r="F6" s="31">
        <v>43902</v>
      </c>
      <c r="G6" s="31">
        <v>43903</v>
      </c>
      <c r="H6" s="31">
        <v>43904</v>
      </c>
      <c r="K6" s="69" t="s">
        <v>21</v>
      </c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</row>
    <row r="7" spans="1:22" s="18" customFormat="1" ht="56.15" customHeight="1" x14ac:dyDescent="0.25">
      <c r="A7" s="17"/>
      <c r="B7" s="29"/>
      <c r="C7" s="50" t="s">
        <v>22</v>
      </c>
      <c r="D7" s="50" t="s">
        <v>23</v>
      </c>
      <c r="E7" s="50" t="s">
        <v>60</v>
      </c>
      <c r="F7" s="49"/>
      <c r="H7" s="29"/>
      <c r="K7" s="69" t="s">
        <v>24</v>
      </c>
      <c r="L7" s="69"/>
      <c r="M7" s="69"/>
      <c r="N7" s="69"/>
      <c r="O7" s="69"/>
      <c r="P7" s="69"/>
      <c r="Q7" s="69"/>
      <c r="R7" s="69"/>
      <c r="S7" s="69"/>
      <c r="T7" s="69"/>
    </row>
    <row r="8" spans="1:22" s="6" customFormat="1" ht="24" customHeight="1" x14ac:dyDescent="0.25">
      <c r="A8" s="5"/>
      <c r="B8" s="32">
        <f t="array" ref="B8:H8">DaysAndWeeks+DATE(CalendarYear,3,1)-WEEKDAY(DATE(CalendarYear,3,1),(WeekStart="Monday")+1)+15</f>
        <v>43905</v>
      </c>
      <c r="C8" s="32">
        <v>43906</v>
      </c>
      <c r="D8" s="32">
        <v>43907</v>
      </c>
      <c r="E8" s="32">
        <v>43908</v>
      </c>
      <c r="F8" s="32">
        <v>43909</v>
      </c>
      <c r="G8" s="32">
        <v>43910</v>
      </c>
      <c r="H8" s="32">
        <v>43911</v>
      </c>
    </row>
    <row r="9" spans="1:22" s="18" customFormat="1" ht="56.15" customHeight="1" x14ac:dyDescent="0.25">
      <c r="A9" s="17"/>
      <c r="B9" s="30"/>
      <c r="C9" s="50" t="s">
        <v>25</v>
      </c>
      <c r="D9" s="50" t="s">
        <v>26</v>
      </c>
      <c r="E9" s="50" t="s">
        <v>61</v>
      </c>
      <c r="F9" s="49"/>
      <c r="H9" s="30"/>
    </row>
    <row r="10" spans="1:22" s="6" customFormat="1" ht="24" customHeight="1" x14ac:dyDescent="0.25">
      <c r="A10" s="5"/>
      <c r="B10" s="31">
        <f t="array" ref="B10:H10">DaysAndWeeks+DATE(CalendarYear,3,1)-WEEKDAY(DATE(CalendarYear,3,1),(WeekStart="Monday")+1)+22</f>
        <v>43912</v>
      </c>
      <c r="C10" s="31">
        <v>43913</v>
      </c>
      <c r="D10" s="31">
        <v>43914</v>
      </c>
      <c r="E10" s="31">
        <v>43915</v>
      </c>
      <c r="F10" s="31">
        <v>43916</v>
      </c>
      <c r="G10" s="31">
        <v>43917</v>
      </c>
      <c r="H10" s="31">
        <v>43918</v>
      </c>
    </row>
    <row r="11" spans="1:22" s="18" customFormat="1" ht="56.15" customHeight="1" x14ac:dyDescent="0.25">
      <c r="A11" s="17"/>
      <c r="B11" s="29"/>
      <c r="C11" s="52" t="s">
        <v>27</v>
      </c>
      <c r="D11" s="52" t="s">
        <v>28</v>
      </c>
      <c r="E11" s="53"/>
      <c r="F11" s="53"/>
      <c r="G11" s="50" t="s">
        <v>29</v>
      </c>
      <c r="H11" s="29"/>
    </row>
    <row r="12" spans="1:22" s="6" customFormat="1" ht="24" customHeight="1" x14ac:dyDescent="0.25">
      <c r="A12" s="5"/>
      <c r="B12" s="32">
        <f t="array" ref="B12:H12">DaysAndWeeks+DATE(CalendarYear,3,1)-WEEKDAY(DATE(CalendarYear,3,1),(WeekStart="Monday")+1)+29</f>
        <v>43919</v>
      </c>
      <c r="C12" s="32">
        <v>43920</v>
      </c>
      <c r="D12" s="32">
        <v>43921</v>
      </c>
      <c r="E12" s="32">
        <v>43922</v>
      </c>
      <c r="F12" s="32">
        <v>43923</v>
      </c>
      <c r="G12" s="32">
        <v>43924</v>
      </c>
      <c r="H12" s="32">
        <v>43925</v>
      </c>
    </row>
    <row r="13" spans="1:22" s="18" customFormat="1" ht="56.15" customHeight="1" x14ac:dyDescent="0.25">
      <c r="A13" s="17"/>
      <c r="B13" s="30"/>
      <c r="C13" s="50" t="s">
        <v>30</v>
      </c>
      <c r="D13" s="50" t="s">
        <v>31</v>
      </c>
      <c r="E13" s="30"/>
      <c r="F13" s="30"/>
      <c r="H13" s="30"/>
    </row>
    <row r="14" spans="1:22" s="6" customFormat="1" ht="24" customHeight="1" x14ac:dyDescent="0.25">
      <c r="A14" s="5"/>
      <c r="B14" s="31"/>
      <c r="C14" s="31"/>
      <c r="D14" s="65" t="s">
        <v>5</v>
      </c>
      <c r="E14" s="65"/>
      <c r="F14" s="65"/>
      <c r="G14" s="65"/>
      <c r="H14" s="66"/>
    </row>
    <row r="15" spans="1:22" s="18" customFormat="1" ht="56.15" customHeight="1" x14ac:dyDescent="0.25">
      <c r="A15" s="17"/>
      <c r="B15" s="29"/>
      <c r="C15" s="29"/>
      <c r="D15" s="67"/>
      <c r="E15" s="67"/>
      <c r="F15" s="67"/>
      <c r="G15" s="67"/>
      <c r="H15" s="68"/>
    </row>
  </sheetData>
  <mergeCells count="5">
    <mergeCell ref="B2:D2"/>
    <mergeCell ref="D14:H14"/>
    <mergeCell ref="D15:H15"/>
    <mergeCell ref="K7:T7"/>
    <mergeCell ref="K6:V6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 verticalCentered="1"/>
  <pageMargins left="0" right="0" top="0" bottom="0" header="0" footer="0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showRowColHeaders="0" zoomScale="70" zoomScaleNormal="70" workbookViewId="0">
      <selection activeCell="C13" sqref="C13:D13"/>
    </sheetView>
  </sheetViews>
  <sheetFormatPr defaultColWidth="8.75" defaultRowHeight="13.5" x14ac:dyDescent="0.25"/>
  <cols>
    <col min="1" max="1" width="1.58203125" style="1" customWidth="1"/>
    <col min="2" max="8" width="16.58203125" style="1" customWidth="1"/>
    <col min="9" max="9" width="1.58203125" style="2" customWidth="1"/>
    <col min="10" max="10" width="8.58203125" style="2" customWidth="1"/>
    <col min="11" max="16384" width="8.75" style="2"/>
  </cols>
  <sheetData>
    <row r="1" spans="1:9" ht="9" customHeight="1" x14ac:dyDescent="0.25">
      <c r="I1" s="2" t="s">
        <v>0</v>
      </c>
    </row>
    <row r="2" spans="1:9" ht="96" customHeight="1" x14ac:dyDescent="0.25">
      <c r="B2" s="64" t="str">
        <f>"April "&amp;CalendarYear</f>
        <v>April 2020</v>
      </c>
      <c r="C2" s="64"/>
      <c r="D2" s="64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35">
      <c r="A4" s="5"/>
      <c r="B4" s="28">
        <f t="array" ref="B4:H4">DaysAndWeeks+DATE(CalendarYear,4,1)-WEEKDAY(DATE(CalendarYear,4,1),(WeekStart="Monday")+1)+1</f>
        <v>43919</v>
      </c>
      <c r="C4" s="28">
        <v>43920</v>
      </c>
      <c r="D4" s="28">
        <v>43921</v>
      </c>
      <c r="E4" s="28">
        <v>43922</v>
      </c>
      <c r="F4" s="28">
        <v>43923</v>
      </c>
      <c r="G4" s="28">
        <v>43924</v>
      </c>
      <c r="H4" s="28">
        <v>43925</v>
      </c>
    </row>
    <row r="5" spans="1:9" s="18" customFormat="1" ht="56.15" customHeight="1" x14ac:dyDescent="0.25">
      <c r="A5" s="17"/>
      <c r="B5" s="30"/>
      <c r="C5" s="49"/>
      <c r="D5" s="50"/>
      <c r="E5" s="49"/>
      <c r="F5" s="49"/>
      <c r="G5" s="50" t="s">
        <v>32</v>
      </c>
      <c r="H5" s="30"/>
    </row>
    <row r="6" spans="1:9" s="6" customFormat="1" ht="24" customHeight="1" x14ac:dyDescent="0.25">
      <c r="A6" s="5"/>
      <c r="B6" s="31">
        <f t="array" ref="B6:H6">DaysAndWeeks+DATE(CalendarYear,4,1)-WEEKDAY(DATE(CalendarYear,4,1),(WeekStart="Monday")+1)+8</f>
        <v>43926</v>
      </c>
      <c r="C6" s="31">
        <v>43927</v>
      </c>
      <c r="D6" s="31">
        <v>43928</v>
      </c>
      <c r="E6" s="31">
        <v>43929</v>
      </c>
      <c r="F6" s="31">
        <v>43930</v>
      </c>
      <c r="G6" s="31">
        <v>43931</v>
      </c>
      <c r="H6" s="31">
        <v>43932</v>
      </c>
    </row>
    <row r="7" spans="1:9" s="18" customFormat="1" ht="56.15" customHeight="1" x14ac:dyDescent="0.25">
      <c r="A7" s="17"/>
      <c r="B7" s="29"/>
      <c r="C7" s="50" t="s">
        <v>33</v>
      </c>
      <c r="D7" s="50" t="s">
        <v>34</v>
      </c>
      <c r="E7" s="49"/>
      <c r="F7" s="49"/>
      <c r="G7" s="50" t="s">
        <v>35</v>
      </c>
      <c r="H7" s="29"/>
    </row>
    <row r="8" spans="1:9" s="6" customFormat="1" ht="24" customHeight="1" x14ac:dyDescent="0.25">
      <c r="A8" s="5"/>
      <c r="B8" s="32">
        <f t="array" ref="B8:H8">DaysAndWeeks+DATE(CalendarYear,4,1)-WEEKDAY(DATE(CalendarYear,4,1),(WeekStart="Monday")+1)+15</f>
        <v>43933</v>
      </c>
      <c r="C8" s="32">
        <v>43934</v>
      </c>
      <c r="D8" s="32">
        <v>43935</v>
      </c>
      <c r="E8" s="32">
        <v>43936</v>
      </c>
      <c r="F8" s="32">
        <v>43937</v>
      </c>
      <c r="G8" s="32">
        <v>43938</v>
      </c>
      <c r="H8" s="32">
        <v>43939</v>
      </c>
    </row>
    <row r="9" spans="1:9" s="18" customFormat="1" ht="56.15" customHeight="1" x14ac:dyDescent="0.25">
      <c r="A9" s="17"/>
      <c r="B9" s="30"/>
      <c r="C9" s="50" t="s">
        <v>36</v>
      </c>
      <c r="D9" s="50" t="s">
        <v>37</v>
      </c>
      <c r="E9" s="49"/>
      <c r="F9" s="49"/>
      <c r="G9" s="50" t="s">
        <v>38</v>
      </c>
      <c r="H9" s="30"/>
    </row>
    <row r="10" spans="1:9" s="6" customFormat="1" ht="24" customHeight="1" x14ac:dyDescent="0.25">
      <c r="A10" s="5"/>
      <c r="B10" s="31">
        <f t="array" ref="B10:H10">DaysAndWeeks+DATE(CalendarYear,4,1)-WEEKDAY(DATE(CalendarYear,4,1),(WeekStart="Monday")+1)+22</f>
        <v>43940</v>
      </c>
      <c r="C10" s="31">
        <v>43941</v>
      </c>
      <c r="D10" s="31">
        <v>43942</v>
      </c>
      <c r="E10" s="31">
        <v>43943</v>
      </c>
      <c r="F10" s="31">
        <v>43944</v>
      </c>
      <c r="G10" s="31">
        <v>43945</v>
      </c>
      <c r="H10" s="31">
        <v>43946</v>
      </c>
    </row>
    <row r="11" spans="1:9" s="18" customFormat="1" ht="56.15" customHeight="1" x14ac:dyDescent="0.25">
      <c r="A11" s="17"/>
      <c r="B11" s="29"/>
      <c r="C11" s="50" t="s">
        <v>39</v>
      </c>
      <c r="D11" s="50" t="s">
        <v>40</v>
      </c>
      <c r="E11" s="49"/>
      <c r="F11" s="49"/>
      <c r="G11" s="50" t="s">
        <v>41</v>
      </c>
      <c r="H11" s="29"/>
    </row>
    <row r="12" spans="1:9" s="6" customFormat="1" ht="24" customHeight="1" x14ac:dyDescent="0.25">
      <c r="A12" s="5"/>
      <c r="B12" s="32">
        <f t="array" ref="B12:H12">DaysAndWeeks+DATE(CalendarYear,4,1)-WEEKDAY(DATE(CalendarYear,4,1),(WeekStart="Monday")+1)+29</f>
        <v>43947</v>
      </c>
      <c r="C12" s="32">
        <v>43948</v>
      </c>
      <c r="D12" s="32">
        <v>43949</v>
      </c>
      <c r="E12" s="32">
        <v>43950</v>
      </c>
      <c r="F12" s="32">
        <v>43951</v>
      </c>
      <c r="G12" s="32">
        <v>43952</v>
      </c>
      <c r="H12" s="32">
        <v>43953</v>
      </c>
    </row>
    <row r="13" spans="1:9" s="18" customFormat="1" ht="56.15" customHeight="1" x14ac:dyDescent="0.25">
      <c r="A13" s="17"/>
      <c r="B13" s="30"/>
      <c r="C13" s="50" t="s">
        <v>42</v>
      </c>
      <c r="D13" s="50" t="s">
        <v>43</v>
      </c>
      <c r="E13" s="49"/>
      <c r="F13" s="49"/>
      <c r="H13" s="30"/>
    </row>
    <row r="14" spans="1:9" s="6" customFormat="1" ht="24" customHeight="1" x14ac:dyDescent="0.25">
      <c r="A14" s="5"/>
      <c r="B14" s="31"/>
      <c r="C14" s="31"/>
      <c r="D14" s="65" t="s">
        <v>5</v>
      </c>
      <c r="E14" s="65"/>
      <c r="F14" s="65"/>
      <c r="G14" s="65"/>
      <c r="H14" s="66"/>
    </row>
    <row r="15" spans="1:9" s="18" customFormat="1" ht="56.15" customHeight="1" x14ac:dyDescent="0.25">
      <c r="A15" s="17"/>
      <c r="B15" s="29"/>
      <c r="C15" s="29"/>
      <c r="D15" s="67"/>
      <c r="E15" s="67"/>
      <c r="F15" s="67"/>
      <c r="G15" s="67"/>
      <c r="H15" s="68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 verticalCentered="1"/>
  <pageMargins left="0" right="0" top="0" bottom="0" header="0" footer="0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showRowColHeaders="0" zoomScale="70" zoomScaleNormal="70" workbookViewId="0">
      <selection activeCell="G13" sqref="G13"/>
    </sheetView>
  </sheetViews>
  <sheetFormatPr defaultColWidth="8.75" defaultRowHeight="13.5" x14ac:dyDescent="0.25"/>
  <cols>
    <col min="1" max="1" width="1.58203125" style="1" customWidth="1"/>
    <col min="2" max="8" width="16.58203125" style="1" customWidth="1"/>
    <col min="9" max="9" width="1.58203125" style="2" customWidth="1"/>
    <col min="10" max="10" width="8.58203125" style="2" customWidth="1"/>
    <col min="11" max="16384" width="8.75" style="2"/>
  </cols>
  <sheetData>
    <row r="1" spans="1:9" ht="9" customHeight="1" x14ac:dyDescent="0.25">
      <c r="I1" s="2" t="s">
        <v>0</v>
      </c>
    </row>
    <row r="2" spans="1:9" ht="96" customHeight="1" x14ac:dyDescent="0.25">
      <c r="B2" s="64" t="str">
        <f>"May "&amp;CalendarYear</f>
        <v>May 2020</v>
      </c>
      <c r="C2" s="64"/>
      <c r="D2" s="64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35">
      <c r="A4" s="5"/>
      <c r="B4" s="28">
        <f t="array" ref="B4:H4">DaysAndWeeks+DATE(CalendarYear,5,1)-WEEKDAY(DATE(CalendarYear,5,1),(WeekStart="Monday")+1)+1</f>
        <v>43947</v>
      </c>
      <c r="C4" s="28">
        <v>43948</v>
      </c>
      <c r="D4" s="28">
        <v>43949</v>
      </c>
      <c r="E4" s="28">
        <v>43950</v>
      </c>
      <c r="F4" s="28">
        <v>43951</v>
      </c>
      <c r="G4" s="28">
        <v>43952</v>
      </c>
      <c r="H4" s="28">
        <v>43953</v>
      </c>
    </row>
    <row r="5" spans="1:9" s="18" customFormat="1" ht="56.15" customHeight="1" x14ac:dyDescent="0.25">
      <c r="A5" s="17"/>
      <c r="B5" s="30"/>
      <c r="C5" s="30"/>
      <c r="D5" s="30"/>
      <c r="E5" s="30"/>
      <c r="F5" s="30"/>
      <c r="G5" s="50" t="s">
        <v>44</v>
      </c>
      <c r="H5" s="30"/>
    </row>
    <row r="6" spans="1:9" s="6" customFormat="1" ht="24" customHeight="1" x14ac:dyDescent="0.25">
      <c r="A6" s="5"/>
      <c r="B6" s="31">
        <f t="array" ref="B6:H6">DaysAndWeeks+DATE(CalendarYear,5,1)-WEEKDAY(DATE(CalendarYear,5,1),(WeekStart="Monday")+1)+8</f>
        <v>43954</v>
      </c>
      <c r="C6" s="31">
        <v>43955</v>
      </c>
      <c r="D6" s="31">
        <v>43956</v>
      </c>
      <c r="E6" s="31">
        <v>43957</v>
      </c>
      <c r="F6" s="31">
        <v>43958</v>
      </c>
      <c r="G6" s="31">
        <v>43959</v>
      </c>
      <c r="H6" s="31">
        <v>43960</v>
      </c>
    </row>
    <row r="7" spans="1:9" s="18" customFormat="1" ht="56.15" customHeight="1" x14ac:dyDescent="0.25">
      <c r="A7" s="17"/>
      <c r="B7" s="29"/>
      <c r="C7" s="50" t="s">
        <v>45</v>
      </c>
      <c r="D7" s="50" t="s">
        <v>46</v>
      </c>
      <c r="E7" s="49"/>
      <c r="F7" s="49"/>
      <c r="G7" s="50" t="s">
        <v>47</v>
      </c>
      <c r="H7" s="29"/>
    </row>
    <row r="8" spans="1:9" s="6" customFormat="1" ht="24" customHeight="1" x14ac:dyDescent="0.25">
      <c r="A8" s="5"/>
      <c r="B8" s="32">
        <f t="array" ref="B8:H8">DaysAndWeeks+DATE(CalendarYear,5,1)-WEEKDAY(DATE(CalendarYear,5,1),(WeekStart="Monday")+1)+15</f>
        <v>43961</v>
      </c>
      <c r="C8" s="32">
        <v>43962</v>
      </c>
      <c r="D8" s="32">
        <v>43963</v>
      </c>
      <c r="E8" s="32">
        <v>43964</v>
      </c>
      <c r="F8" s="32">
        <v>43965</v>
      </c>
      <c r="G8" s="32">
        <v>43966</v>
      </c>
      <c r="H8" s="32">
        <v>43967</v>
      </c>
    </row>
    <row r="9" spans="1:9" s="18" customFormat="1" ht="56.15" customHeight="1" x14ac:dyDescent="0.25">
      <c r="A9" s="17"/>
      <c r="B9" s="30"/>
      <c r="C9" s="50" t="s">
        <v>48</v>
      </c>
      <c r="D9" s="50" t="s">
        <v>49</v>
      </c>
      <c r="E9" s="49"/>
      <c r="F9" s="49"/>
      <c r="G9" s="50" t="s">
        <v>50</v>
      </c>
      <c r="H9" s="30"/>
    </row>
    <row r="10" spans="1:9" s="6" customFormat="1" ht="24" customHeight="1" x14ac:dyDescent="0.25">
      <c r="A10" s="5"/>
      <c r="B10" s="31">
        <f t="array" ref="B10:H10">DaysAndWeeks+DATE(CalendarYear,5,1)-WEEKDAY(DATE(CalendarYear,5,1),(WeekStart="Monday")+1)+22</f>
        <v>43968</v>
      </c>
      <c r="C10" s="31">
        <v>43969</v>
      </c>
      <c r="D10" s="31">
        <v>43970</v>
      </c>
      <c r="E10" s="31">
        <v>43971</v>
      </c>
      <c r="F10" s="31">
        <v>43972</v>
      </c>
      <c r="G10" s="31">
        <v>43973</v>
      </c>
      <c r="H10" s="31">
        <v>43974</v>
      </c>
    </row>
    <row r="11" spans="1:9" s="18" customFormat="1" ht="56.15" customHeight="1" x14ac:dyDescent="0.25">
      <c r="A11" s="17"/>
      <c r="B11" s="29"/>
      <c r="C11" s="50" t="s">
        <v>51</v>
      </c>
      <c r="D11" s="50" t="s">
        <v>52</v>
      </c>
      <c r="E11" s="49"/>
      <c r="F11" s="49"/>
      <c r="G11" s="50" t="s">
        <v>53</v>
      </c>
      <c r="H11" s="29"/>
    </row>
    <row r="12" spans="1:9" s="6" customFormat="1" ht="24" customHeight="1" x14ac:dyDescent="0.25">
      <c r="A12" s="5"/>
      <c r="B12" s="32">
        <f t="array" ref="B12:H12">DaysAndWeeks+DATE(CalendarYear,5,1)-WEEKDAY(DATE(CalendarYear,5,1),(WeekStart="Monday")+1)+29</f>
        <v>43975</v>
      </c>
      <c r="C12" s="32">
        <v>43976</v>
      </c>
      <c r="D12" s="32">
        <v>43977</v>
      </c>
      <c r="E12" s="32">
        <v>43978</v>
      </c>
      <c r="F12" s="32">
        <v>43979</v>
      </c>
      <c r="G12" s="32">
        <v>43980</v>
      </c>
      <c r="H12" s="32">
        <v>43981</v>
      </c>
    </row>
    <row r="13" spans="1:9" s="18" customFormat="1" ht="56.15" customHeight="1" x14ac:dyDescent="0.25">
      <c r="A13" s="17"/>
      <c r="B13" s="30"/>
      <c r="C13" s="50" t="s">
        <v>54</v>
      </c>
      <c r="D13" s="50" t="s">
        <v>55</v>
      </c>
      <c r="E13" s="49"/>
      <c r="F13" s="49"/>
      <c r="G13" s="50" t="s">
        <v>56</v>
      </c>
      <c r="H13" s="30"/>
    </row>
    <row r="14" spans="1:9" s="6" customFormat="1" ht="24" customHeight="1" x14ac:dyDescent="0.25">
      <c r="A14" s="5"/>
      <c r="B14" s="31">
        <f t="array" ref="B14:C14">DaysAndWeeks+DATE(CalendarYear,5,1)-WEEKDAY(DATE(CalendarYear,5,1),(WeekStart="Monday")+1)+36</f>
        <v>43982</v>
      </c>
      <c r="C14" s="31">
        <v>43983</v>
      </c>
      <c r="D14" s="65" t="s">
        <v>5</v>
      </c>
      <c r="E14" s="65"/>
      <c r="F14" s="65"/>
      <c r="G14" s="65"/>
      <c r="H14" s="66"/>
    </row>
    <row r="15" spans="1:9" s="18" customFormat="1" ht="56.15" customHeight="1" x14ac:dyDescent="0.25">
      <c r="A15" s="17"/>
      <c r="B15" s="29"/>
      <c r="C15" s="29"/>
      <c r="D15" s="67"/>
      <c r="E15" s="67"/>
      <c r="F15" s="67"/>
      <c r="G15" s="67"/>
      <c r="H15" s="68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 verticalCentered="1"/>
  <pageMargins left="0" right="0" top="0" bottom="0" header="0" footer="0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showRowColHeaders="0" zoomScale="70" zoomScaleNormal="70" workbookViewId="0">
      <selection activeCell="M8" sqref="M8"/>
    </sheetView>
  </sheetViews>
  <sheetFormatPr defaultColWidth="8.75" defaultRowHeight="13.5" x14ac:dyDescent="0.25"/>
  <cols>
    <col min="1" max="1" width="1.58203125" style="1" customWidth="1"/>
    <col min="2" max="8" width="16.58203125" style="1" customWidth="1"/>
    <col min="9" max="9" width="1.58203125" style="2" customWidth="1"/>
    <col min="10" max="10" width="8.58203125" style="2" customWidth="1"/>
    <col min="11" max="16384" width="8.75" style="2"/>
  </cols>
  <sheetData>
    <row r="1" spans="1:9" ht="9" customHeight="1" x14ac:dyDescent="0.25">
      <c r="I1" s="2" t="s">
        <v>0</v>
      </c>
    </row>
    <row r="2" spans="1:9" ht="96" customHeight="1" x14ac:dyDescent="0.25">
      <c r="B2" s="70" t="str">
        <f>"June "&amp;CalendarYear</f>
        <v>June 2020</v>
      </c>
      <c r="C2" s="70"/>
      <c r="D2" s="70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5">
      <c r="A4" s="5"/>
      <c r="B4" s="36">
        <f t="array" ref="B4:H4">DaysAndWeeks+DATE(CalendarYear,6,1)-WEEKDAY(DATE(CalendarYear,6,1),(WeekStart="Monday")+1)+1</f>
        <v>43982</v>
      </c>
      <c r="C4" s="36">
        <v>43983</v>
      </c>
      <c r="D4" s="36">
        <v>43984</v>
      </c>
      <c r="E4" s="36">
        <v>43985</v>
      </c>
      <c r="F4" s="36">
        <v>43986</v>
      </c>
      <c r="G4" s="36">
        <v>43987</v>
      </c>
      <c r="H4" s="36">
        <v>43988</v>
      </c>
    </row>
    <row r="5" spans="1:9" s="18" customFormat="1" ht="56.15" customHeight="1" x14ac:dyDescent="0.25">
      <c r="A5" s="17"/>
      <c r="B5" s="38"/>
      <c r="C5" s="50" t="s">
        <v>57</v>
      </c>
      <c r="D5" s="50" t="s">
        <v>58</v>
      </c>
      <c r="E5" s="38"/>
      <c r="F5" s="38"/>
      <c r="G5" s="50" t="s">
        <v>59</v>
      </c>
      <c r="H5" s="38"/>
    </row>
    <row r="6" spans="1:9" s="6" customFormat="1" ht="24" customHeight="1" x14ac:dyDescent="0.25">
      <c r="A6" s="5"/>
      <c r="B6" s="39">
        <f t="array" ref="B6:H6">DaysAndWeeks+DATE(CalendarYear,6,1)-WEEKDAY(DATE(CalendarYear,6,1),(WeekStart="Monday")+1)+8</f>
        <v>43989</v>
      </c>
      <c r="C6" s="39">
        <v>43990</v>
      </c>
      <c r="D6" s="39">
        <v>43991</v>
      </c>
      <c r="E6" s="39">
        <v>43992</v>
      </c>
      <c r="F6" s="39">
        <v>43993</v>
      </c>
      <c r="G6" s="39">
        <v>43994</v>
      </c>
      <c r="H6" s="39">
        <v>43995</v>
      </c>
    </row>
    <row r="7" spans="1:9" s="18" customFormat="1" ht="56.15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DaysAndWeeks+DATE(CalendarYear,6,1)-WEEKDAY(DATE(CalendarYear,6,1),(WeekStart="Monday")+1)+15</f>
        <v>43996</v>
      </c>
      <c r="C8" s="40">
        <v>43997</v>
      </c>
      <c r="D8" s="40">
        <v>43998</v>
      </c>
      <c r="E8" s="40">
        <v>43999</v>
      </c>
      <c r="F8" s="40">
        <v>44000</v>
      </c>
      <c r="G8" s="40">
        <v>44001</v>
      </c>
      <c r="H8" s="40">
        <v>44002</v>
      </c>
    </row>
    <row r="9" spans="1:9" s="18" customFormat="1" ht="56.15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DaysAndWeeks+DATE(CalendarYear,6,1)-WEEKDAY(DATE(CalendarYear,6,1),(WeekStart="Monday")+1)+22</f>
        <v>44003</v>
      </c>
      <c r="C10" s="39">
        <v>44004</v>
      </c>
      <c r="D10" s="39">
        <v>44005</v>
      </c>
      <c r="E10" s="39">
        <v>44006</v>
      </c>
      <c r="F10" s="39">
        <v>44007</v>
      </c>
      <c r="G10" s="39">
        <v>44008</v>
      </c>
      <c r="H10" s="39">
        <v>44009</v>
      </c>
    </row>
    <row r="11" spans="1:9" s="18" customFormat="1" ht="56.15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DaysAndWeeks+DATE(CalendarYear,6,1)-WEEKDAY(DATE(CalendarYear,6,1),(WeekStart="Monday")+1)+29</f>
        <v>44010</v>
      </c>
      <c r="C12" s="40">
        <v>44011</v>
      </c>
      <c r="D12" s="40">
        <v>44012</v>
      </c>
      <c r="E12" s="40">
        <v>44013</v>
      </c>
      <c r="F12" s="40">
        <v>44014</v>
      </c>
      <c r="G12" s="40">
        <v>44015</v>
      </c>
      <c r="H12" s="40">
        <v>44016</v>
      </c>
    </row>
    <row r="13" spans="1:9" s="18" customFormat="1" ht="56.15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DaysAndWeeks+DATE(CalendarYear,6,1)-WEEKDAY(DATE(CalendarYear,6,1),(WeekStart="Monday")+1)+36</f>
        <v>44017</v>
      </c>
      <c r="C14" s="39">
        <v>44018</v>
      </c>
      <c r="D14" s="71" t="s">
        <v>5</v>
      </c>
      <c r="E14" s="71"/>
      <c r="F14" s="71"/>
      <c r="G14" s="71"/>
      <c r="H14" s="72"/>
    </row>
    <row r="15" spans="1:9" s="18" customFormat="1" ht="56.15" customHeight="1" x14ac:dyDescent="0.25">
      <c r="A15" s="17"/>
      <c r="B15" s="37"/>
      <c r="C15" s="37"/>
      <c r="D15" s="73"/>
      <c r="E15" s="73"/>
      <c r="F15" s="73"/>
      <c r="G15" s="73"/>
      <c r="H15" s="74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3.5" x14ac:dyDescent="0.25"/>
  <cols>
    <col min="1" max="1" width="1.58203125" style="1" customWidth="1"/>
    <col min="2" max="8" width="16.58203125" style="1" customWidth="1"/>
    <col min="9" max="9" width="1.58203125" style="2" customWidth="1"/>
    <col min="10" max="10" width="8.58203125" style="2" customWidth="1"/>
    <col min="11" max="16384" width="8.75" style="2"/>
  </cols>
  <sheetData>
    <row r="1" spans="1:9" ht="9" customHeight="1" x14ac:dyDescent="0.25">
      <c r="I1" s="2" t="s">
        <v>0</v>
      </c>
    </row>
    <row r="2" spans="1:9" ht="96" customHeight="1" x14ac:dyDescent="0.25">
      <c r="B2" s="70" t="str">
        <f>"July "&amp;CalendarYear</f>
        <v>July 2020</v>
      </c>
      <c r="C2" s="70"/>
      <c r="D2" s="70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5">
      <c r="A4" s="5"/>
      <c r="B4" s="36">
        <f t="array" ref="B4:H4">DaysAndWeeks+DATE(CalendarYear,7,1)-WEEKDAY(DATE(CalendarYear,7,1),(WeekStart="Monday")+1)+1</f>
        <v>44010</v>
      </c>
      <c r="C4" s="36">
        <v>44011</v>
      </c>
      <c r="D4" s="36">
        <v>44012</v>
      </c>
      <c r="E4" s="36">
        <v>44013</v>
      </c>
      <c r="F4" s="36">
        <v>44014</v>
      </c>
      <c r="G4" s="36">
        <v>44015</v>
      </c>
      <c r="H4" s="36">
        <v>44016</v>
      </c>
    </row>
    <row r="5" spans="1:9" s="18" customFormat="1" ht="56.15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DaysAndWeeks+DATE(CalendarYear,7,1)-WEEKDAY(DATE(CalendarYear,7,1),(WeekStart="Monday")+1)+8</f>
        <v>44017</v>
      </c>
      <c r="C6" s="39">
        <v>44018</v>
      </c>
      <c r="D6" s="39">
        <v>44019</v>
      </c>
      <c r="E6" s="39">
        <v>44020</v>
      </c>
      <c r="F6" s="39">
        <v>44021</v>
      </c>
      <c r="G6" s="39">
        <v>44022</v>
      </c>
      <c r="H6" s="39">
        <v>44023</v>
      </c>
    </row>
    <row r="7" spans="1:9" s="18" customFormat="1" ht="56.15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DaysAndWeeks+DATE(CalendarYear,7,1)-WEEKDAY(DATE(CalendarYear,7,1),(WeekStart="Monday")+1)+15</f>
        <v>44024</v>
      </c>
      <c r="C8" s="40">
        <v>44025</v>
      </c>
      <c r="D8" s="40">
        <v>44026</v>
      </c>
      <c r="E8" s="40">
        <v>44027</v>
      </c>
      <c r="F8" s="40">
        <v>44028</v>
      </c>
      <c r="G8" s="40">
        <v>44029</v>
      </c>
      <c r="H8" s="40">
        <v>44030</v>
      </c>
    </row>
    <row r="9" spans="1:9" s="18" customFormat="1" ht="56.15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DaysAndWeeks+DATE(CalendarYear,7,1)-WEEKDAY(DATE(CalendarYear,7,1),(WeekStart="Monday")+1)+22</f>
        <v>44031</v>
      </c>
      <c r="C10" s="39">
        <v>44032</v>
      </c>
      <c r="D10" s="39">
        <v>44033</v>
      </c>
      <c r="E10" s="39">
        <v>44034</v>
      </c>
      <c r="F10" s="39">
        <v>44035</v>
      </c>
      <c r="G10" s="39">
        <v>44036</v>
      </c>
      <c r="H10" s="39">
        <v>44037</v>
      </c>
    </row>
    <row r="11" spans="1:9" s="18" customFormat="1" ht="56.15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DaysAndWeeks+DATE(CalendarYear,7,1)-WEEKDAY(DATE(CalendarYear,7,1),(WeekStart="Monday")+1)+29</f>
        <v>44038</v>
      </c>
      <c r="C12" s="40">
        <v>44039</v>
      </c>
      <c r="D12" s="40">
        <v>44040</v>
      </c>
      <c r="E12" s="40">
        <v>44041</v>
      </c>
      <c r="F12" s="40">
        <v>44042</v>
      </c>
      <c r="G12" s="40">
        <v>44043</v>
      </c>
      <c r="H12" s="40">
        <v>44044</v>
      </c>
    </row>
    <row r="13" spans="1:9" s="18" customFormat="1" ht="56.15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DaysAndWeeks+DATE(CalendarYear,7,1)-WEEKDAY(DATE(CalendarYear,7,1),(WeekStart="Monday")+1)+36</f>
        <v>44045</v>
      </c>
      <c r="C14" s="39">
        <v>44046</v>
      </c>
      <c r="D14" s="71" t="s">
        <v>5</v>
      </c>
      <c r="E14" s="71"/>
      <c r="F14" s="71"/>
      <c r="G14" s="71"/>
      <c r="H14" s="72"/>
    </row>
    <row r="15" spans="1:9" s="18" customFormat="1" ht="56.15" customHeight="1" x14ac:dyDescent="0.25">
      <c r="A15" s="17"/>
      <c r="B15" s="37"/>
      <c r="C15" s="37"/>
      <c r="D15" s="73"/>
      <c r="E15" s="73"/>
      <c r="F15" s="73"/>
      <c r="G15" s="73"/>
      <c r="H15" s="74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showRowColHeaders="0" workbookViewId="0"/>
  </sheetViews>
  <sheetFormatPr defaultColWidth="8.75" defaultRowHeight="13.5" x14ac:dyDescent="0.25"/>
  <cols>
    <col min="1" max="1" width="1.58203125" style="1" customWidth="1"/>
    <col min="2" max="8" width="16.58203125" style="1" customWidth="1"/>
    <col min="9" max="9" width="1.58203125" style="2" customWidth="1"/>
    <col min="10" max="10" width="8.58203125" style="2" customWidth="1"/>
    <col min="11" max="16384" width="8.75" style="2"/>
  </cols>
  <sheetData>
    <row r="1" spans="1:9" ht="9" customHeight="1" x14ac:dyDescent="0.25">
      <c r="I1" s="2" t="s">
        <v>0</v>
      </c>
    </row>
    <row r="2" spans="1:9" ht="96" customHeight="1" x14ac:dyDescent="0.25">
      <c r="B2" s="70" t="str">
        <f>"August "&amp;CalendarYear</f>
        <v>August 2020</v>
      </c>
      <c r="C2" s="70"/>
      <c r="D2" s="70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5">
      <c r="A4" s="5"/>
      <c r="B4" s="36">
        <f t="array" ref="B4:H4">DaysAndWeeks+DATE(CalendarYear,8,1)-WEEKDAY(DATE(CalendarYear,8,1),(WeekStart="Monday")+1)+1</f>
        <v>44038</v>
      </c>
      <c r="C4" s="36">
        <v>44039</v>
      </c>
      <c r="D4" s="36">
        <v>44040</v>
      </c>
      <c r="E4" s="36">
        <v>44041</v>
      </c>
      <c r="F4" s="36">
        <v>44042</v>
      </c>
      <c r="G4" s="36">
        <v>44043</v>
      </c>
      <c r="H4" s="36">
        <v>44044</v>
      </c>
    </row>
    <row r="5" spans="1:9" s="18" customFormat="1" ht="56.15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DaysAndWeeks+DATE(CalendarYear,8,1)-WEEKDAY(DATE(CalendarYear,8,1),(WeekStart="Monday")+1)+8</f>
        <v>44045</v>
      </c>
      <c r="C6" s="39">
        <v>44046</v>
      </c>
      <c r="D6" s="39">
        <v>44047</v>
      </c>
      <c r="E6" s="39">
        <v>44048</v>
      </c>
      <c r="F6" s="39">
        <v>44049</v>
      </c>
      <c r="G6" s="39">
        <v>44050</v>
      </c>
      <c r="H6" s="39">
        <v>44051</v>
      </c>
    </row>
    <row r="7" spans="1:9" s="18" customFormat="1" ht="56.15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DaysAndWeeks+DATE(CalendarYear,8,1)-WEEKDAY(DATE(CalendarYear,8,1),(WeekStart="Monday")+1)+15</f>
        <v>44052</v>
      </c>
      <c r="C8" s="40">
        <v>44053</v>
      </c>
      <c r="D8" s="40">
        <v>44054</v>
      </c>
      <c r="E8" s="40">
        <v>44055</v>
      </c>
      <c r="F8" s="40">
        <v>44056</v>
      </c>
      <c r="G8" s="40">
        <v>44057</v>
      </c>
      <c r="H8" s="40">
        <v>44058</v>
      </c>
    </row>
    <row r="9" spans="1:9" s="18" customFormat="1" ht="56.15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DaysAndWeeks+DATE(CalendarYear,8,1)-WEEKDAY(DATE(CalendarYear,8,1),(WeekStart="Monday")+1)+22</f>
        <v>44059</v>
      </c>
      <c r="C10" s="39">
        <v>44060</v>
      </c>
      <c r="D10" s="39">
        <v>44061</v>
      </c>
      <c r="E10" s="39">
        <v>44062</v>
      </c>
      <c r="F10" s="39">
        <v>44063</v>
      </c>
      <c r="G10" s="39">
        <v>44064</v>
      </c>
      <c r="H10" s="39">
        <v>44065</v>
      </c>
    </row>
    <row r="11" spans="1:9" s="18" customFormat="1" ht="56.15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DaysAndWeeks+DATE(CalendarYear,8,1)-WEEKDAY(DATE(CalendarYear,8,1),(WeekStart="Monday")+1)+29</f>
        <v>44066</v>
      </c>
      <c r="C12" s="40">
        <v>44067</v>
      </c>
      <c r="D12" s="40">
        <v>44068</v>
      </c>
      <c r="E12" s="40">
        <v>44069</v>
      </c>
      <c r="F12" s="40">
        <v>44070</v>
      </c>
      <c r="G12" s="40">
        <v>44071</v>
      </c>
      <c r="H12" s="40">
        <v>44072</v>
      </c>
    </row>
    <row r="13" spans="1:9" s="18" customFormat="1" ht="56.15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DaysAndWeeks+DATE(CalendarYear,8,1)-WEEKDAY(DATE(CalendarYear,8,1),(WeekStart="Monday")+1)+36</f>
        <v>44073</v>
      </c>
      <c r="C14" s="39">
        <v>44074</v>
      </c>
      <c r="D14" s="71" t="s">
        <v>5</v>
      </c>
      <c r="E14" s="71"/>
      <c r="F14" s="71"/>
      <c r="G14" s="71"/>
      <c r="H14" s="72"/>
    </row>
    <row r="15" spans="1:9" s="18" customFormat="1" ht="56.15" customHeight="1" x14ac:dyDescent="0.25">
      <c r="A15" s="17"/>
      <c r="B15" s="37"/>
      <c r="C15" s="37"/>
      <c r="D15" s="73"/>
      <c r="E15" s="73"/>
      <c r="F15" s="73"/>
      <c r="G15" s="73"/>
      <c r="H15" s="74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3.5" x14ac:dyDescent="0.25"/>
  <cols>
    <col min="1" max="1" width="1.58203125" style="1" customWidth="1"/>
    <col min="2" max="8" width="16.58203125" style="1" customWidth="1"/>
    <col min="9" max="9" width="1.58203125" style="2" customWidth="1"/>
    <col min="10" max="10" width="8.58203125" style="2" customWidth="1"/>
    <col min="11" max="16384" width="8.75" style="2"/>
  </cols>
  <sheetData>
    <row r="1" spans="1:9" ht="9" customHeight="1" x14ac:dyDescent="0.25">
      <c r="I1" s="2" t="s">
        <v>0</v>
      </c>
    </row>
    <row r="2" spans="1:9" ht="96" customHeight="1" x14ac:dyDescent="0.25">
      <c r="B2" s="75" t="str">
        <f>"September "&amp;CalendarYear</f>
        <v>September 2020</v>
      </c>
      <c r="C2" s="75"/>
      <c r="D2" s="75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5">
      <c r="A4" s="5"/>
      <c r="B4" s="41">
        <f t="array" ref="B4:H4">DaysAndWeeks+DATE(CalendarYear,9,1)-WEEKDAY(DATE(CalendarYear,9,1),(WeekStart="Monday")+1)+1</f>
        <v>44073</v>
      </c>
      <c r="C4" s="41">
        <v>44074</v>
      </c>
      <c r="D4" s="41">
        <v>44075</v>
      </c>
      <c r="E4" s="41">
        <v>44076</v>
      </c>
      <c r="F4" s="41">
        <v>44077</v>
      </c>
      <c r="G4" s="41">
        <v>44078</v>
      </c>
      <c r="H4" s="41">
        <v>44079</v>
      </c>
    </row>
    <row r="5" spans="1:9" s="18" customFormat="1" ht="56.15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DaysAndWeeks+DATE(CalendarYear,9,1)-WEEKDAY(DATE(CalendarYear,9,1),(WeekStart="Monday")+1)+8</f>
        <v>44080</v>
      </c>
      <c r="C6" s="44">
        <v>44081</v>
      </c>
      <c r="D6" s="44">
        <v>44082</v>
      </c>
      <c r="E6" s="44">
        <v>44083</v>
      </c>
      <c r="F6" s="44">
        <v>44084</v>
      </c>
      <c r="G6" s="44">
        <v>44085</v>
      </c>
      <c r="H6" s="44">
        <v>44086</v>
      </c>
    </row>
    <row r="7" spans="1:9" s="18" customFormat="1" ht="56.15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DaysAndWeeks+DATE(CalendarYear,9,1)-WEEKDAY(DATE(CalendarYear,9,1),(WeekStart="Monday")+1)+15</f>
        <v>44087</v>
      </c>
      <c r="C8" s="45">
        <v>44088</v>
      </c>
      <c r="D8" s="45">
        <v>44089</v>
      </c>
      <c r="E8" s="45">
        <v>44090</v>
      </c>
      <c r="F8" s="45">
        <v>44091</v>
      </c>
      <c r="G8" s="45">
        <v>44092</v>
      </c>
      <c r="H8" s="45">
        <v>44093</v>
      </c>
    </row>
    <row r="9" spans="1:9" s="18" customFormat="1" ht="56.15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DaysAndWeeks+DATE(CalendarYear,9,1)-WEEKDAY(DATE(CalendarYear,9,1),(WeekStart="Monday")+1)+22</f>
        <v>44094</v>
      </c>
      <c r="C10" s="44">
        <v>44095</v>
      </c>
      <c r="D10" s="44">
        <v>44096</v>
      </c>
      <c r="E10" s="44">
        <v>44097</v>
      </c>
      <c r="F10" s="44">
        <v>44098</v>
      </c>
      <c r="G10" s="44">
        <v>44099</v>
      </c>
      <c r="H10" s="44">
        <v>44100</v>
      </c>
    </row>
    <row r="11" spans="1:9" s="18" customFormat="1" ht="56.15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DaysAndWeeks+DATE(CalendarYear,9,1)-WEEKDAY(DATE(CalendarYear,9,1),(WeekStart="Monday")+1)+29</f>
        <v>44101</v>
      </c>
      <c r="C12" s="45">
        <v>44102</v>
      </c>
      <c r="D12" s="45">
        <v>44103</v>
      </c>
      <c r="E12" s="45">
        <v>44104</v>
      </c>
      <c r="F12" s="45">
        <v>44105</v>
      </c>
      <c r="G12" s="45">
        <v>44106</v>
      </c>
      <c r="H12" s="45">
        <v>44107</v>
      </c>
    </row>
    <row r="13" spans="1:9" s="18" customFormat="1" ht="56.15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DaysAndWeeks+DATE(CalendarYear,9,1)-WEEKDAY(DATE(CalendarYear,9,1),(WeekStart="Monday")+1)+36</f>
        <v>44108</v>
      </c>
      <c r="C14" s="44">
        <v>44109</v>
      </c>
      <c r="D14" s="76" t="s">
        <v>5</v>
      </c>
      <c r="E14" s="76"/>
      <c r="F14" s="76"/>
      <c r="G14" s="76"/>
      <c r="H14" s="77"/>
    </row>
    <row r="15" spans="1:9" s="18" customFormat="1" ht="56.15" customHeight="1" x14ac:dyDescent="0.25">
      <c r="A15" s="17"/>
      <c r="B15" s="42"/>
      <c r="C15" s="42"/>
      <c r="D15" s="78"/>
      <c r="E15" s="78"/>
      <c r="F15" s="78"/>
      <c r="G15" s="78"/>
      <c r="H15" s="79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showRowColHeaders="0" workbookViewId="0"/>
  </sheetViews>
  <sheetFormatPr defaultColWidth="8.75" defaultRowHeight="13.5" x14ac:dyDescent="0.25"/>
  <cols>
    <col min="1" max="1" width="1.58203125" style="1" customWidth="1"/>
    <col min="2" max="8" width="16.58203125" style="1" customWidth="1"/>
    <col min="9" max="9" width="1.58203125" style="2" customWidth="1"/>
    <col min="10" max="10" width="8.58203125" style="2" customWidth="1"/>
    <col min="11" max="16384" width="8.75" style="2"/>
  </cols>
  <sheetData>
    <row r="1" spans="1:9" ht="9" customHeight="1" x14ac:dyDescent="0.25">
      <c r="I1" s="2" t="s">
        <v>0</v>
      </c>
    </row>
    <row r="2" spans="1:9" ht="96" customHeight="1" x14ac:dyDescent="0.25">
      <c r="B2" s="75" t="str">
        <f>"October "&amp;CalendarYear</f>
        <v>October 2020</v>
      </c>
      <c r="C2" s="75"/>
      <c r="D2" s="75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5">
      <c r="A4" s="5"/>
      <c r="B4" s="41">
        <f t="array" ref="B4:H4">DaysAndWeeks+DATE(CalendarYear,10,1)-WEEKDAY(DATE(CalendarYear,10,1),(WeekStart="Monday")+1)+1</f>
        <v>44101</v>
      </c>
      <c r="C4" s="41">
        <v>44102</v>
      </c>
      <c r="D4" s="41">
        <v>44103</v>
      </c>
      <c r="E4" s="41">
        <v>44104</v>
      </c>
      <c r="F4" s="41">
        <v>44105</v>
      </c>
      <c r="G4" s="41">
        <v>44106</v>
      </c>
      <c r="H4" s="41">
        <v>44107</v>
      </c>
    </row>
    <row r="5" spans="1:9" s="18" customFormat="1" ht="56.15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DaysAndWeeks+DATE(CalendarYear,10,1)-WEEKDAY(DATE(CalendarYear,10,1),(WeekStart="Monday")+1)+8</f>
        <v>44108</v>
      </c>
      <c r="C6" s="44">
        <v>44109</v>
      </c>
      <c r="D6" s="44">
        <v>44110</v>
      </c>
      <c r="E6" s="44">
        <v>44111</v>
      </c>
      <c r="F6" s="44">
        <v>44112</v>
      </c>
      <c r="G6" s="44">
        <v>44113</v>
      </c>
      <c r="H6" s="44">
        <v>44114</v>
      </c>
    </row>
    <row r="7" spans="1:9" s="18" customFormat="1" ht="56.15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DaysAndWeeks+DATE(CalendarYear,10,1)-WEEKDAY(DATE(CalendarYear,10,1),(WeekStart="Monday")+1)+15</f>
        <v>44115</v>
      </c>
      <c r="C8" s="45">
        <v>44116</v>
      </c>
      <c r="D8" s="45">
        <v>44117</v>
      </c>
      <c r="E8" s="45">
        <v>44118</v>
      </c>
      <c r="F8" s="45">
        <v>44119</v>
      </c>
      <c r="G8" s="45">
        <v>44120</v>
      </c>
      <c r="H8" s="45">
        <v>44121</v>
      </c>
    </row>
    <row r="9" spans="1:9" s="18" customFormat="1" ht="56.15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DaysAndWeeks+DATE(CalendarYear,10,1)-WEEKDAY(DATE(CalendarYear,10,1),(WeekStart="Monday")+1)+22</f>
        <v>44122</v>
      </c>
      <c r="C10" s="44">
        <v>44123</v>
      </c>
      <c r="D10" s="44">
        <v>44124</v>
      </c>
      <c r="E10" s="44">
        <v>44125</v>
      </c>
      <c r="F10" s="44">
        <v>44126</v>
      </c>
      <c r="G10" s="44">
        <v>44127</v>
      </c>
      <c r="H10" s="44">
        <v>44128</v>
      </c>
    </row>
    <row r="11" spans="1:9" s="18" customFormat="1" ht="56.15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DaysAndWeeks+DATE(CalendarYear,10,1)-WEEKDAY(DATE(CalendarYear,10,1),(WeekStart="Monday")+1)+29</f>
        <v>44129</v>
      </c>
      <c r="C12" s="45">
        <v>44130</v>
      </c>
      <c r="D12" s="45">
        <v>44131</v>
      </c>
      <c r="E12" s="45">
        <v>44132</v>
      </c>
      <c r="F12" s="45">
        <v>44133</v>
      </c>
      <c r="G12" s="45">
        <v>44134</v>
      </c>
      <c r="H12" s="45">
        <v>44135</v>
      </c>
    </row>
    <row r="13" spans="1:9" s="18" customFormat="1" ht="56.15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DaysAndWeeks+DATE(CalendarYear,10,1)-WEEKDAY(DATE(CalendarYear,10,1),(WeekStart="Monday")+1)+36</f>
        <v>44136</v>
      </c>
      <c r="C14" s="44">
        <v>44137</v>
      </c>
      <c r="D14" s="76" t="s">
        <v>5</v>
      </c>
      <c r="E14" s="76"/>
      <c r="F14" s="76"/>
      <c r="G14" s="76"/>
      <c r="H14" s="77"/>
    </row>
    <row r="15" spans="1:9" s="18" customFormat="1" ht="56.15" customHeight="1" x14ac:dyDescent="0.25">
      <c r="A15" s="17"/>
      <c r="B15" s="42"/>
      <c r="C15" s="42"/>
      <c r="D15" s="78"/>
      <c r="E15" s="78"/>
      <c r="F15" s="78"/>
      <c r="G15" s="78"/>
      <c r="H15" s="79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showRowColHeaders="0" workbookViewId="0"/>
  </sheetViews>
  <sheetFormatPr defaultColWidth="8.75" defaultRowHeight="13.5" x14ac:dyDescent="0.25"/>
  <cols>
    <col min="1" max="1" width="1.58203125" style="1" customWidth="1"/>
    <col min="2" max="8" width="16.58203125" style="1" customWidth="1"/>
    <col min="9" max="9" width="1.58203125" style="2" customWidth="1"/>
    <col min="10" max="10" width="8.58203125" style="2" customWidth="1"/>
    <col min="11" max="16384" width="8.75" style="2"/>
  </cols>
  <sheetData>
    <row r="1" spans="1:9" ht="9" customHeight="1" x14ac:dyDescent="0.25">
      <c r="I1" s="2" t="s">
        <v>0</v>
      </c>
    </row>
    <row r="2" spans="1:9" ht="96" customHeight="1" x14ac:dyDescent="0.25">
      <c r="B2" s="75" t="str">
        <f>"November "&amp;CalendarYear</f>
        <v>November 2020</v>
      </c>
      <c r="C2" s="75"/>
      <c r="D2" s="75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5">
      <c r="A4" s="5"/>
      <c r="B4" s="41">
        <f t="array" ref="B4:H4">DaysAndWeeks+DATE(CalendarYear,11,1)-WEEKDAY(DATE(CalendarYear,11,1),(WeekStart="Monday")+1)+1</f>
        <v>44136</v>
      </c>
      <c r="C4" s="41">
        <v>44137</v>
      </c>
      <c r="D4" s="41">
        <v>44138</v>
      </c>
      <c r="E4" s="41">
        <v>44139</v>
      </c>
      <c r="F4" s="41">
        <v>44140</v>
      </c>
      <c r="G4" s="41">
        <v>44141</v>
      </c>
      <c r="H4" s="41">
        <v>44142</v>
      </c>
    </row>
    <row r="5" spans="1:9" s="18" customFormat="1" ht="56.15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DaysAndWeeks+DATE(CalendarYear,11,1)-WEEKDAY(DATE(CalendarYear,11,1),(WeekStart="Monday")+1)+8</f>
        <v>44143</v>
      </c>
      <c r="C6" s="44">
        <v>44144</v>
      </c>
      <c r="D6" s="44">
        <v>44145</v>
      </c>
      <c r="E6" s="44">
        <v>44146</v>
      </c>
      <c r="F6" s="44">
        <v>44147</v>
      </c>
      <c r="G6" s="44">
        <v>44148</v>
      </c>
      <c r="H6" s="44">
        <v>44149</v>
      </c>
    </row>
    <row r="7" spans="1:9" s="18" customFormat="1" ht="56.15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DaysAndWeeks+DATE(CalendarYear,11,1)-WEEKDAY(DATE(CalendarYear,11,1),(WeekStart="Monday")+1)+15</f>
        <v>44150</v>
      </c>
      <c r="C8" s="45">
        <v>44151</v>
      </c>
      <c r="D8" s="45">
        <v>44152</v>
      </c>
      <c r="E8" s="45">
        <v>44153</v>
      </c>
      <c r="F8" s="45">
        <v>44154</v>
      </c>
      <c r="G8" s="45">
        <v>44155</v>
      </c>
      <c r="H8" s="45">
        <v>44156</v>
      </c>
    </row>
    <row r="9" spans="1:9" s="18" customFormat="1" ht="56.15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DaysAndWeeks+DATE(CalendarYear,11,1)-WEEKDAY(DATE(CalendarYear,11,1),(WeekStart="Monday")+1)+22</f>
        <v>44157</v>
      </c>
      <c r="C10" s="44">
        <v>44158</v>
      </c>
      <c r="D10" s="44">
        <v>44159</v>
      </c>
      <c r="E10" s="44">
        <v>44160</v>
      </c>
      <c r="F10" s="44">
        <v>44161</v>
      </c>
      <c r="G10" s="44">
        <v>44162</v>
      </c>
      <c r="H10" s="44">
        <v>44163</v>
      </c>
    </row>
    <row r="11" spans="1:9" s="18" customFormat="1" ht="56.15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DaysAndWeeks+DATE(CalendarYear,11,1)-WEEKDAY(DATE(CalendarYear,11,1),(WeekStart="Monday")+1)+29</f>
        <v>44164</v>
      </c>
      <c r="C12" s="45">
        <v>44165</v>
      </c>
      <c r="D12" s="45">
        <v>44166</v>
      </c>
      <c r="E12" s="45">
        <v>44167</v>
      </c>
      <c r="F12" s="45">
        <v>44168</v>
      </c>
      <c r="G12" s="45">
        <v>44169</v>
      </c>
      <c r="H12" s="45">
        <v>44170</v>
      </c>
    </row>
    <row r="13" spans="1:9" s="18" customFormat="1" ht="56.15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DaysAndWeeks+DATE(CalendarYear,11,1)-WEEKDAY(DATE(CalendarYear,11,1),(WeekStart="Monday")+1)+36</f>
        <v>44171</v>
      </c>
      <c r="C14" s="44">
        <v>44172</v>
      </c>
      <c r="D14" s="76" t="s">
        <v>5</v>
      </c>
      <c r="E14" s="76"/>
      <c r="F14" s="76"/>
      <c r="G14" s="76"/>
      <c r="H14" s="77"/>
    </row>
    <row r="15" spans="1:9" s="18" customFormat="1" ht="56.15" customHeight="1" x14ac:dyDescent="0.25">
      <c r="A15" s="17"/>
      <c r="B15" s="42"/>
      <c r="C15" s="42"/>
      <c r="D15" s="78"/>
      <c r="E15" s="78"/>
      <c r="F15" s="78"/>
      <c r="G15" s="78"/>
      <c r="H15" s="79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showRowColHeaders="0" workbookViewId="0"/>
  </sheetViews>
  <sheetFormatPr defaultColWidth="8.75" defaultRowHeight="13.5" x14ac:dyDescent="0.25"/>
  <cols>
    <col min="1" max="1" width="1.58203125" style="1" customWidth="1"/>
    <col min="2" max="8" width="16.58203125" style="1" customWidth="1"/>
    <col min="9" max="9" width="1.58203125" style="2" customWidth="1"/>
    <col min="10" max="10" width="8.58203125" style="2" customWidth="1"/>
    <col min="11" max="16384" width="8.75" style="2"/>
  </cols>
  <sheetData>
    <row r="1" spans="1:9" ht="9" customHeight="1" x14ac:dyDescent="0.25">
      <c r="I1" s="2" t="s">
        <v>0</v>
      </c>
    </row>
    <row r="2" spans="1:9" ht="96" customHeight="1" x14ac:dyDescent="0.25">
      <c r="B2" s="58" t="str">
        <f>"December "&amp;CalendarYear</f>
        <v>December 2020</v>
      </c>
      <c r="C2" s="58"/>
      <c r="D2" s="58"/>
      <c r="E2" s="3"/>
      <c r="F2" s="3"/>
      <c r="G2" s="3"/>
      <c r="H2" s="4"/>
    </row>
    <row r="3" spans="1:9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35">
      <c r="A4" s="5"/>
      <c r="B4" s="14">
        <f t="array" ref="B4:H4">DaysAndWeeks+DATE(CalendarYear,12,1)-WEEKDAY(DATE(CalendarYear,12,1),(WeekStart="Monday")+1)+1</f>
        <v>44164</v>
      </c>
      <c r="C4" s="14">
        <v>44165</v>
      </c>
      <c r="D4" s="14">
        <v>44166</v>
      </c>
      <c r="E4" s="14">
        <v>44167</v>
      </c>
      <c r="F4" s="14">
        <v>44168</v>
      </c>
      <c r="G4" s="14">
        <v>44169</v>
      </c>
      <c r="H4" s="15">
        <v>44170</v>
      </c>
    </row>
    <row r="5" spans="1:9" s="18" customFormat="1" ht="56.15" customHeight="1" x14ac:dyDescent="0.25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25">
      <c r="A6" s="5"/>
      <c r="B6" s="8">
        <f t="array" ref="B6:H6">DaysAndWeeks+DATE(CalendarYear,12,1)-WEEKDAY(DATE(CalendarYear,12,1),(WeekStart="Monday")+1)+8</f>
        <v>44171</v>
      </c>
      <c r="C6" s="8">
        <v>44172</v>
      </c>
      <c r="D6" s="8">
        <v>44173</v>
      </c>
      <c r="E6" s="8">
        <v>44174</v>
      </c>
      <c r="F6" s="8">
        <v>44175</v>
      </c>
      <c r="G6" s="8">
        <v>44176</v>
      </c>
      <c r="H6" s="8">
        <v>44177</v>
      </c>
    </row>
    <row r="7" spans="1:9" s="18" customFormat="1" ht="56.15" customHeight="1" x14ac:dyDescent="0.25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25">
      <c r="A8" s="5"/>
      <c r="B8" s="7">
        <f t="array" ref="B8:H8">DaysAndWeeks+DATE(CalendarYear,12,1)-WEEKDAY(DATE(CalendarYear,12,1),(WeekStart="Monday")+1)+15</f>
        <v>44178</v>
      </c>
      <c r="C8" s="7">
        <v>44179</v>
      </c>
      <c r="D8" s="7">
        <v>44180</v>
      </c>
      <c r="E8" s="7">
        <v>44181</v>
      </c>
      <c r="F8" s="7">
        <v>44182</v>
      </c>
      <c r="G8" s="7">
        <v>44183</v>
      </c>
      <c r="H8" s="7">
        <v>44184</v>
      </c>
    </row>
    <row r="9" spans="1:9" s="18" customFormat="1" ht="56.15" customHeight="1" x14ac:dyDescent="0.25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25">
      <c r="A10" s="5"/>
      <c r="B10" s="8">
        <f t="array" ref="B10:H10">DaysAndWeeks+DATE(CalendarYear,12,1)-WEEKDAY(DATE(CalendarYear,12,1),(WeekStart="Monday")+1)+22</f>
        <v>44185</v>
      </c>
      <c r="C10" s="8">
        <v>44186</v>
      </c>
      <c r="D10" s="8">
        <v>44187</v>
      </c>
      <c r="E10" s="8">
        <v>44188</v>
      </c>
      <c r="F10" s="8">
        <v>44189</v>
      </c>
      <c r="G10" s="8">
        <v>44190</v>
      </c>
      <c r="H10" s="8">
        <v>44191</v>
      </c>
    </row>
    <row r="11" spans="1:9" s="18" customFormat="1" ht="56.15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25">
      <c r="A12" s="5"/>
      <c r="B12" s="7">
        <f t="array" ref="B12:H12">DaysAndWeeks+DATE(CalendarYear,12,1)-WEEKDAY(DATE(CalendarYear,12,1),(WeekStart="Monday")+1)+29</f>
        <v>44192</v>
      </c>
      <c r="C12" s="7">
        <v>44193</v>
      </c>
      <c r="D12" s="7">
        <v>44194</v>
      </c>
      <c r="E12" s="7">
        <v>44195</v>
      </c>
      <c r="F12" s="7">
        <v>44196</v>
      </c>
      <c r="G12" s="7">
        <v>44197</v>
      </c>
      <c r="H12" s="7">
        <v>44198</v>
      </c>
    </row>
    <row r="13" spans="1:9" s="18" customFormat="1" ht="56.15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25">
      <c r="A14" s="5"/>
      <c r="B14" s="8">
        <f t="array" ref="B14:C14">DaysAndWeeks+DATE(CalendarYear,12,1)-WEEKDAY(DATE(CalendarYear,12,1),(WeekStart="Monday")+1)+36</f>
        <v>44199</v>
      </c>
      <c r="C14" s="8">
        <v>44200</v>
      </c>
      <c r="D14" s="59" t="s">
        <v>5</v>
      </c>
      <c r="E14" s="59"/>
      <c r="F14" s="59"/>
      <c r="G14" s="59"/>
      <c r="H14" s="60"/>
    </row>
    <row r="15" spans="1:9" s="18" customFormat="1" ht="56.15" customHeight="1" x14ac:dyDescent="0.25">
      <c r="A15" s="17"/>
      <c r="B15" s="19"/>
      <c r="C15" s="19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B20271-DBF4-4EBA-824D-0E74CCAA174D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9B8A745B-63BA-4F9A-A6E5-C457B3F40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1B5DC0-C7DA-4FC0-BFE2-1D1407D5E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2018-10-01T01:21:37Z</dcterms:created>
  <dcterms:modified xsi:type="dcterms:W3CDTF">2020-03-19T19:19:59Z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