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0" windowWidth="8340" windowHeight="5565" activeTab="3"/>
  </bookViews>
  <sheets>
    <sheet name="Overview" sheetId="1" r:id="rId1"/>
    <sheet name="Expense Sheet" sheetId="2" r:id="rId2"/>
    <sheet name="Categorized Expense Sheet" sheetId="4" r:id="rId3"/>
    <sheet name="GOAL" sheetId="3" r:id="rId4"/>
  </sheets>
  <calcPr calcId="125725"/>
</workbook>
</file>

<file path=xl/calcChain.xml><?xml version="1.0" encoding="utf-8"?>
<calcChain xmlns="http://schemas.openxmlformats.org/spreadsheetml/2006/main">
  <c r="B2" i="3"/>
  <c r="I9" i="1" l="1"/>
  <c r="Q7"/>
  <c r="R6"/>
  <c r="P6"/>
  <c r="E12"/>
  <c r="E11"/>
  <c r="J29" i="4"/>
  <c r="D32"/>
  <c r="J42"/>
  <c r="E132" i="2"/>
  <c r="E120"/>
  <c r="J31" i="4" s="1"/>
  <c r="E117" i="2"/>
  <c r="E110"/>
  <c r="F109" s="1"/>
  <c r="E96"/>
  <c r="E89"/>
  <c r="E82"/>
  <c r="E80"/>
  <c r="E64"/>
  <c r="E50"/>
  <c r="E55"/>
  <c r="E40"/>
  <c r="E36"/>
  <c r="E26"/>
  <c r="E19"/>
  <c r="E15"/>
  <c r="E8"/>
  <c r="E6"/>
  <c r="D8" i="4" s="1"/>
  <c r="F49" i="2"/>
  <c r="F95"/>
  <c r="F116"/>
  <c r="F128"/>
  <c r="D46" i="4"/>
  <c r="F5" i="2" l="1"/>
  <c r="J28" i="4"/>
  <c r="J51"/>
  <c r="J50"/>
  <c r="J49"/>
  <c r="J41"/>
  <c r="J40"/>
  <c r="J39"/>
  <c r="J32"/>
  <c r="J30"/>
  <c r="J27"/>
  <c r="J26"/>
  <c r="J19"/>
  <c r="J18"/>
  <c r="J11"/>
  <c r="J10"/>
  <c r="J9"/>
  <c r="J8"/>
  <c r="D48"/>
  <c r="D25"/>
  <c r="D47"/>
  <c r="D49" s="1"/>
  <c r="D39"/>
  <c r="D38"/>
  <c r="D37"/>
  <c r="D36"/>
  <c r="D35"/>
  <c r="D34"/>
  <c r="D33"/>
  <c r="D10"/>
  <c r="A63"/>
  <c r="E57"/>
  <c r="K52"/>
  <c r="E49"/>
  <c r="K43"/>
  <c r="E40"/>
  <c r="K33"/>
  <c r="E26"/>
  <c r="K20"/>
  <c r="E19"/>
  <c r="K12"/>
  <c r="D40" l="1"/>
  <c r="J52"/>
  <c r="J20"/>
  <c r="J12"/>
  <c r="J33"/>
  <c r="G67"/>
  <c r="J43"/>
  <c r="H39"/>
  <c r="I11" i="1" l="1"/>
  <c r="H10"/>
  <c r="H7"/>
  <c r="H6"/>
  <c r="I9" i="2"/>
  <c r="E44"/>
  <c r="F35" s="1"/>
  <c r="D11" i="4"/>
  <c r="A2" i="3"/>
  <c r="P2" i="1"/>
  <c r="O9"/>
  <c r="E105" i="2"/>
  <c r="D56" i="4"/>
  <c r="D55"/>
  <c r="D17"/>
  <c r="E87" i="2"/>
  <c r="D18" i="4"/>
  <c r="D12"/>
  <c r="D57" l="1"/>
  <c r="D14"/>
  <c r="F86" i="2"/>
  <c r="D16" i="4"/>
  <c r="F104" i="2"/>
  <c r="H12" i="1"/>
  <c r="I5"/>
  <c r="I12" s="1"/>
  <c r="R2" s="1"/>
  <c r="C2" i="3"/>
  <c r="F142" i="2"/>
  <c r="D143"/>
  <c r="E122"/>
  <c r="D75"/>
  <c r="E74" s="1"/>
  <c r="F73" s="1"/>
  <c r="E29"/>
  <c r="F22" s="1"/>
  <c r="E13"/>
  <c r="N7" i="1"/>
  <c r="N6"/>
  <c r="N5"/>
  <c r="D7"/>
  <c r="D6"/>
  <c r="I6" s="1"/>
  <c r="D5"/>
  <c r="D9" i="4" l="1"/>
  <c r="F12" i="2"/>
  <c r="F137"/>
  <c r="N13" i="1"/>
  <c r="N17"/>
  <c r="N19"/>
  <c r="N21"/>
  <c r="D13" i="4"/>
  <c r="D15"/>
  <c r="N20" i="1"/>
  <c r="N15"/>
  <c r="N22"/>
  <c r="N18"/>
  <c r="N14"/>
  <c r="O7"/>
  <c r="E7"/>
  <c r="O2" s="1"/>
  <c r="D19" i="4" l="1"/>
  <c r="N12" i="1"/>
  <c r="N11"/>
  <c r="N16"/>
  <c r="D26" i="4"/>
  <c r="O22" i="1" l="1"/>
  <c r="O23" s="1"/>
  <c r="O25" s="1"/>
  <c r="G65" i="4"/>
  <c r="E52" l="1"/>
  <c r="K36"/>
  <c r="E43"/>
  <c r="E5"/>
  <c r="K46"/>
  <c r="K23"/>
  <c r="E29"/>
  <c r="K5"/>
  <c r="E22"/>
</calcChain>
</file>

<file path=xl/comments1.xml><?xml version="1.0" encoding="utf-8"?>
<comments xmlns="http://schemas.openxmlformats.org/spreadsheetml/2006/main">
  <authors>
    <author>Step</author>
    <author>tiffany</author>
    <author/>
  </authors>
  <commentList>
    <comment ref="E6" authorId="0">
      <text>
        <r>
          <rPr>
            <b/>
            <sz val="9"/>
            <color indexed="81"/>
            <rFont val="Tahoma"/>
            <family val="2"/>
          </rPr>
          <t>Step:</t>
        </r>
        <r>
          <rPr>
            <sz val="9"/>
            <color indexed="81"/>
            <rFont val="Tahoma"/>
            <family val="2"/>
          </rPr>
          <t xml:space="preserve">
Excomm Folders for CPR info</t>
        </r>
      </text>
    </comment>
    <comment ref="D7" authorId="0">
      <text>
        <r>
          <rPr>
            <b/>
            <sz val="9"/>
            <color indexed="81"/>
            <rFont val="Tahoma"/>
            <family val="2"/>
          </rPr>
          <t>Step:</t>
        </r>
        <r>
          <rPr>
            <sz val="9"/>
            <color indexed="81"/>
            <rFont val="Tahoma"/>
            <family val="2"/>
          </rPr>
          <t xml:space="preserve">
Excomm Folders for CPR info</t>
        </r>
      </text>
    </comment>
    <comment ref="D9" authorId="0">
      <text>
        <r>
          <rPr>
            <b/>
            <sz val="9"/>
            <color indexed="81"/>
            <rFont val="Tahoma"/>
            <family val="2"/>
          </rPr>
          <t>Step:</t>
        </r>
        <r>
          <rPr>
            <sz val="9"/>
            <color indexed="81"/>
            <rFont val="Tahoma"/>
            <family val="2"/>
          </rPr>
          <t xml:space="preserve">
this was changed because we only stayed one night</t>
        </r>
      </text>
    </comment>
    <comment ref="F12" authorId="0">
      <text>
        <r>
          <rPr>
            <b/>
            <sz val="9"/>
            <color indexed="81"/>
            <rFont val="Tahoma"/>
            <family val="2"/>
          </rPr>
          <t>Step:</t>
        </r>
        <r>
          <rPr>
            <sz val="9"/>
            <color indexed="81"/>
            <rFont val="Tahoma"/>
            <family val="2"/>
          </rPr>
          <t xml:space="preserve">
Please see how much you can get donated. Also, we will apply for the community service minifund and hopefully get some money. Sharon or Bonnie or both should come with us to the interview</t>
        </r>
      </text>
    </comment>
    <comment ref="E13" authorId="0">
      <text>
        <r>
          <rPr>
            <b/>
            <sz val="9"/>
            <color indexed="81"/>
            <rFont val="Tahoma"/>
            <family val="2"/>
          </rPr>
          <t>Step:</t>
        </r>
        <r>
          <rPr>
            <sz val="9"/>
            <color indexed="81"/>
            <rFont val="Tahoma"/>
            <family val="2"/>
          </rPr>
          <t xml:space="preserve">
30+ hr/$5
50+ hr/$10
75+ hr/$15
100+ hr/$20</t>
        </r>
      </text>
    </comment>
    <comment ref="D14" authorId="1">
      <text>
        <r>
          <rPr>
            <b/>
            <sz val="9"/>
            <color indexed="81"/>
            <rFont val="Tahoma"/>
            <family val="2"/>
          </rPr>
          <t>tiffany:</t>
        </r>
        <r>
          <rPr>
            <sz val="9"/>
            <color indexed="81"/>
            <rFont val="Tahoma"/>
            <family val="2"/>
          </rPr>
          <t xml:space="preserve">
money off dues or banquet, whichever they prefer.  </t>
        </r>
      </text>
    </comment>
    <comment ref="D20" authorId="0">
      <text>
        <r>
          <rPr>
            <b/>
            <sz val="9"/>
            <color indexed="81"/>
            <rFont val="Tahoma"/>
            <family val="2"/>
          </rPr>
          <t>Step:</t>
        </r>
        <r>
          <rPr>
            <sz val="9"/>
            <color indexed="81"/>
            <rFont val="Tahoma"/>
            <family val="2"/>
          </rPr>
          <t xml:space="preserve">
Halloween…depends on Service Action Committee</t>
        </r>
      </text>
    </comment>
    <comment ref="D25" authorId="0">
      <text>
        <r>
          <rPr>
            <b/>
            <sz val="9"/>
            <color indexed="81"/>
            <rFont val="Tahoma"/>
            <family val="2"/>
          </rPr>
          <t>Step:</t>
        </r>
        <r>
          <rPr>
            <sz val="9"/>
            <color indexed="81"/>
            <rFont val="Tahoma"/>
            <family val="2"/>
          </rPr>
          <t xml:space="preserve">
We're giving the option of 3 teams but they might choose not to do it.</t>
        </r>
      </text>
    </comment>
    <comment ref="D27" authorId="0">
      <text>
        <r>
          <rPr>
            <b/>
            <sz val="9"/>
            <color indexed="81"/>
            <rFont val="Tahoma"/>
            <family val="2"/>
          </rPr>
          <t>Step:</t>
        </r>
        <r>
          <rPr>
            <sz val="9"/>
            <color indexed="81"/>
            <rFont val="Tahoma"/>
            <family val="2"/>
          </rPr>
          <t xml:space="preserve">
Is this how much they spent last term? </t>
        </r>
      </text>
    </comment>
    <comment ref="E36" authorId="0">
      <text>
        <r>
          <rPr>
            <b/>
            <sz val="9"/>
            <color indexed="81"/>
            <rFont val="Tahoma"/>
            <family val="2"/>
          </rPr>
          <t>Step:</t>
        </r>
        <r>
          <rPr>
            <sz val="9"/>
            <color indexed="81"/>
            <rFont val="Tahoma"/>
            <family val="2"/>
          </rPr>
          <t xml:space="preserve">
</t>
        </r>
      </text>
    </comment>
    <comment ref="D37" authorId="0">
      <text>
        <r>
          <rPr>
            <b/>
            <sz val="9"/>
            <color indexed="81"/>
            <rFont val="Tahoma"/>
            <family val="2"/>
          </rPr>
          <t>Step:</t>
        </r>
        <r>
          <rPr>
            <sz val="9"/>
            <color indexed="81"/>
            <rFont val="Tahoma"/>
            <family val="2"/>
          </rPr>
          <t xml:space="preserve">
$15 ea for flags per family</t>
        </r>
      </text>
    </comment>
    <comment ref="D39" authorId="0">
      <text>
        <r>
          <rPr>
            <b/>
            <sz val="9"/>
            <color indexed="81"/>
            <rFont val="Tahoma"/>
            <family val="2"/>
          </rPr>
          <t>Step:</t>
        </r>
        <r>
          <rPr>
            <sz val="9"/>
            <color indexed="81"/>
            <rFont val="Tahoma"/>
            <family val="2"/>
          </rPr>
          <t xml:space="preserve">
For the letters on the membership paddle</t>
        </r>
      </text>
    </comment>
    <comment ref="D41" authorId="0">
      <text>
        <r>
          <rPr>
            <b/>
            <sz val="9"/>
            <color indexed="81"/>
            <rFont val="Tahoma"/>
            <family val="2"/>
          </rPr>
          <t>Step:</t>
        </r>
        <r>
          <rPr>
            <sz val="9"/>
            <color indexed="81"/>
            <rFont val="Tahoma"/>
            <family val="2"/>
          </rPr>
          <t xml:space="preserve">
For the paddle</t>
        </r>
      </text>
    </comment>
    <comment ref="D42" authorId="0">
      <text>
        <r>
          <rPr>
            <b/>
            <sz val="9"/>
            <color indexed="81"/>
            <rFont val="Tahoma"/>
            <family val="2"/>
          </rPr>
          <t xml:space="preserve">Step:
</t>
        </r>
        <r>
          <rPr>
            <sz val="9"/>
            <color indexed="81"/>
            <rFont val="Tahoma"/>
            <family val="2"/>
          </rPr>
          <t>For the paddles</t>
        </r>
      </text>
    </comment>
    <comment ref="C43" authorId="1">
      <text>
        <r>
          <rPr>
            <b/>
            <sz val="9"/>
            <color indexed="81"/>
            <rFont val="Tahoma"/>
            <family val="2"/>
          </rPr>
          <t>tiffany:</t>
        </r>
        <r>
          <rPr>
            <sz val="9"/>
            <color indexed="81"/>
            <rFont val="Tahoma"/>
            <family val="2"/>
          </rPr>
          <t xml:space="preserve">
check on this
</t>
        </r>
      </text>
    </comment>
    <comment ref="D43" authorId="1">
      <text>
        <r>
          <rPr>
            <b/>
            <sz val="9"/>
            <color indexed="81"/>
            <rFont val="Tahoma"/>
            <family val="2"/>
          </rPr>
          <t>tiffany:</t>
        </r>
        <r>
          <rPr>
            <sz val="9"/>
            <color indexed="81"/>
            <rFont val="Tahoma"/>
            <family val="2"/>
          </rPr>
          <t xml:space="preserve">
they might do this…theyre going to check on the price and email us</t>
        </r>
      </text>
    </comment>
    <comment ref="D46" authorId="1">
      <text>
        <r>
          <rPr>
            <b/>
            <sz val="9"/>
            <color indexed="81"/>
            <rFont val="Tahoma"/>
            <family val="2"/>
          </rPr>
          <t>tiffany:</t>
        </r>
        <r>
          <rPr>
            <sz val="9"/>
            <color indexed="81"/>
            <rFont val="Tahoma"/>
            <family val="2"/>
          </rPr>
          <t xml:space="preserve">
includes eating contests during meeting, 3 large events (bonfire, park day, etc), one small event per week</t>
        </r>
      </text>
    </comment>
    <comment ref="D51" authorId="1">
      <text>
        <r>
          <rPr>
            <b/>
            <sz val="9"/>
            <color indexed="81"/>
            <rFont val="Tahoma"/>
            <family val="2"/>
          </rPr>
          <t>tiffany:</t>
        </r>
        <r>
          <rPr>
            <sz val="9"/>
            <color indexed="81"/>
            <rFont val="Tahoma"/>
            <family val="2"/>
          </rPr>
          <t xml:space="preserve">
for pledges...</t>
        </r>
      </text>
    </comment>
    <comment ref="D53" authorId="1">
      <text>
        <r>
          <rPr>
            <b/>
            <sz val="9"/>
            <color indexed="81"/>
            <rFont val="Tahoma"/>
            <family val="2"/>
          </rPr>
          <t>tiffany:</t>
        </r>
        <r>
          <rPr>
            <sz val="9"/>
            <color indexed="81"/>
            <rFont val="Tahoma"/>
            <family val="2"/>
          </rPr>
          <t xml:space="preserve">
shipping from nationals</t>
        </r>
      </text>
    </comment>
    <comment ref="D56" authorId="1">
      <text>
        <r>
          <rPr>
            <b/>
            <sz val="9"/>
            <color indexed="81"/>
            <rFont val="Tahoma"/>
            <family val="2"/>
          </rPr>
          <t xml:space="preserve">Alvin:
1200 flyers printed for activities fair = $12
posterboard and picture supplies=$17.21
pictures for posterboard=$10.50
</t>
        </r>
        <r>
          <rPr>
            <sz val="9"/>
            <color indexed="81"/>
            <rFont val="Tahoma"/>
            <family val="2"/>
          </rPr>
          <t xml:space="preserve">
</t>
        </r>
      </text>
    </comment>
    <comment ref="D57" authorId="0">
      <text>
        <r>
          <rPr>
            <b/>
            <sz val="9"/>
            <color indexed="81"/>
            <rFont val="Tahoma"/>
            <family val="2"/>
          </rPr>
          <t>Step:</t>
        </r>
        <r>
          <rPr>
            <sz val="9"/>
            <color indexed="81"/>
            <rFont val="Tahoma"/>
            <family val="2"/>
          </rPr>
          <t xml:space="preserve">
nametags, etc</t>
        </r>
      </text>
    </comment>
    <comment ref="D58" authorId="0">
      <text>
        <r>
          <rPr>
            <b/>
            <sz val="9"/>
            <color indexed="81"/>
            <rFont val="Tahoma"/>
            <family val="2"/>
          </rPr>
          <t xml:space="preserve">pillow supplies
</t>
        </r>
      </text>
    </comment>
    <comment ref="D59" authorId="0">
      <text>
        <r>
          <rPr>
            <b/>
            <sz val="9"/>
            <color indexed="81"/>
            <rFont val="Tahoma"/>
            <family val="2"/>
          </rPr>
          <t>Step:</t>
        </r>
        <r>
          <rPr>
            <sz val="9"/>
            <color indexed="81"/>
            <rFont val="Tahoma"/>
            <family val="2"/>
          </rPr>
          <t xml:space="preserve">
Pizza/Napkins/Drinks?</t>
        </r>
      </text>
    </comment>
    <comment ref="D61" authorId="1">
      <text>
        <r>
          <rPr>
            <b/>
            <sz val="9"/>
            <color indexed="81"/>
            <rFont val="Tahoma"/>
            <family val="2"/>
          </rPr>
          <t>tiffany:</t>
        </r>
        <r>
          <rPr>
            <sz val="9"/>
            <color indexed="81"/>
            <rFont val="Tahoma"/>
            <family val="2"/>
          </rPr>
          <t xml:space="preserve">
burgers, hotdogs, utensils, etc</t>
        </r>
      </text>
    </comment>
    <comment ref="D63" authorId="0">
      <text>
        <r>
          <rPr>
            <b/>
            <sz val="9"/>
            <color indexed="81"/>
            <rFont val="Tahoma"/>
            <family val="2"/>
          </rPr>
          <t>Step:</t>
        </r>
        <r>
          <rPr>
            <sz val="9"/>
            <color indexed="81"/>
            <rFont val="Tahoma"/>
            <family val="2"/>
          </rPr>
          <t xml:space="preserve">
Flyers for rush</t>
        </r>
      </text>
    </comment>
    <comment ref="D66" authorId="0">
      <text>
        <r>
          <rPr>
            <b/>
            <sz val="9"/>
            <color indexed="81"/>
            <rFont val="Tahoma"/>
            <family val="2"/>
          </rPr>
          <t>Step:</t>
        </r>
        <r>
          <rPr>
            <sz val="9"/>
            <color indexed="81"/>
            <rFont val="Tahoma"/>
            <family val="2"/>
          </rPr>
          <t xml:space="preserve">
Venue 200
Food 150</t>
        </r>
      </text>
    </comment>
    <comment ref="D75" authorId="0">
      <text>
        <r>
          <rPr>
            <b/>
            <sz val="9"/>
            <color indexed="81"/>
            <rFont val="Tahoma"/>
            <family val="2"/>
          </rPr>
          <t>Step:</t>
        </r>
        <r>
          <rPr>
            <sz val="9"/>
            <color indexed="81"/>
            <rFont val="Tahoma"/>
            <family val="2"/>
          </rPr>
          <t xml:space="preserve">
For Dinner with 6 Strangers/Dinner Sales</t>
        </r>
      </text>
    </comment>
    <comment ref="D76" authorId="0">
      <text>
        <r>
          <rPr>
            <b/>
            <sz val="9"/>
            <color indexed="81"/>
            <rFont val="Tahoma"/>
            <family val="2"/>
          </rPr>
          <t>Step:</t>
        </r>
        <r>
          <rPr>
            <sz val="9"/>
            <color indexed="81"/>
            <rFont val="Tahoma"/>
            <family val="2"/>
          </rPr>
          <t xml:space="preserve">
For wood, graham crackers, marshmallows, chocolate, lighter fluid</t>
        </r>
      </text>
    </comment>
    <comment ref="D77" authorId="0">
      <text>
        <r>
          <rPr>
            <b/>
            <sz val="9"/>
            <color indexed="81"/>
            <rFont val="Tahoma"/>
            <family val="2"/>
          </rPr>
          <t>Step:</t>
        </r>
        <r>
          <rPr>
            <sz val="9"/>
            <color indexed="81"/>
            <rFont val="Tahoma"/>
            <family val="2"/>
          </rPr>
          <t xml:space="preserve">
volcano tea, krispy kreme, bake sale</t>
        </r>
      </text>
    </comment>
    <comment ref="D78" authorId="0">
      <text>
        <r>
          <rPr>
            <b/>
            <sz val="9"/>
            <color indexed="81"/>
            <rFont val="Tahoma"/>
            <family val="2"/>
          </rPr>
          <t>Step:</t>
        </r>
        <r>
          <rPr>
            <sz val="9"/>
            <color indexed="81"/>
            <rFont val="Tahoma"/>
            <family val="2"/>
          </rPr>
          <t xml:space="preserve">
Look this up.. 
For misc supplies like check books, etc</t>
        </r>
      </text>
    </comment>
    <comment ref="D79" authorId="0">
      <text>
        <r>
          <rPr>
            <b/>
            <sz val="9"/>
            <color indexed="81"/>
            <rFont val="Tahoma"/>
            <family val="2"/>
          </rPr>
          <t>Step:</t>
        </r>
        <r>
          <rPr>
            <sz val="9"/>
            <color indexed="81"/>
            <rFont val="Tahoma"/>
            <family val="2"/>
          </rPr>
          <t xml:space="preserve">
Incentive to do 4 Fundraisers. Pay for family shirt… should vote on incentive.. Assume 20 people and prize is around $10. </t>
        </r>
      </text>
    </comment>
    <comment ref="D81" authorId="1">
      <text>
        <r>
          <rPr>
            <b/>
            <sz val="9"/>
            <color indexed="81"/>
            <rFont val="Tahoma"/>
            <family val="2"/>
          </rPr>
          <t>tiffany:</t>
        </r>
        <r>
          <rPr>
            <sz val="9"/>
            <color indexed="81"/>
            <rFont val="Tahoma"/>
            <family val="2"/>
          </rPr>
          <t xml:space="preserve">
including campout and CPR and all chapter activities</t>
        </r>
      </text>
    </comment>
    <comment ref="D83" authorId="0">
      <text>
        <r>
          <rPr>
            <b/>
            <sz val="9"/>
            <color indexed="81"/>
            <rFont val="Tahoma"/>
            <family val="2"/>
          </rPr>
          <t>Step:</t>
        </r>
        <r>
          <rPr>
            <sz val="9"/>
            <color indexed="81"/>
            <rFont val="Tahoma"/>
            <family val="2"/>
          </rPr>
          <t xml:space="preserve">
For prizes</t>
        </r>
      </text>
    </comment>
    <comment ref="D88" authorId="0">
      <text>
        <r>
          <rPr>
            <b/>
            <sz val="9"/>
            <color indexed="81"/>
            <rFont val="Tahoma"/>
            <family val="2"/>
          </rPr>
          <t>Step:</t>
        </r>
        <r>
          <rPr>
            <sz val="9"/>
            <color indexed="81"/>
            <rFont val="Tahoma"/>
            <family val="2"/>
          </rPr>
          <t xml:space="preserve">
3 alumni dinners x $50 ea ...work with Melinda</t>
        </r>
      </text>
    </comment>
    <comment ref="D90" authorId="1">
      <text>
        <r>
          <rPr>
            <b/>
            <sz val="9"/>
            <color indexed="81"/>
            <rFont val="Tahoma"/>
            <family val="2"/>
          </rPr>
          <t>tiffany:</t>
        </r>
        <r>
          <rPr>
            <sz val="9"/>
            <color indexed="81"/>
            <rFont val="Tahoma"/>
            <family val="2"/>
          </rPr>
          <t xml:space="preserve">
$100/yr …we might already have money set aside for this, admin will get back to us</t>
        </r>
      </text>
    </comment>
    <comment ref="D91" authorId="1">
      <text>
        <r>
          <rPr>
            <b/>
            <sz val="9"/>
            <color indexed="81"/>
            <rFont val="Tahoma"/>
            <family val="2"/>
          </rPr>
          <t>tiffany:</t>
        </r>
        <r>
          <rPr>
            <sz val="9"/>
            <color indexed="81"/>
            <rFont val="Tahoma"/>
            <family val="2"/>
          </rPr>
          <t xml:space="preserve">
$10/year …we might already have money set aside for this…admin will get back to us</t>
        </r>
      </text>
    </comment>
    <comment ref="E92" authorId="1">
      <text>
        <r>
          <rPr>
            <b/>
            <sz val="9"/>
            <color indexed="81"/>
            <rFont val="Tahoma"/>
            <family val="2"/>
          </rPr>
          <t>tiffany:</t>
        </r>
        <r>
          <rPr>
            <sz val="9"/>
            <color indexed="81"/>
            <rFont val="Tahoma"/>
            <family val="2"/>
          </rPr>
          <t xml:space="preserve">
$45 for every 3 months…going to pay for 6 months because new excomm won't be initiated by Jan.</t>
        </r>
      </text>
    </comment>
    <comment ref="F95" authorId="2">
      <text>
        <r>
          <rPr>
            <sz val="9"/>
            <color indexed="8"/>
            <rFont val="Verdana"/>
            <family val="2"/>
          </rPr>
          <t xml:space="preserve">historian must also do programs for Banquet.. Was not included in budget… think about other things you need to do.
</t>
        </r>
      </text>
    </comment>
    <comment ref="D97" authorId="0">
      <text>
        <r>
          <rPr>
            <sz val="9"/>
            <color indexed="81"/>
            <rFont val="Tahoma"/>
            <family val="2"/>
          </rPr>
          <t>she wants to make customized tshirt and collage</t>
        </r>
      </text>
    </comment>
    <comment ref="D98" authorId="0">
      <text>
        <r>
          <rPr>
            <b/>
            <sz val="9"/>
            <color indexed="81"/>
            <rFont val="Tahoma"/>
            <family val="2"/>
          </rPr>
          <t>Step:</t>
        </r>
        <r>
          <rPr>
            <sz val="9"/>
            <color indexed="81"/>
            <rFont val="Tahoma"/>
            <family val="2"/>
          </rPr>
          <t xml:space="preserve">
For candles, tablecloth, flag, banner, display easles? If needed.
</t>
        </r>
      </text>
    </comment>
    <comment ref="D106" authorId="0">
      <text>
        <r>
          <rPr>
            <b/>
            <sz val="9"/>
            <color indexed="81"/>
            <rFont val="Tahoma"/>
            <family val="2"/>
          </rPr>
          <t>this is going to be like the LDF fund…50 this term and 50 next term so we can have 100 total for dance comp props</t>
        </r>
      </text>
    </comment>
    <comment ref="D107" authorId="0">
      <text>
        <r>
          <rPr>
            <b/>
            <sz val="9"/>
            <color indexed="81"/>
            <rFont val="Tahoma"/>
            <family val="2"/>
          </rPr>
          <t>for prizes or something at chi hosted events</t>
        </r>
      </text>
    </comment>
    <comment ref="E110" authorId="2">
      <text>
        <r>
          <rPr>
            <b/>
            <sz val="8"/>
            <color indexed="8"/>
            <rFont val="Times New Roman"/>
            <family val="1"/>
          </rPr>
          <t>dependent on award given</t>
        </r>
      </text>
    </comment>
    <comment ref="D111" authorId="1">
      <text>
        <r>
          <rPr>
            <b/>
            <sz val="9"/>
            <color indexed="81"/>
            <rFont val="Tahoma"/>
            <family val="2"/>
          </rPr>
          <t>tiffany:</t>
        </r>
        <r>
          <rPr>
            <sz val="9"/>
            <color indexed="81"/>
            <rFont val="Tahoma"/>
            <family val="2"/>
          </rPr>
          <t xml:space="preserve">
for extra pins, caution tape, whatever she wants to use it for</t>
        </r>
      </text>
    </comment>
    <comment ref="D112" authorId="2">
      <text>
        <r>
          <rPr>
            <sz val="8"/>
            <color indexed="8"/>
            <rFont val="Times New Roman"/>
            <family val="1"/>
          </rPr>
          <t>around 110 active pins left over from previous term</t>
        </r>
      </text>
    </comment>
    <comment ref="D113" authorId="0">
      <text>
        <r>
          <rPr>
            <b/>
            <sz val="9"/>
            <color indexed="81"/>
            <rFont val="Tahoma"/>
            <family val="2"/>
          </rPr>
          <t>Step:</t>
        </r>
        <r>
          <rPr>
            <sz val="9"/>
            <color indexed="81"/>
            <rFont val="Tahoma"/>
            <family val="2"/>
          </rPr>
          <t xml:space="preserve">
Around 75 pledge pins leftover from last quarter</t>
        </r>
      </text>
    </comment>
    <comment ref="D118" authorId="0">
      <text>
        <r>
          <rPr>
            <b/>
            <sz val="9"/>
            <color indexed="81"/>
            <rFont val="Tahoma"/>
            <family val="2"/>
          </rPr>
          <t>Step:</t>
        </r>
        <r>
          <rPr>
            <sz val="9"/>
            <color indexed="81"/>
            <rFont val="Tahoma"/>
            <family val="2"/>
          </rPr>
          <t xml:space="preserve">
Level 2 and 3 Golden Eagle Awards--Frank bought Level 1s in bulk last term. </t>
        </r>
      </text>
    </comment>
    <comment ref="D121" authorId="0">
      <text>
        <r>
          <rPr>
            <b/>
            <sz val="9"/>
            <color indexed="81"/>
            <rFont val="Tahoma"/>
            <family val="2"/>
          </rPr>
          <t>Step:</t>
        </r>
        <r>
          <rPr>
            <sz val="9"/>
            <color indexed="81"/>
            <rFont val="Tahoma"/>
            <family val="2"/>
          </rPr>
          <t xml:space="preserve">
Melinda.. Do you want to do this? </t>
        </r>
      </text>
    </comment>
    <comment ref="F122" authorId="1">
      <text>
        <r>
          <rPr>
            <b/>
            <sz val="9"/>
            <color indexed="81"/>
            <rFont val="Tahoma"/>
            <family val="2"/>
          </rPr>
          <t>tiffany:</t>
        </r>
        <r>
          <rPr>
            <sz val="9"/>
            <color indexed="81"/>
            <rFont val="Tahoma"/>
            <family val="2"/>
          </rPr>
          <t xml:space="preserve">
wait, huh?</t>
        </r>
      </text>
    </comment>
    <comment ref="F128" authorId="0">
      <text>
        <r>
          <rPr>
            <b/>
            <sz val="9"/>
            <color indexed="81"/>
            <rFont val="Tahoma"/>
            <family val="2"/>
          </rPr>
          <t>Step:</t>
        </r>
        <r>
          <rPr>
            <sz val="9"/>
            <color indexed="81"/>
            <rFont val="Tahoma"/>
            <family val="2"/>
          </rPr>
          <t xml:space="preserve">
has any of these expenses changed?? </t>
        </r>
      </text>
    </comment>
    <comment ref="E129" authorId="2">
      <text>
        <r>
          <rPr>
            <b/>
            <sz val="8"/>
            <color indexed="8"/>
            <rFont val="Times New Roman"/>
            <family val="1"/>
          </rPr>
          <t xml:space="preserve">Room for Fall/Winter Initiation/Activation
CUSTODIAL FEES
Will depend for Activation
</t>
        </r>
      </text>
    </comment>
    <comment ref="E130" authorId="0">
      <text>
        <r>
          <rPr>
            <b/>
            <sz val="9"/>
            <color indexed="81"/>
            <rFont val="Tahoma"/>
            <family val="2"/>
          </rPr>
          <t>Step:</t>
        </r>
        <r>
          <rPr>
            <sz val="9"/>
            <color indexed="81"/>
            <rFont val="Tahoma"/>
            <family val="2"/>
          </rPr>
          <t xml:space="preserve">
Set aside for nationals. </t>
        </r>
      </text>
    </comment>
    <comment ref="E132" authorId="0">
      <text>
        <r>
          <rPr>
            <b/>
            <sz val="9"/>
            <color indexed="81"/>
            <rFont val="Tahoma"/>
            <family val="2"/>
          </rPr>
          <t>Step:</t>
        </r>
        <r>
          <rPr>
            <sz val="9"/>
            <color indexed="81"/>
            <rFont val="Tahoma"/>
            <family val="2"/>
          </rPr>
          <t xml:space="preserve">
What about decorations, pamphlets, etc?? </t>
        </r>
      </text>
    </comment>
    <comment ref="D135" authorId="1">
      <text>
        <r>
          <rPr>
            <b/>
            <sz val="9"/>
            <color indexed="81"/>
            <rFont val="Tahoma"/>
            <family val="2"/>
          </rPr>
          <t>tiffany:</t>
        </r>
        <r>
          <rPr>
            <sz val="9"/>
            <color indexed="81"/>
            <rFont val="Tahoma"/>
            <family val="2"/>
          </rPr>
          <t xml:space="preserve">
might not need this if we are goinna go thru paypal</t>
        </r>
      </text>
    </comment>
    <comment ref="F142" authorId="0">
      <text>
        <r>
          <rPr>
            <b/>
            <sz val="9"/>
            <color indexed="81"/>
            <rFont val="Tahoma"/>
            <family val="2"/>
          </rPr>
          <t>Step:</t>
        </r>
        <r>
          <rPr>
            <sz val="9"/>
            <color indexed="81"/>
            <rFont val="Tahoma"/>
            <family val="2"/>
          </rPr>
          <t xml:space="preserve">
Talk about how much we want to be subsidized this term</t>
        </r>
      </text>
    </comment>
  </commentList>
</comments>
</file>

<file path=xl/sharedStrings.xml><?xml version="1.0" encoding="utf-8"?>
<sst xmlns="http://schemas.openxmlformats.org/spreadsheetml/2006/main" count="273" uniqueCount="175">
  <si>
    <t>Income</t>
  </si>
  <si>
    <t>Active Dues</t>
  </si>
  <si>
    <t>Pledge Activation</t>
  </si>
  <si>
    <t>Pledge Initiation</t>
  </si>
  <si>
    <t>Cost</t>
  </si>
  <si>
    <t>Number</t>
  </si>
  <si>
    <t>Fundraisers</t>
  </si>
  <si>
    <t>APO's Got Talent</t>
  </si>
  <si>
    <t>Projected</t>
  </si>
  <si>
    <t>TOTAL PROJECTED INCOME</t>
  </si>
  <si>
    <t>Alpha Phi Omega-Chi Chapter</t>
  </si>
  <si>
    <t>Fall Term 2009</t>
  </si>
  <si>
    <t>Expenses</t>
  </si>
  <si>
    <t>Active Expense</t>
  </si>
  <si>
    <t>Initation Expense</t>
  </si>
  <si>
    <t>Activation Expense</t>
  </si>
  <si>
    <t>Total</t>
  </si>
  <si>
    <t>Alpha Phi Omega - Chi Chapter</t>
  </si>
  <si>
    <t>PRESIDENT</t>
  </si>
  <si>
    <t>Officer Amt.</t>
  </si>
  <si>
    <t>CPR</t>
  </si>
  <si>
    <t>Venue</t>
  </si>
  <si>
    <t>SERVICE VP</t>
  </si>
  <si>
    <t>Service Prize</t>
  </si>
  <si>
    <t>FELLOWSHIP VP</t>
  </si>
  <si>
    <t>Misc</t>
  </si>
  <si>
    <t>IM Sports</t>
  </si>
  <si>
    <t>Banquet</t>
  </si>
  <si>
    <t>Decorations</t>
  </si>
  <si>
    <t>Gag Awards</t>
  </si>
  <si>
    <t>Programs</t>
  </si>
  <si>
    <t>LGN</t>
  </si>
  <si>
    <t>MEMBERSHIP VP</t>
  </si>
  <si>
    <t xml:space="preserve">Officer Amt. </t>
  </si>
  <si>
    <t>Family Heads</t>
  </si>
  <si>
    <t>Birthday Committee</t>
  </si>
  <si>
    <t>Active Activity</t>
  </si>
  <si>
    <t>PLEDGE PARENTS</t>
  </si>
  <si>
    <t>Signature Books</t>
  </si>
  <si>
    <t>Pledge Fellowship</t>
  </si>
  <si>
    <t>Rush</t>
  </si>
  <si>
    <t>Game Night</t>
  </si>
  <si>
    <t>Service</t>
  </si>
  <si>
    <t>Info Night</t>
  </si>
  <si>
    <t>Progressive Dinner</t>
  </si>
  <si>
    <t>BBQ Night</t>
  </si>
  <si>
    <t>Rush T-Shirts</t>
  </si>
  <si>
    <t>Promotional Items</t>
  </si>
  <si>
    <t>Campout</t>
  </si>
  <si>
    <t>Gas</t>
  </si>
  <si>
    <t>Tents and Equipment</t>
  </si>
  <si>
    <t>Subsidies</t>
  </si>
  <si>
    <t>FINANCE VP</t>
  </si>
  <si>
    <t>Dinner Reimbursement</t>
  </si>
  <si>
    <t>Bonfire Reimbursment</t>
  </si>
  <si>
    <t>ADMINISTRATIVE VP</t>
  </si>
  <si>
    <t>Website</t>
  </si>
  <si>
    <t>Webhosting</t>
  </si>
  <si>
    <t>Domain name</t>
  </si>
  <si>
    <t>Mail Box</t>
  </si>
  <si>
    <t>HISTORIAN</t>
  </si>
  <si>
    <t>Brother of Week</t>
  </si>
  <si>
    <t>SERGEANT AT ARMS</t>
  </si>
  <si>
    <t>Active Pins</t>
  </si>
  <si>
    <t>Pledge Pins</t>
  </si>
  <si>
    <t>CHAPTER ADVISOR</t>
  </si>
  <si>
    <t>Meet the Advisors</t>
  </si>
  <si>
    <t>Alumni Association</t>
  </si>
  <si>
    <t>Paid for w/ Fees</t>
  </si>
  <si>
    <t>Domain Name Fee</t>
  </si>
  <si>
    <t>Webhost</t>
  </si>
  <si>
    <t>MISCELLANEOUS</t>
  </si>
  <si>
    <t>Room Fees</t>
  </si>
  <si>
    <t>Leadership Development Fund</t>
  </si>
  <si>
    <t>SUBSIDIES</t>
  </si>
  <si>
    <t xml:space="preserve">Banquet </t>
  </si>
  <si>
    <t>Gas Reimbursement</t>
  </si>
  <si>
    <t xml:space="preserve"> </t>
  </si>
  <si>
    <t>TOTAL</t>
  </si>
  <si>
    <t xml:space="preserve">Fall '09 </t>
  </si>
  <si>
    <t>Folders for Excomm</t>
  </si>
  <si>
    <t>SOOF</t>
  </si>
  <si>
    <t>3 Teams/$45 each</t>
  </si>
  <si>
    <t xml:space="preserve">Looking Good Night </t>
  </si>
  <si>
    <t>Equipment</t>
  </si>
  <si>
    <t>Awards</t>
  </si>
  <si>
    <t>CTO Ticketing</t>
  </si>
  <si>
    <t>EMH Award</t>
  </si>
  <si>
    <t>LFS Award</t>
  </si>
  <si>
    <t>Venue/Food (Subsidized)</t>
  </si>
  <si>
    <t>Venue (Subsidized)</t>
  </si>
  <si>
    <t>Gas (Subsidized)</t>
  </si>
  <si>
    <t>Pledge Of the Week</t>
  </si>
  <si>
    <t>IC CHAIR</t>
  </si>
  <si>
    <t>Golden Eagle Awards</t>
  </si>
  <si>
    <t>Misc-Leadership Wkshop, printing etc.</t>
  </si>
  <si>
    <t>Bake/Food Sales</t>
  </si>
  <si>
    <t>Misc-Checks, Receipt Books</t>
  </si>
  <si>
    <t>Bigger Events</t>
  </si>
  <si>
    <t>Bingo Night/Game night</t>
  </si>
  <si>
    <t>Alumni Dinner/Social</t>
  </si>
  <si>
    <t>Meet the Advisors event</t>
  </si>
  <si>
    <t>Init/Activation Supplies</t>
  </si>
  <si>
    <t>Dance Comp Materials</t>
  </si>
  <si>
    <t>Build a Library</t>
  </si>
  <si>
    <t>Bookshelves</t>
  </si>
  <si>
    <t>Supplies-Paint, Brushes etc.</t>
  </si>
  <si>
    <t>Chairs/Rugs/Scanner/Misc</t>
  </si>
  <si>
    <t>Small Scale Project</t>
  </si>
  <si>
    <t>Playground/Park day/Orphanage</t>
  </si>
  <si>
    <t>ACTUAL</t>
  </si>
  <si>
    <t>Excess/Deficit</t>
  </si>
  <si>
    <t>President</t>
  </si>
  <si>
    <t>Service VP</t>
  </si>
  <si>
    <t>EXPENSES</t>
  </si>
  <si>
    <t>Fellowship VP</t>
  </si>
  <si>
    <t>Membership VP</t>
  </si>
  <si>
    <t>Pledge Parents</t>
  </si>
  <si>
    <t>Finance VP</t>
  </si>
  <si>
    <t>Admin VP</t>
  </si>
  <si>
    <t xml:space="preserve">Historian </t>
  </si>
  <si>
    <t>Interchapter Chair</t>
  </si>
  <si>
    <t>Sergeant at Arms</t>
  </si>
  <si>
    <t>Chapter Advisor</t>
  </si>
  <si>
    <t>Miscellaneous</t>
  </si>
  <si>
    <t>TOTAL PROJECTED EXPENSES</t>
  </si>
  <si>
    <t>Donation to Charity</t>
  </si>
  <si>
    <t>ESTIMATED</t>
  </si>
  <si>
    <t>TOTAL ESTIMATED SURPLUS/DEFICIT</t>
  </si>
  <si>
    <t xml:space="preserve">President </t>
  </si>
  <si>
    <t>GOAL</t>
  </si>
  <si>
    <t>AMOUNT TO GO!!!</t>
  </si>
  <si>
    <t>AMOUNT RAISED</t>
  </si>
  <si>
    <t>Alpha Phi Omega – Chi Chapter</t>
  </si>
  <si>
    <t>Officers' Budget</t>
  </si>
  <si>
    <t>Officers</t>
  </si>
  <si>
    <t>Actual</t>
  </si>
  <si>
    <t>Item</t>
  </si>
  <si>
    <t>Pledge Parent</t>
  </si>
  <si>
    <t>Administrative VP</t>
  </si>
  <si>
    <t>Historian</t>
  </si>
  <si>
    <t>Active Activities</t>
  </si>
  <si>
    <t>Cabinet Planning Retreat (CPR)</t>
  </si>
  <si>
    <t>Room fees</t>
  </si>
  <si>
    <t>Rush Week</t>
  </si>
  <si>
    <t>Event</t>
  </si>
  <si>
    <t>Rush T-shirts</t>
  </si>
  <si>
    <t>Winning Family Letters</t>
  </si>
  <si>
    <t>Mailbox</t>
  </si>
  <si>
    <t xml:space="preserve">Item </t>
  </si>
  <si>
    <t>Looking Good Night</t>
  </si>
  <si>
    <t>Last Revised:</t>
  </si>
  <si>
    <t xml:space="preserve">Total Projected Expense </t>
  </si>
  <si>
    <t>Actual Amount Expensed</t>
  </si>
  <si>
    <t>Incentives</t>
  </si>
  <si>
    <t>should keep track of people with tenure</t>
  </si>
  <si>
    <t>AAA Award</t>
  </si>
  <si>
    <t>Pledge Manual</t>
  </si>
  <si>
    <t>Activities Fair</t>
  </si>
  <si>
    <t>Venue Reservation</t>
  </si>
  <si>
    <t>Eval Awards</t>
  </si>
  <si>
    <t>APO Idol</t>
  </si>
  <si>
    <t>Active Related Events</t>
  </si>
  <si>
    <t>Family-Related Events</t>
  </si>
  <si>
    <t>ACTUAL TD</t>
  </si>
  <si>
    <t>Family Related Events</t>
  </si>
  <si>
    <t>Spring 2009 -- Expense Sheet</t>
  </si>
  <si>
    <t>Nationals (LDF)</t>
  </si>
  <si>
    <t xml:space="preserve">Service </t>
  </si>
  <si>
    <t>Services</t>
  </si>
  <si>
    <t>Build A Library</t>
  </si>
  <si>
    <t>LFS, EMH, AAA Awards</t>
  </si>
  <si>
    <t>Bigger Fundraising Events</t>
  </si>
  <si>
    <t>LDF ~ 2700</t>
  </si>
  <si>
    <t>Sectionals</t>
  </si>
</sst>
</file>

<file path=xl/styles.xml><?xml version="1.0" encoding="utf-8"?>
<styleSheet xmlns="http://schemas.openxmlformats.org/spreadsheetml/2006/main">
  <numFmts count="10">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00"/>
    <numFmt numFmtId="165" formatCode="_(\$* #,##0.00_);_(\$* \(#,##0.00\);_(\$* \-??_);_(@_)"/>
    <numFmt numFmtId="166" formatCode="\$#,##0.00_);[Red]&quot;($&quot;#,##0.00\)"/>
    <numFmt numFmtId="167" formatCode="#,##0.00%;[Red]\-#,##0.00%"/>
  </numFmts>
  <fonts count="54">
    <font>
      <sz val="11"/>
      <color theme="1"/>
      <name val="Calibri"/>
      <family val="2"/>
      <scheme val="minor"/>
    </font>
    <font>
      <b/>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ＭＳ Ｐゴシック"/>
      <family val="2"/>
      <charset val="128"/>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u val="singleAccounting"/>
      <sz val="11"/>
      <color theme="1"/>
      <name val="Calibri"/>
      <family val="2"/>
      <scheme val="minor"/>
    </font>
    <font>
      <u/>
      <sz val="11"/>
      <color theme="1"/>
      <name val="Calibri"/>
      <family val="2"/>
      <scheme val="minor"/>
    </font>
    <font>
      <u val="doubleAccounting"/>
      <sz val="11"/>
      <color theme="1"/>
      <name val="Calibri"/>
      <family val="2"/>
      <scheme val="minor"/>
    </font>
    <font>
      <b/>
      <u/>
      <sz val="11"/>
      <color theme="1"/>
      <name val="Calibri"/>
      <family val="2"/>
      <scheme val="minor"/>
    </font>
    <font>
      <sz val="10"/>
      <name val="Verdana"/>
      <family val="2"/>
    </font>
    <font>
      <b/>
      <sz val="10"/>
      <name val="Verdana"/>
      <family val="2"/>
    </font>
    <font>
      <sz val="10"/>
      <color indexed="12"/>
      <name val="Verdana"/>
      <family val="2"/>
    </font>
    <font>
      <i/>
      <sz val="10"/>
      <name val="Verdana"/>
      <family val="2"/>
    </font>
    <font>
      <b/>
      <sz val="10"/>
      <color indexed="16"/>
      <name val="Verdana"/>
      <family val="2"/>
    </font>
    <font>
      <b/>
      <sz val="10"/>
      <color indexed="12"/>
      <name val="Verdana"/>
      <family val="2"/>
    </font>
    <font>
      <sz val="10"/>
      <color indexed="16"/>
      <name val="Verdana"/>
      <family val="2"/>
    </font>
    <font>
      <b/>
      <i/>
      <sz val="10"/>
      <name val="Verdana"/>
      <family val="2"/>
    </font>
    <font>
      <sz val="10"/>
      <color indexed="9"/>
      <name val="Verdana"/>
      <family val="2"/>
    </font>
    <font>
      <b/>
      <sz val="10"/>
      <color indexed="9"/>
      <name val="Verdana"/>
      <family val="2"/>
    </font>
    <font>
      <sz val="9"/>
      <color indexed="8"/>
      <name val="Verdana"/>
      <family val="2"/>
    </font>
    <font>
      <b/>
      <sz val="8"/>
      <color indexed="8"/>
      <name val="Times New Roman"/>
      <family val="1"/>
    </font>
    <font>
      <sz val="8"/>
      <color indexed="8"/>
      <name val="Times New Roman"/>
      <family val="1"/>
    </font>
    <font>
      <b/>
      <u val="doubleAccounting"/>
      <sz val="11"/>
      <color theme="1"/>
      <name val="Calibri"/>
      <family val="2"/>
      <scheme val="minor"/>
    </font>
    <font>
      <sz val="9"/>
      <color indexed="81"/>
      <name val="Tahoma"/>
      <family val="2"/>
    </font>
    <font>
      <b/>
      <sz val="9"/>
      <color indexed="81"/>
      <name val="Tahoma"/>
      <family val="2"/>
    </font>
    <font>
      <sz val="11"/>
      <color theme="1"/>
      <name val="Calibri"/>
      <family val="2"/>
      <scheme val="minor"/>
    </font>
    <font>
      <b/>
      <u/>
      <sz val="22"/>
      <color theme="1"/>
      <name val="Calibri"/>
      <family val="2"/>
      <scheme val="minor"/>
    </font>
    <font>
      <sz val="22"/>
      <color theme="1"/>
      <name val="Calibri"/>
      <family val="2"/>
      <scheme val="minor"/>
    </font>
    <font>
      <b/>
      <sz val="12"/>
      <name val="Arial"/>
      <family val="2"/>
    </font>
    <font>
      <sz val="10"/>
      <name val="Arial"/>
      <family val="2"/>
    </font>
    <font>
      <b/>
      <u/>
      <sz val="10"/>
      <name val="Arial"/>
      <family val="2"/>
    </font>
    <font>
      <b/>
      <sz val="10"/>
      <name val="Arial"/>
      <family val="2"/>
    </font>
    <font>
      <i/>
      <sz val="10"/>
      <color indexed="12"/>
      <name val="Arial"/>
      <family val="2"/>
    </font>
    <font>
      <sz val="10"/>
      <color indexed="10"/>
      <name val="Arial"/>
      <family val="2"/>
    </font>
    <font>
      <b/>
      <sz val="10"/>
      <color indexed="10"/>
      <name val="Arial"/>
      <family val="2"/>
    </font>
    <font>
      <sz val="10"/>
      <color indexed="12"/>
      <name val="Arial"/>
      <family val="2"/>
    </font>
    <font>
      <sz val="10"/>
      <color indexed="9"/>
      <name val="Arial"/>
      <family val="2"/>
    </font>
    <font>
      <b/>
      <sz val="10"/>
      <color rgb="FFFF0000"/>
      <name val="Arial"/>
      <family val="2"/>
    </font>
    <font>
      <b/>
      <sz val="11"/>
      <color rgb="FFFF0000"/>
      <name val="Calibri"/>
      <family val="2"/>
      <scheme val="minor"/>
    </font>
  </fonts>
  <fills count="23">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12"/>
        <bgColor indexed="64"/>
      </patternFill>
    </fill>
    <fill>
      <patternFill patternType="solid">
        <fgColor indexed="13"/>
        <bgColor indexed="34"/>
      </patternFill>
    </fill>
    <fill>
      <patternFill patternType="solid">
        <fgColor indexed="13"/>
        <bgColor indexed="64"/>
      </patternFill>
    </fill>
    <fill>
      <patternFill patternType="solid">
        <fgColor indexed="11"/>
        <bgColor indexed="49"/>
      </patternFill>
    </fill>
    <fill>
      <patternFill patternType="solid">
        <fgColor rgb="FFFFFF00"/>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ck">
        <color rgb="FFFF0000"/>
      </left>
      <right style="thick">
        <color rgb="FFFF0000"/>
      </right>
      <top style="thick">
        <color rgb="FFFF0000"/>
      </top>
      <bottom style="thick">
        <color rgb="FFFF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bottom style="thin">
        <color indexed="8"/>
      </bottom>
      <diagonal/>
    </border>
    <border>
      <left/>
      <right/>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auto="1"/>
      </top>
      <bottom/>
      <diagonal/>
    </border>
    <border>
      <left/>
      <right/>
      <top style="thin">
        <color indexed="64"/>
      </top>
      <bottom/>
      <diagonal/>
    </border>
  </borders>
  <cellStyleXfs count="4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3"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4" fillId="15" borderId="0" applyNumberFormat="0" applyBorder="0" applyAlignment="0" applyProtection="0"/>
    <xf numFmtId="0" fontId="5" fillId="2" borderId="1" applyNumberFormat="0" applyAlignment="0" applyProtection="0"/>
    <xf numFmtId="0" fontId="6" fillId="16" borderId="2" applyNumberFormat="0" applyAlignment="0" applyProtection="0"/>
    <xf numFmtId="0" fontId="8" fillId="0" borderId="0" applyNumberFormat="0" applyFill="0" applyBorder="0" applyAlignment="0" applyProtection="0"/>
    <xf numFmtId="0" fontId="9" fillId="17"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3" borderId="1" applyNumberFormat="0" applyAlignment="0" applyProtection="0"/>
    <xf numFmtId="0" fontId="14" fillId="0" borderId="6" applyNumberFormat="0" applyFill="0" applyAlignment="0" applyProtection="0"/>
    <xf numFmtId="0" fontId="15" fillId="8" borderId="0" applyNumberFormat="0" applyBorder="0" applyAlignment="0" applyProtection="0"/>
    <xf numFmtId="0" fontId="7" fillId="4" borderId="7" applyNumberFormat="0" applyFont="0" applyAlignment="0" applyProtection="0"/>
    <xf numFmtId="0" fontId="16" fillId="2"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xf numFmtId="165" fontId="24" fillId="0" borderId="0" applyFill="0" applyBorder="0" applyAlignment="0" applyProtection="0"/>
    <xf numFmtId="44" fontId="40" fillId="0" borderId="0" applyFont="0" applyFill="0" applyBorder="0" applyAlignment="0" applyProtection="0"/>
  </cellStyleXfs>
  <cellXfs count="225">
    <xf numFmtId="0" fontId="0" fillId="0" borderId="0" xfId="0"/>
    <xf numFmtId="0" fontId="1" fillId="0" borderId="0" xfId="0" applyFont="1"/>
    <xf numFmtId="6" fontId="0" fillId="0" borderId="0" xfId="0" applyNumberFormat="1"/>
    <xf numFmtId="6" fontId="0" fillId="0" borderId="0" xfId="0" applyNumberFormat="1" applyAlignment="1">
      <alignment horizontal="right"/>
    </xf>
    <xf numFmtId="0" fontId="0" fillId="0" borderId="0" xfId="0" applyFont="1"/>
    <xf numFmtId="6" fontId="22" fillId="0" borderId="0" xfId="0" applyNumberFormat="1" applyFont="1"/>
    <xf numFmtId="5" fontId="0" fillId="0" borderId="0" xfId="0" applyNumberFormat="1"/>
    <xf numFmtId="5" fontId="21" fillId="0" borderId="0" xfId="0" applyNumberFormat="1" applyFont="1"/>
    <xf numFmtId="0" fontId="23" fillId="0" borderId="0" xfId="0" applyFont="1" applyAlignment="1">
      <alignment horizontal="left" vertical="center"/>
    </xf>
    <xf numFmtId="0" fontId="23" fillId="0" borderId="0" xfId="0" applyFont="1" applyAlignment="1">
      <alignment horizontal="left"/>
    </xf>
    <xf numFmtId="0" fontId="23" fillId="0" borderId="0" xfId="0" applyFont="1"/>
    <xf numFmtId="6" fontId="0" fillId="0" borderId="0" xfId="0" applyNumberFormat="1" applyBorder="1"/>
    <xf numFmtId="0" fontId="0" fillId="0" borderId="0" xfId="0" applyBorder="1"/>
    <xf numFmtId="6" fontId="20" fillId="0" borderId="0" xfId="0" applyNumberFormat="1" applyFont="1" applyBorder="1"/>
    <xf numFmtId="6" fontId="21" fillId="0" borderId="0" xfId="0" applyNumberFormat="1" applyFont="1" applyBorder="1"/>
    <xf numFmtId="6" fontId="0" fillId="0" borderId="0" xfId="0" applyNumberFormat="1" applyFont="1" applyBorder="1"/>
    <xf numFmtId="0" fontId="23" fillId="0" borderId="0" xfId="0" applyFont="1" applyAlignment="1">
      <alignment horizontal="center"/>
    </xf>
    <xf numFmtId="0" fontId="25" fillId="0" borderId="0" xfId="42" applyFont="1" applyAlignment="1">
      <alignment horizontal="left"/>
    </xf>
    <xf numFmtId="0" fontId="24" fillId="0" borderId="0" xfId="42" applyFont="1"/>
    <xf numFmtId="0" fontId="26" fillId="0" borderId="0" xfId="42" applyFont="1"/>
    <xf numFmtId="0" fontId="27" fillId="0" borderId="0" xfId="42" applyFont="1"/>
    <xf numFmtId="0" fontId="24" fillId="0" borderId="0" xfId="42" applyFont="1" applyBorder="1" applyAlignment="1">
      <alignment horizontal="left"/>
    </xf>
    <xf numFmtId="0" fontId="24" fillId="0" borderId="0" xfId="42" applyFont="1" applyBorder="1"/>
    <xf numFmtId="164" fontId="24" fillId="0" borderId="0" xfId="42" applyNumberFormat="1" applyFont="1" applyBorder="1"/>
    <xf numFmtId="164" fontId="26" fillId="0" borderId="0" xfId="42" applyNumberFormat="1" applyFont="1"/>
    <xf numFmtId="0" fontId="28" fillId="0" borderId="0" xfId="42" applyFont="1" applyFill="1" applyBorder="1" applyAlignment="1">
      <alignment horizontal="right"/>
    </xf>
    <xf numFmtId="164" fontId="29" fillId="0" borderId="11" xfId="42" applyNumberFormat="1" applyFont="1" applyBorder="1"/>
    <xf numFmtId="0" fontId="28" fillId="0" borderId="0" xfId="42" applyFont="1" applyBorder="1" applyAlignment="1">
      <alignment horizontal="right"/>
    </xf>
    <xf numFmtId="0" fontId="25" fillId="0" borderId="12" xfId="42" applyFont="1" applyBorder="1"/>
    <xf numFmtId="0" fontId="24" fillId="0" borderId="13" xfId="42" applyFont="1" applyBorder="1"/>
    <xf numFmtId="164" fontId="24" fillId="0" borderId="13" xfId="42" applyNumberFormat="1" applyFont="1" applyBorder="1"/>
    <xf numFmtId="164" fontId="25" fillId="0" borderId="14" xfId="42" applyNumberFormat="1" applyFont="1" applyBorder="1"/>
    <xf numFmtId="164" fontId="26" fillId="0" borderId="0" xfId="42" applyNumberFormat="1" applyFont="1" applyBorder="1"/>
    <xf numFmtId="0" fontId="25" fillId="0" borderId="15" xfId="42" applyFont="1" applyBorder="1"/>
    <xf numFmtId="164" fontId="25" fillId="0" borderId="16" xfId="42" applyNumberFormat="1" applyFont="1" applyBorder="1"/>
    <xf numFmtId="0" fontId="24" fillId="0" borderId="15" xfId="42" applyFont="1" applyBorder="1"/>
    <xf numFmtId="0" fontId="24" fillId="0" borderId="17" xfId="42" applyFont="1" applyBorder="1"/>
    <xf numFmtId="0" fontId="24" fillId="0" borderId="18" xfId="42" applyFont="1" applyBorder="1"/>
    <xf numFmtId="164" fontId="24" fillId="0" borderId="18" xfId="42" applyNumberFormat="1" applyFont="1" applyBorder="1"/>
    <xf numFmtId="164" fontId="25" fillId="0" borderId="19" xfId="42" applyNumberFormat="1" applyFont="1" applyBorder="1"/>
    <xf numFmtId="164" fontId="25" fillId="0" borderId="0" xfId="42" applyNumberFormat="1" applyFont="1" applyBorder="1"/>
    <xf numFmtId="0" fontId="24" fillId="0" borderId="16" xfId="42" applyFont="1" applyBorder="1"/>
    <xf numFmtId="164" fontId="24" fillId="0" borderId="0" xfId="42" applyNumberFormat="1" applyFont="1" applyBorder="1" applyAlignment="1">
      <alignment horizontal="right"/>
    </xf>
    <xf numFmtId="166" fontId="24" fillId="0" borderId="0" xfId="43" applyNumberFormat="1" applyFont="1" applyFill="1" applyBorder="1" applyAlignment="1" applyProtection="1">
      <alignment horizontal="right"/>
    </xf>
    <xf numFmtId="164" fontId="29" fillId="0" borderId="0" xfId="42" applyNumberFormat="1" applyFont="1" applyBorder="1"/>
    <xf numFmtId="0" fontId="25" fillId="0" borderId="17" xfId="42" applyFont="1" applyBorder="1"/>
    <xf numFmtId="0" fontId="25" fillId="0" borderId="0" xfId="42" applyFont="1" applyBorder="1"/>
    <xf numFmtId="0" fontId="25" fillId="0" borderId="18" xfId="42" applyFont="1" applyFill="1" applyBorder="1"/>
    <xf numFmtId="0" fontId="24" fillId="0" borderId="18" xfId="42" applyFont="1" applyFill="1" applyBorder="1"/>
    <xf numFmtId="164" fontId="24" fillId="0" borderId="18" xfId="42" applyNumberFormat="1" applyFont="1" applyFill="1" applyBorder="1"/>
    <xf numFmtId="164" fontId="25" fillId="0" borderId="19" xfId="42" applyNumberFormat="1" applyFont="1" applyFill="1" applyBorder="1"/>
    <xf numFmtId="164" fontId="29" fillId="0" borderId="20" xfId="42" applyNumberFormat="1" applyFont="1" applyFill="1" applyBorder="1"/>
    <xf numFmtId="0" fontId="30" fillId="0" borderId="0" xfId="42" applyFont="1" applyFill="1" applyBorder="1" applyAlignment="1">
      <alignment horizontal="right"/>
    </xf>
    <xf numFmtId="0" fontId="25" fillId="0" borderId="12" xfId="42" applyFont="1" applyFill="1" applyBorder="1"/>
    <xf numFmtId="165" fontId="25" fillId="0" borderId="14" xfId="42" applyNumberFormat="1" applyFont="1" applyBorder="1"/>
    <xf numFmtId="0" fontId="26" fillId="0" borderId="0" xfId="42" applyFont="1" applyFill="1" applyBorder="1"/>
    <xf numFmtId="0" fontId="24" fillId="0" borderId="15" xfId="42" applyFont="1" applyFill="1" applyBorder="1"/>
    <xf numFmtId="0" fontId="24" fillId="0" borderId="0" xfId="42" applyFont="1" applyFill="1" applyBorder="1"/>
    <xf numFmtId="165" fontId="24" fillId="0" borderId="0" xfId="43" applyFont="1" applyFill="1" applyBorder="1" applyAlignment="1" applyProtection="1"/>
    <xf numFmtId="165" fontId="25" fillId="0" borderId="16" xfId="43" applyFont="1" applyFill="1" applyBorder="1" applyAlignment="1" applyProtection="1"/>
    <xf numFmtId="0" fontId="24" fillId="0" borderId="16" xfId="42" applyFont="1" applyFill="1" applyBorder="1"/>
    <xf numFmtId="0" fontId="25" fillId="0" borderId="15" xfId="42" applyFont="1" applyFill="1" applyBorder="1"/>
    <xf numFmtId="165" fontId="25" fillId="0" borderId="16" xfId="42" applyNumberFormat="1" applyFont="1" applyBorder="1"/>
    <xf numFmtId="0" fontId="24" fillId="0" borderId="19" xfId="42" applyFont="1" applyBorder="1"/>
    <xf numFmtId="0" fontId="26" fillId="0" borderId="0" xfId="42" applyFont="1" applyBorder="1"/>
    <xf numFmtId="166" fontId="24" fillId="0" borderId="0" xfId="43" applyNumberFormat="1" applyFont="1" applyFill="1" applyBorder="1" applyAlignment="1" applyProtection="1"/>
    <xf numFmtId="164" fontId="31" fillId="0" borderId="16" xfId="42" applyNumberFormat="1" applyFont="1" applyBorder="1"/>
    <xf numFmtId="165" fontId="25" fillId="0" borderId="19" xfId="43" applyFont="1" applyBorder="1"/>
    <xf numFmtId="0" fontId="25" fillId="0" borderId="18" xfId="42" applyFont="1" applyBorder="1"/>
    <xf numFmtId="164" fontId="29" fillId="0" borderId="20" xfId="42" applyNumberFormat="1" applyFont="1" applyBorder="1"/>
    <xf numFmtId="0" fontId="28" fillId="0" borderId="0" xfId="42" applyFont="1" applyAlignment="1">
      <alignment horizontal="right"/>
    </xf>
    <xf numFmtId="164" fontId="29" fillId="0" borderId="0" xfId="42" applyNumberFormat="1" applyFont="1"/>
    <xf numFmtId="164" fontId="25" fillId="0" borderId="16" xfId="42" applyNumberFormat="1" applyFont="1" applyFill="1" applyBorder="1"/>
    <xf numFmtId="0" fontId="30" fillId="0" borderId="0" xfId="42" applyFont="1" applyBorder="1" applyAlignment="1">
      <alignment horizontal="right"/>
    </xf>
    <xf numFmtId="164" fontId="24" fillId="0" borderId="19" xfId="42" applyNumberFormat="1" applyFont="1" applyBorder="1"/>
    <xf numFmtId="0" fontId="29" fillId="0" borderId="0" xfId="42" applyFont="1" applyBorder="1"/>
    <xf numFmtId="0" fontId="29" fillId="0" borderId="0" xfId="42" applyFont="1"/>
    <xf numFmtId="0" fontId="32" fillId="0" borderId="0" xfId="42" applyFont="1" applyBorder="1"/>
    <xf numFmtId="166" fontId="25" fillId="0" borderId="16" xfId="43" applyNumberFormat="1" applyFont="1" applyFill="1" applyBorder="1" applyAlignment="1" applyProtection="1"/>
    <xf numFmtId="0" fontId="25" fillId="0" borderId="0" xfId="42" applyFont="1" applyBorder="1" applyAlignment="1">
      <alignment horizontal="right"/>
    </xf>
    <xf numFmtId="164" fontId="33" fillId="18" borderId="11" xfId="42" applyNumberFormat="1" applyFont="1" applyFill="1" applyBorder="1"/>
    <xf numFmtId="0" fontId="1" fillId="0" borderId="21" xfId="0" applyFont="1" applyBorder="1"/>
    <xf numFmtId="0" fontId="1" fillId="0" borderId="22" xfId="0" applyFont="1" applyBorder="1"/>
    <xf numFmtId="6" fontId="23" fillId="0" borderId="0" xfId="0" applyNumberFormat="1" applyFont="1" applyBorder="1"/>
    <xf numFmtId="6" fontId="37" fillId="0" borderId="10" xfId="0" applyNumberFormat="1" applyFont="1" applyBorder="1"/>
    <xf numFmtId="5" fontId="23" fillId="0" borderId="0" xfId="0" applyNumberFormat="1" applyFont="1"/>
    <xf numFmtId="166" fontId="24" fillId="0" borderId="18" xfId="43" applyNumberFormat="1" applyFont="1" applyFill="1" applyBorder="1" applyAlignment="1" applyProtection="1"/>
    <xf numFmtId="0" fontId="25" fillId="0" borderId="13" xfId="42" applyFont="1" applyBorder="1"/>
    <xf numFmtId="164" fontId="25" fillId="0" borderId="13" xfId="42" applyNumberFormat="1" applyFont="1" applyBorder="1"/>
    <xf numFmtId="7" fontId="24" fillId="0" borderId="0" xfId="42" applyNumberFormat="1" applyFont="1" applyBorder="1"/>
    <xf numFmtId="0" fontId="25" fillId="0" borderId="23" xfId="42" applyFont="1" applyBorder="1"/>
    <xf numFmtId="0" fontId="24" fillId="0" borderId="25" xfId="42" applyFont="1" applyBorder="1"/>
    <xf numFmtId="7" fontId="24" fillId="0" borderId="25" xfId="42" applyNumberFormat="1" applyFont="1" applyBorder="1"/>
    <xf numFmtId="164" fontId="25" fillId="0" borderId="24" xfId="42" applyNumberFormat="1" applyFont="1" applyBorder="1"/>
    <xf numFmtId="6" fontId="24" fillId="0" borderId="0" xfId="42" applyNumberFormat="1" applyFont="1" applyBorder="1"/>
    <xf numFmtId="165" fontId="25" fillId="0" borderId="16" xfId="42" applyNumberFormat="1" applyFont="1" applyFill="1" applyBorder="1"/>
    <xf numFmtId="0" fontId="0" fillId="0" borderId="16" xfId="0" applyBorder="1"/>
    <xf numFmtId="0" fontId="0" fillId="0" borderId="19" xfId="0" applyBorder="1"/>
    <xf numFmtId="7" fontId="0" fillId="0" borderId="0" xfId="0" applyNumberFormat="1"/>
    <xf numFmtId="7" fontId="21" fillId="0" borderId="0" xfId="0" applyNumberFormat="1" applyFont="1"/>
    <xf numFmtId="7" fontId="23" fillId="0" borderId="0" xfId="0" applyNumberFormat="1" applyFont="1"/>
    <xf numFmtId="6" fontId="37" fillId="0" borderId="0" xfId="0" applyNumberFormat="1" applyFont="1"/>
    <xf numFmtId="0" fontId="0" fillId="0" borderId="22" xfId="0" applyBorder="1"/>
    <xf numFmtId="7" fontId="37" fillId="0" borderId="10" xfId="0" applyNumberFormat="1" applyFont="1" applyBorder="1"/>
    <xf numFmtId="8" fontId="1" fillId="0" borderId="0" xfId="0" applyNumberFormat="1" applyFont="1"/>
    <xf numFmtId="6" fontId="37" fillId="0" borderId="0" xfId="0" applyNumberFormat="1" applyFont="1" applyBorder="1"/>
    <xf numFmtId="6" fontId="42" fillId="0" borderId="0" xfId="0" applyNumberFormat="1" applyFont="1" applyAlignment="1">
      <alignment horizontal="center" vertical="center"/>
    </xf>
    <xf numFmtId="0" fontId="41" fillId="0" borderId="0" xfId="0" applyFont="1" applyAlignment="1">
      <alignment horizontal="center"/>
    </xf>
    <xf numFmtId="0" fontId="44" fillId="0" borderId="0" xfId="0" applyFont="1"/>
    <xf numFmtId="0" fontId="44" fillId="0" borderId="0" xfId="0" applyFont="1" applyAlignment="1"/>
    <xf numFmtId="0" fontId="43" fillId="0" borderId="0" xfId="0" applyFont="1" applyAlignment="1">
      <alignment horizontal="center"/>
    </xf>
    <xf numFmtId="0" fontId="43" fillId="0" borderId="0" xfId="0" applyFont="1" applyAlignment="1"/>
    <xf numFmtId="0" fontId="45" fillId="19" borderId="0" xfId="0" applyFont="1" applyFill="1"/>
    <xf numFmtId="0" fontId="44" fillId="0" borderId="0" xfId="0" applyFont="1" applyFill="1"/>
    <xf numFmtId="167" fontId="44" fillId="0" borderId="0" xfId="0" applyNumberFormat="1" applyFont="1"/>
    <xf numFmtId="0" fontId="45" fillId="0" borderId="0" xfId="0" applyFont="1"/>
    <xf numFmtId="0" fontId="46" fillId="0" borderId="26" xfId="0" applyFont="1" applyBorder="1"/>
    <xf numFmtId="0" fontId="44" fillId="0" borderId="26" xfId="0" applyFont="1" applyBorder="1"/>
    <xf numFmtId="0" fontId="46" fillId="0" borderId="26" xfId="0" applyFont="1" applyBorder="1" applyAlignment="1">
      <alignment horizontal="center"/>
    </xf>
    <xf numFmtId="0" fontId="46" fillId="0" borderId="26" xfId="0" applyFont="1" applyBorder="1" applyAlignment="1"/>
    <xf numFmtId="166" fontId="47" fillId="0" borderId="0" xfId="44" applyNumberFormat="1" applyFont="1" applyFill="1" applyBorder="1" applyAlignment="1" applyProtection="1"/>
    <xf numFmtId="166" fontId="44" fillId="0" borderId="0" xfId="44" applyNumberFormat="1" applyFont="1" applyFill="1" applyBorder="1" applyAlignment="1" applyProtection="1"/>
    <xf numFmtId="166" fontId="48" fillId="0" borderId="0" xfId="44" applyNumberFormat="1" applyFont="1" applyFill="1" applyBorder="1" applyAlignment="1" applyProtection="1"/>
    <xf numFmtId="166" fontId="44" fillId="0" borderId="0" xfId="0" applyNumberFormat="1" applyFont="1"/>
    <xf numFmtId="0" fontId="44" fillId="0" borderId="25" xfId="0" applyFont="1" applyBorder="1"/>
    <xf numFmtId="0" fontId="44" fillId="0" borderId="25" xfId="0" applyFont="1" applyBorder="1" applyAlignment="1"/>
    <xf numFmtId="166" fontId="44" fillId="0" borderId="25" xfId="44" applyNumberFormat="1" applyFont="1" applyFill="1" applyBorder="1" applyAlignment="1" applyProtection="1"/>
    <xf numFmtId="166" fontId="48" fillId="0" borderId="25" xfId="44" applyNumberFormat="1" applyFont="1" applyFill="1" applyBorder="1" applyAlignment="1" applyProtection="1"/>
    <xf numFmtId="0" fontId="46" fillId="0" borderId="0" xfId="0" applyFont="1"/>
    <xf numFmtId="166" fontId="46" fillId="0" borderId="0" xfId="44" applyNumberFormat="1" applyFont="1" applyFill="1" applyBorder="1" applyAlignment="1" applyProtection="1"/>
    <xf numFmtId="166" fontId="49" fillId="0" borderId="0" xfId="44" applyNumberFormat="1" applyFont="1" applyFill="1" applyBorder="1" applyAlignment="1" applyProtection="1"/>
    <xf numFmtId="0" fontId="45" fillId="20" borderId="0" xfId="0" applyFont="1" applyFill="1"/>
    <xf numFmtId="0" fontId="44" fillId="0" borderId="0" xfId="0" applyFont="1" applyBorder="1"/>
    <xf numFmtId="166" fontId="47" fillId="0" borderId="25" xfId="44" applyNumberFormat="1" applyFont="1" applyFill="1" applyBorder="1" applyAlignment="1" applyProtection="1"/>
    <xf numFmtId="0" fontId="46" fillId="0" borderId="27" xfId="0" applyFont="1" applyBorder="1"/>
    <xf numFmtId="0" fontId="46" fillId="0" borderId="27" xfId="0" applyFont="1" applyBorder="1" applyAlignment="1"/>
    <xf numFmtId="0" fontId="46" fillId="0" borderId="27" xfId="0" applyFont="1" applyBorder="1" applyAlignment="1">
      <alignment horizontal="center"/>
    </xf>
    <xf numFmtId="166" fontId="46" fillId="0" borderId="0" xfId="0" applyNumberFormat="1" applyFont="1"/>
    <xf numFmtId="166" fontId="49" fillId="0" borderId="0" xfId="0" applyNumberFormat="1" applyFont="1"/>
    <xf numFmtId="0" fontId="44" fillId="0" borderId="0" xfId="42" applyFont="1" applyFill="1" applyBorder="1"/>
    <xf numFmtId="165" fontId="44" fillId="0" borderId="0" xfId="43" applyFont="1" applyFill="1" applyBorder="1" applyAlignment="1" applyProtection="1"/>
    <xf numFmtId="0" fontId="46" fillId="0" borderId="0" xfId="42" applyFont="1" applyFill="1" applyBorder="1"/>
    <xf numFmtId="165" fontId="46" fillId="0" borderId="0" xfId="43" applyFont="1" applyFill="1" applyBorder="1" applyAlignment="1" applyProtection="1"/>
    <xf numFmtId="0" fontId="44" fillId="19" borderId="0" xfId="0" applyFont="1" applyFill="1" applyAlignment="1"/>
    <xf numFmtId="0" fontId="44" fillId="0" borderId="26" xfId="0" applyFont="1" applyBorder="1" applyAlignment="1"/>
    <xf numFmtId="165" fontId="46" fillId="0" borderId="0" xfId="0" applyNumberFormat="1" applyFont="1"/>
    <xf numFmtId="0" fontId="44" fillId="0" borderId="0" xfId="0" applyFont="1" applyBorder="1" applyAlignment="1"/>
    <xf numFmtId="166" fontId="50" fillId="0" borderId="0" xfId="44" applyNumberFormat="1" applyFont="1" applyFill="1" applyBorder="1" applyAlignment="1" applyProtection="1">
      <alignment horizontal="right"/>
    </xf>
    <xf numFmtId="166" fontId="44" fillId="0" borderId="0" xfId="44" applyNumberFormat="1" applyFont="1" applyFill="1" applyBorder="1" applyAlignment="1" applyProtection="1">
      <alignment horizontal="right"/>
    </xf>
    <xf numFmtId="166" fontId="48" fillId="0" borderId="0" xfId="44" applyNumberFormat="1" applyFont="1" applyFill="1" applyBorder="1" applyAlignment="1" applyProtection="1">
      <alignment horizontal="right"/>
    </xf>
    <xf numFmtId="166" fontId="50" fillId="0" borderId="0" xfId="44" applyNumberFormat="1" applyFont="1" applyFill="1" applyBorder="1" applyAlignment="1" applyProtection="1"/>
    <xf numFmtId="0" fontId="45" fillId="0" borderId="0" xfId="0" applyFont="1" applyFill="1"/>
    <xf numFmtId="0" fontId="46" fillId="0" borderId="0" xfId="0" applyFont="1" applyFill="1" applyBorder="1"/>
    <xf numFmtId="0" fontId="46" fillId="0" borderId="0" xfId="0" applyFont="1" applyBorder="1"/>
    <xf numFmtId="0" fontId="46" fillId="0" borderId="0" xfId="0" applyFont="1" applyBorder="1" applyAlignment="1">
      <alignment horizontal="center"/>
    </xf>
    <xf numFmtId="165" fontId="46" fillId="0" borderId="0" xfId="44" applyNumberFormat="1" applyFont="1" applyFill="1" applyBorder="1" applyAlignment="1" applyProtection="1"/>
    <xf numFmtId="0" fontId="51" fillId="0" borderId="0" xfId="0" applyFont="1" applyAlignment="1"/>
    <xf numFmtId="166" fontId="47" fillId="0" borderId="0" xfId="44" applyNumberFormat="1" applyFont="1" applyFill="1" applyBorder="1" applyAlignment="1" applyProtection="1">
      <alignment horizontal="right"/>
    </xf>
    <xf numFmtId="0" fontId="44" fillId="0" borderId="0" xfId="0" applyFont="1" applyAlignment="1">
      <alignment horizontal="left"/>
    </xf>
    <xf numFmtId="166" fontId="50" fillId="0" borderId="25" xfId="44" applyNumberFormat="1" applyFont="1" applyFill="1" applyBorder="1" applyAlignment="1" applyProtection="1"/>
    <xf numFmtId="0" fontId="46" fillId="0" borderId="0" xfId="0" applyFont="1" applyAlignment="1"/>
    <xf numFmtId="0" fontId="44" fillId="0" borderId="0" xfId="0" applyFont="1" applyFill="1" applyAlignment="1"/>
    <xf numFmtId="0" fontId="46" fillId="19" borderId="28" xfId="0" applyFont="1" applyFill="1" applyBorder="1"/>
    <xf numFmtId="0" fontId="46" fillId="19" borderId="29" xfId="0" applyFont="1" applyFill="1" applyBorder="1"/>
    <xf numFmtId="0" fontId="44" fillId="19" borderId="29" xfId="0" applyFont="1" applyFill="1" applyBorder="1"/>
    <xf numFmtId="165" fontId="46" fillId="19" borderId="30" xfId="0" applyNumberFormat="1" applyFont="1" applyFill="1" applyBorder="1"/>
    <xf numFmtId="43" fontId="44" fillId="0" borderId="0" xfId="0" applyNumberFormat="1" applyFont="1"/>
    <xf numFmtId="0" fontId="46" fillId="21" borderId="28" xfId="0" applyFont="1" applyFill="1" applyBorder="1"/>
    <xf numFmtId="0" fontId="46" fillId="21" borderId="29" xfId="0" applyFont="1" applyFill="1" applyBorder="1"/>
    <xf numFmtId="165" fontId="46" fillId="21" borderId="30" xfId="0" applyNumberFormat="1" applyFont="1" applyFill="1" applyBorder="1"/>
    <xf numFmtId="0" fontId="24" fillId="0" borderId="31" xfId="42" applyFont="1" applyFill="1" applyBorder="1"/>
    <xf numFmtId="165" fontId="24" fillId="0" borderId="31" xfId="43" applyFont="1" applyFill="1" applyBorder="1" applyAlignment="1" applyProtection="1"/>
    <xf numFmtId="164" fontId="24" fillId="0" borderId="25" xfId="42" applyNumberFormat="1" applyFont="1" applyBorder="1"/>
    <xf numFmtId="44" fontId="25" fillId="0" borderId="24" xfId="44" applyFont="1" applyBorder="1"/>
    <xf numFmtId="44" fontId="25" fillId="0" borderId="16" xfId="44" applyFont="1" applyBorder="1"/>
    <xf numFmtId="8" fontId="0" fillId="0" borderId="0" xfId="0" applyNumberFormat="1"/>
    <xf numFmtId="8" fontId="24" fillId="0" borderId="0" xfId="42" applyNumberFormat="1" applyFont="1" applyBorder="1"/>
    <xf numFmtId="5" fontId="0" fillId="0" borderId="0" xfId="0" applyNumberFormat="1" applyBorder="1"/>
    <xf numFmtId="5" fontId="23" fillId="0" borderId="0" xfId="0" applyNumberFormat="1" applyFont="1" applyBorder="1"/>
    <xf numFmtId="0" fontId="21" fillId="0" borderId="0" xfId="0" applyFont="1"/>
    <xf numFmtId="0" fontId="44" fillId="0" borderId="32" xfId="0" applyFont="1" applyBorder="1"/>
    <xf numFmtId="165" fontId="44" fillId="0" borderId="0" xfId="0" applyNumberFormat="1" applyFont="1"/>
    <xf numFmtId="7" fontId="49" fillId="0" borderId="0" xfId="0" applyNumberFormat="1" applyFont="1"/>
    <xf numFmtId="165" fontId="44" fillId="0" borderId="0" xfId="44" applyNumberFormat="1" applyFont="1" applyFill="1" applyBorder="1" applyAlignment="1" applyProtection="1"/>
    <xf numFmtId="0" fontId="46" fillId="22" borderId="0" xfId="0" applyFont="1" applyFill="1" applyBorder="1"/>
    <xf numFmtId="10" fontId="44" fillId="0" borderId="0" xfId="44" applyNumberFormat="1" applyFont="1" applyFill="1" applyBorder="1" applyAlignment="1" applyProtection="1">
      <alignment horizontal="right"/>
    </xf>
    <xf numFmtId="0" fontId="46" fillId="0" borderId="27" xfId="0" applyFont="1" applyFill="1" applyBorder="1"/>
    <xf numFmtId="0" fontId="44" fillId="0" borderId="27" xfId="0" applyFont="1" applyBorder="1"/>
    <xf numFmtId="166" fontId="46" fillId="0" borderId="27" xfId="44" applyNumberFormat="1" applyFont="1" applyFill="1" applyBorder="1" applyAlignment="1" applyProtection="1">
      <alignment horizontal="center"/>
    </xf>
    <xf numFmtId="0" fontId="44" fillId="0" borderId="0" xfId="0" applyFont="1" applyFill="1" applyBorder="1"/>
    <xf numFmtId="166" fontId="46" fillId="0" borderId="0" xfId="44" applyNumberFormat="1" applyFont="1" applyFill="1" applyBorder="1" applyAlignment="1" applyProtection="1">
      <alignment horizontal="center"/>
    </xf>
    <xf numFmtId="0" fontId="45" fillId="22" borderId="0" xfId="0" applyFont="1" applyFill="1" applyBorder="1"/>
    <xf numFmtId="10" fontId="44" fillId="0" borderId="0" xfId="0" applyNumberFormat="1" applyFont="1" applyFill="1"/>
    <xf numFmtId="0" fontId="44" fillId="0" borderId="25" xfId="0" applyFont="1" applyFill="1" applyBorder="1"/>
    <xf numFmtId="0" fontId="46" fillId="0" borderId="25" xfId="0" applyFont="1" applyFill="1" applyBorder="1"/>
    <xf numFmtId="166" fontId="44" fillId="0" borderId="25" xfId="44" applyNumberFormat="1" applyFont="1" applyFill="1" applyBorder="1" applyAlignment="1" applyProtection="1">
      <alignment horizontal="right"/>
    </xf>
    <xf numFmtId="166" fontId="46" fillId="0" borderId="25" xfId="44" applyNumberFormat="1" applyFont="1" applyFill="1" applyBorder="1" applyAlignment="1" applyProtection="1">
      <alignment horizontal="center"/>
    </xf>
    <xf numFmtId="166" fontId="46" fillId="0" borderId="0" xfId="44" applyNumberFormat="1" applyFont="1" applyFill="1" applyBorder="1" applyAlignment="1" applyProtection="1">
      <alignment horizontal="right"/>
    </xf>
    <xf numFmtId="166" fontId="52" fillId="0" borderId="0" xfId="44" applyNumberFormat="1" applyFont="1" applyFill="1" applyBorder="1" applyAlignment="1" applyProtection="1">
      <alignment horizontal="right"/>
    </xf>
    <xf numFmtId="0" fontId="44" fillId="0" borderId="27" xfId="0" applyFont="1" applyBorder="1" applyAlignment="1"/>
    <xf numFmtId="0" fontId="46" fillId="0" borderId="27" xfId="0" applyFont="1" applyBorder="1" applyAlignment="1">
      <alignment horizontal="right"/>
    </xf>
    <xf numFmtId="0" fontId="45" fillId="22" borderId="0" xfId="0" applyFont="1" applyFill="1"/>
    <xf numFmtId="10" fontId="44" fillId="0" borderId="0" xfId="0" applyNumberFormat="1" applyFont="1"/>
    <xf numFmtId="7" fontId="1" fillId="0" borderId="0" xfId="0" applyNumberFormat="1" applyFont="1"/>
    <xf numFmtId="7" fontId="53" fillId="0" borderId="0" xfId="0" applyNumberFormat="1" applyFont="1"/>
    <xf numFmtId="0" fontId="44" fillId="0" borderId="27" xfId="0" applyFont="1" applyFill="1" applyBorder="1"/>
    <xf numFmtId="7" fontId="44" fillId="0" borderId="0" xfId="0" applyNumberFormat="1" applyFont="1" applyAlignment="1">
      <alignment horizontal="right"/>
    </xf>
    <xf numFmtId="7" fontId="44" fillId="0" borderId="0" xfId="0" applyNumberFormat="1" applyFont="1" applyBorder="1" applyAlignment="1">
      <alignment horizontal="right"/>
    </xf>
    <xf numFmtId="165" fontId="44" fillId="0" borderId="25" xfId="44" applyNumberFormat="1" applyFont="1" applyBorder="1" applyAlignment="1">
      <alignment horizontal="right"/>
    </xf>
    <xf numFmtId="8" fontId="52" fillId="0" borderId="0" xfId="0" applyNumberFormat="1" applyFont="1"/>
    <xf numFmtId="22" fontId="44" fillId="0" borderId="0" xfId="0" applyNumberFormat="1" applyFont="1" applyAlignment="1">
      <alignment horizontal="left"/>
    </xf>
    <xf numFmtId="2" fontId="44" fillId="0" borderId="25" xfId="42" applyNumberFormat="1" applyFont="1" applyFill="1" applyBorder="1"/>
    <xf numFmtId="2" fontId="44" fillId="0" borderId="25" xfId="0" applyNumberFormat="1" applyFont="1" applyBorder="1" applyAlignment="1"/>
    <xf numFmtId="2" fontId="44" fillId="0" borderId="25" xfId="0" applyNumberFormat="1" applyFont="1" applyBorder="1"/>
    <xf numFmtId="7" fontId="44" fillId="0" borderId="25" xfId="43" applyNumberFormat="1" applyFont="1" applyFill="1" applyBorder="1" applyAlignment="1" applyProtection="1"/>
    <xf numFmtId="0" fontId="46" fillId="0" borderId="32" xfId="0" applyFont="1" applyBorder="1" applyAlignment="1"/>
    <xf numFmtId="0" fontId="46" fillId="0" borderId="32" xfId="0" applyFont="1" applyBorder="1"/>
    <xf numFmtId="0" fontId="46" fillId="0" borderId="32" xfId="0" applyFont="1" applyBorder="1" applyAlignment="1">
      <alignment horizontal="center"/>
    </xf>
    <xf numFmtId="8" fontId="44" fillId="0" borderId="32" xfId="0" applyNumberFormat="1" applyFont="1" applyBorder="1" applyAlignment="1"/>
    <xf numFmtId="165" fontId="24" fillId="0" borderId="0" xfId="43" applyFont="1" applyFill="1" applyBorder="1" applyAlignment="1" applyProtection="1">
      <alignment horizontal="right"/>
    </xf>
    <xf numFmtId="164" fontId="24" fillId="0" borderId="18" xfId="42" applyNumberFormat="1" applyFont="1" applyBorder="1" applyAlignment="1">
      <alignment horizontal="right"/>
    </xf>
    <xf numFmtId="164" fontId="24" fillId="0" borderId="16" xfId="42" applyNumberFormat="1" applyFont="1" applyFill="1" applyBorder="1"/>
    <xf numFmtId="6" fontId="22" fillId="0" borderId="0" xfId="0" applyNumberFormat="1" applyFont="1" applyBorder="1"/>
    <xf numFmtId="0" fontId="43" fillId="0" borderId="0" xfId="0" applyFont="1" applyBorder="1" applyAlignment="1">
      <alignment horizontal="center"/>
    </xf>
    <xf numFmtId="0" fontId="45" fillId="19" borderId="0" xfId="0" applyFont="1" applyFill="1" applyBorder="1" applyAlignment="1">
      <alignment horizontal="left"/>
    </xf>
  </cellXfs>
  <cellStyles count="45">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urrency" xfId="44" builtinId="4"/>
    <cellStyle name="Currency_budget.preliminary - ping" xfId="43"/>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_budget.preliminary - ping" xfId="42"/>
    <cellStyle name="Note 2" xfId="37"/>
    <cellStyle name="Output 2" xfId="38"/>
    <cellStyle name="Title 2" xfId="39"/>
    <cellStyle name="Total 2" xfId="40"/>
    <cellStyle name="Warning Text 2" xfId="4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view3D>
      <c:rotX val="30"/>
      <c:perspective val="30"/>
    </c:view3D>
    <c:plotArea>
      <c:layout>
        <c:manualLayout>
          <c:layoutTarget val="inner"/>
          <c:xMode val="edge"/>
          <c:yMode val="edge"/>
          <c:x val="3.0555555555555582E-2"/>
          <c:y val="5.5555555555555455E-2"/>
          <c:w val="0.6600153105861799"/>
          <c:h val="0.89814814814814814"/>
        </c:manualLayout>
      </c:layout>
      <c:pie3DChart>
        <c:varyColors val="1"/>
        <c:ser>
          <c:idx val="0"/>
          <c:order val="0"/>
          <c:explosion val="25"/>
          <c:cat>
            <c:strRef>
              <c:f>GOAL!$B$1:$C$1</c:f>
              <c:strCache>
                <c:ptCount val="2"/>
                <c:pt idx="0">
                  <c:v>AMOUNT RAISED</c:v>
                </c:pt>
                <c:pt idx="1">
                  <c:v>AMOUNT TO GO!!!</c:v>
                </c:pt>
              </c:strCache>
            </c:strRef>
          </c:cat>
          <c:val>
            <c:numRef>
              <c:f>GOAL!$B$2:$C$2</c:f>
              <c:numCache>
                <c:formatCode>"$"#,##0_);[Red]\("$"#,##0\)</c:formatCode>
                <c:ptCount val="2"/>
                <c:pt idx="0">
                  <c:v>3092.7</c:v>
                </c:pt>
                <c:pt idx="1">
                  <c:v>907.30000000000018</c:v>
                </c:pt>
              </c:numCache>
            </c:numRef>
          </c:val>
        </c:ser>
      </c:pie3DChart>
    </c:plotArea>
    <c:legend>
      <c:legendPos val="r"/>
      <c:layout/>
    </c:legend>
    <c:plotVisOnly val="1"/>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1314450</xdr:colOff>
      <xdr:row>3</xdr:row>
      <xdr:rowOff>142875</xdr:rowOff>
    </xdr:from>
    <xdr:to>
      <xdr:col>2</xdr:col>
      <xdr:colOff>1809750</xdr:colOff>
      <xdr:row>18</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R25"/>
  <sheetViews>
    <sheetView topLeftCell="D4" workbookViewId="0">
      <selection activeCell="Q13" sqref="Q13"/>
    </sheetView>
  </sheetViews>
  <sheetFormatPr defaultRowHeight="15"/>
  <cols>
    <col min="1" max="1" width="17.140625" customWidth="1"/>
    <col min="2" max="2" width="8.42578125" customWidth="1"/>
    <col min="6" max="6" width="8.42578125" customWidth="1"/>
    <col min="7" max="7" width="10.7109375" customWidth="1"/>
    <col min="8" max="8" width="8.42578125" customWidth="1"/>
    <col min="9" max="9" width="13.28515625" customWidth="1"/>
    <col min="10" max="10" width="2.42578125" customWidth="1"/>
    <col min="11" max="11" width="19" customWidth="1"/>
    <col min="14" max="14" width="10.5703125" bestFit="1" customWidth="1"/>
    <col min="15" max="15" width="11.5703125" bestFit="1" customWidth="1"/>
    <col min="18" max="18" width="10.28515625" customWidth="1"/>
  </cols>
  <sheetData>
    <row r="1" spans="1:18">
      <c r="A1" s="1" t="s">
        <v>10</v>
      </c>
      <c r="O1" s="1" t="s">
        <v>127</v>
      </c>
      <c r="P1" s="1" t="s">
        <v>110</v>
      </c>
      <c r="Q1" s="1" t="s">
        <v>78</v>
      </c>
      <c r="R1" s="1" t="s">
        <v>111</v>
      </c>
    </row>
    <row r="2" spans="1:18" ht="17.25">
      <c r="A2" s="1" t="s">
        <v>11</v>
      </c>
      <c r="K2" s="1" t="s">
        <v>9</v>
      </c>
      <c r="L2" s="1"/>
      <c r="M2" s="1"/>
      <c r="N2" s="1"/>
      <c r="O2" s="101">
        <f>E12</f>
        <v>19000</v>
      </c>
      <c r="P2" s="2">
        <f>F12</f>
        <v>0</v>
      </c>
      <c r="Q2" s="2"/>
      <c r="R2" s="2">
        <f>I12</f>
        <v>-2982.95</v>
      </c>
    </row>
    <row r="4" spans="1:18">
      <c r="A4" s="8" t="s">
        <v>0</v>
      </c>
      <c r="B4" s="9" t="s">
        <v>4</v>
      </c>
      <c r="C4" s="10" t="s">
        <v>5</v>
      </c>
      <c r="D4" s="10" t="s">
        <v>8</v>
      </c>
      <c r="E4" s="16" t="s">
        <v>16</v>
      </c>
      <c r="F4" s="16" t="s">
        <v>110</v>
      </c>
      <c r="G4" s="16" t="s">
        <v>5</v>
      </c>
      <c r="H4" s="16" t="s">
        <v>16</v>
      </c>
      <c r="I4" s="16" t="s">
        <v>111</v>
      </c>
      <c r="J4" s="1"/>
      <c r="K4" s="1" t="s">
        <v>114</v>
      </c>
      <c r="L4" s="1" t="s">
        <v>4</v>
      </c>
      <c r="M4" s="1" t="s">
        <v>5</v>
      </c>
      <c r="N4" s="1" t="s">
        <v>8</v>
      </c>
      <c r="P4" s="1"/>
      <c r="Q4" s="1"/>
    </row>
    <row r="5" spans="1:18">
      <c r="A5" t="s">
        <v>1</v>
      </c>
      <c r="B5" s="3">
        <v>75</v>
      </c>
      <c r="C5" s="4">
        <v>115</v>
      </c>
      <c r="D5" s="11">
        <f>B5*C5</f>
        <v>8625</v>
      </c>
      <c r="E5" s="12"/>
      <c r="F5" s="177">
        <v>75</v>
      </c>
      <c r="G5" s="12">
        <v>100</v>
      </c>
      <c r="H5" s="177">
        <v>7360</v>
      </c>
      <c r="I5" s="15">
        <f>H5-D5</f>
        <v>-1265</v>
      </c>
      <c r="K5" t="s">
        <v>13</v>
      </c>
      <c r="L5" s="6">
        <v>-32</v>
      </c>
      <c r="M5">
        <v>115</v>
      </c>
      <c r="N5" s="6">
        <f>L5*M5</f>
        <v>-3680</v>
      </c>
    </row>
    <row r="6" spans="1:18">
      <c r="A6" t="s">
        <v>3</v>
      </c>
      <c r="B6" s="2">
        <v>75</v>
      </c>
      <c r="C6">
        <v>40</v>
      </c>
      <c r="D6" s="11">
        <f>B6*C6</f>
        <v>3000</v>
      </c>
      <c r="E6" s="12"/>
      <c r="F6" s="177">
        <v>75</v>
      </c>
      <c r="G6" s="12">
        <v>28</v>
      </c>
      <c r="H6" s="177">
        <f>F6*G6</f>
        <v>2100</v>
      </c>
      <c r="I6" s="11">
        <f>H6-D6</f>
        <v>-900</v>
      </c>
      <c r="K6" s="4" t="s">
        <v>14</v>
      </c>
      <c r="L6" s="6">
        <v>-32</v>
      </c>
      <c r="M6">
        <v>40</v>
      </c>
      <c r="N6" s="6">
        <f>L6*M6</f>
        <v>-1280</v>
      </c>
      <c r="P6" s="6">
        <f>32*28</f>
        <v>896</v>
      </c>
      <c r="R6" s="6">
        <f>-P6-N6</f>
        <v>384</v>
      </c>
    </row>
    <row r="7" spans="1:18" ht="17.25">
      <c r="A7" t="s">
        <v>2</v>
      </c>
      <c r="B7" s="2">
        <v>45</v>
      </c>
      <c r="C7">
        <v>35</v>
      </c>
      <c r="D7" s="13">
        <f>B7*C7</f>
        <v>1575</v>
      </c>
      <c r="E7" s="83">
        <f>SUM(D5:D7)</f>
        <v>13200</v>
      </c>
      <c r="F7" s="178"/>
      <c r="G7" s="83"/>
      <c r="H7" s="177">
        <f>F7*G7</f>
        <v>0</v>
      </c>
      <c r="I7" s="83"/>
      <c r="K7" s="4" t="s">
        <v>15</v>
      </c>
      <c r="L7" s="6">
        <v>-35</v>
      </c>
      <c r="M7">
        <v>35</v>
      </c>
      <c r="N7" s="7">
        <f>L7*M7</f>
        <v>-1225</v>
      </c>
      <c r="O7" s="85">
        <f>SUM(N5:N7)</f>
        <v>-6185</v>
      </c>
      <c r="P7" s="179"/>
      <c r="Q7" s="179">
        <f>SUM(P5:P7)</f>
        <v>896</v>
      </c>
    </row>
    <row r="8" spans="1:18">
      <c r="D8" s="12"/>
      <c r="E8" s="15"/>
      <c r="F8" s="15"/>
      <c r="G8" s="15"/>
      <c r="H8" s="15"/>
      <c r="I8" s="15"/>
      <c r="K8" s="4"/>
      <c r="N8" s="7"/>
    </row>
    <row r="9" spans="1:18">
      <c r="A9" t="s">
        <v>6</v>
      </c>
      <c r="D9" s="11">
        <v>4000</v>
      </c>
      <c r="E9" s="11"/>
      <c r="F9" s="11"/>
      <c r="G9" s="11"/>
      <c r="H9" s="177">
        <v>250</v>
      </c>
      <c r="I9" s="11">
        <f>H9-D10</f>
        <v>-750</v>
      </c>
      <c r="K9" s="4" t="s">
        <v>126</v>
      </c>
      <c r="N9" s="7">
        <v>-1000</v>
      </c>
      <c r="O9" s="85">
        <f>N9</f>
        <v>-1000</v>
      </c>
    </row>
    <row r="10" spans="1:18">
      <c r="A10" t="s">
        <v>161</v>
      </c>
      <c r="D10" s="15">
        <v>1000</v>
      </c>
      <c r="E10" s="14"/>
      <c r="F10" s="14"/>
      <c r="G10" s="14"/>
      <c r="H10" s="177">
        <f>F10</f>
        <v>0</v>
      </c>
      <c r="I10" s="14"/>
    </row>
    <row r="11" spans="1:18" ht="15.75" thickBot="1">
      <c r="A11" t="s">
        <v>81</v>
      </c>
      <c r="D11" s="14">
        <v>800</v>
      </c>
      <c r="E11" s="14">
        <f>SUM(D9:D11)</f>
        <v>5800</v>
      </c>
      <c r="F11" s="15"/>
      <c r="G11" s="14"/>
      <c r="H11" s="177">
        <v>732.05</v>
      </c>
      <c r="I11" s="11">
        <f>H11-D11</f>
        <v>-67.950000000000045</v>
      </c>
      <c r="K11" t="s">
        <v>129</v>
      </c>
      <c r="N11" s="98">
        <f>-'Expense Sheet'!F5</f>
        <v>-310</v>
      </c>
    </row>
    <row r="12" spans="1:18" ht="18.75" thickTop="1" thickBot="1">
      <c r="A12" s="81" t="s">
        <v>9</v>
      </c>
      <c r="B12" s="82"/>
      <c r="D12" s="12"/>
      <c r="E12" s="84">
        <f>E7+E11</f>
        <v>19000</v>
      </c>
      <c r="F12" s="105"/>
      <c r="G12" s="105" t="s">
        <v>164</v>
      </c>
      <c r="H12" s="105">
        <f>SUM(H5:H11)</f>
        <v>10442.049999999999</v>
      </c>
      <c r="I12" s="222">
        <f>SUM(I5:I11)</f>
        <v>-2982.95</v>
      </c>
      <c r="K12" t="s">
        <v>113</v>
      </c>
      <c r="N12" s="98">
        <f>-'Expense Sheet'!F12</f>
        <v>-950</v>
      </c>
    </row>
    <row r="13" spans="1:18" ht="19.5" customHeight="1" thickTop="1">
      <c r="E13" s="1"/>
      <c r="F13" s="1"/>
      <c r="G13" s="1"/>
      <c r="H13" s="1"/>
      <c r="I13" s="177"/>
      <c r="J13" s="5"/>
      <c r="K13" t="s">
        <v>115</v>
      </c>
      <c r="N13" s="98">
        <f>-'Expense Sheet'!F22</f>
        <v>-2385</v>
      </c>
    </row>
    <row r="14" spans="1:18">
      <c r="K14" t="s">
        <v>116</v>
      </c>
      <c r="N14" s="98">
        <f>-'Expense Sheet'!F35</f>
        <v>-315</v>
      </c>
    </row>
    <row r="15" spans="1:18">
      <c r="K15" t="s">
        <v>117</v>
      </c>
      <c r="N15" s="98">
        <f>-'Expense Sheet'!F49</f>
        <v>-2300</v>
      </c>
    </row>
    <row r="16" spans="1:18">
      <c r="A16" t="s">
        <v>155</v>
      </c>
      <c r="K16" t="s">
        <v>118</v>
      </c>
      <c r="N16" s="98">
        <f>-'Expense Sheet'!F73</f>
        <v>-2820</v>
      </c>
    </row>
    <row r="17" spans="1:15">
      <c r="A17" t="s">
        <v>77</v>
      </c>
      <c r="K17" t="s">
        <v>119</v>
      </c>
      <c r="N17" s="98">
        <f>-'Expense Sheet'!F86</f>
        <v>-350</v>
      </c>
    </row>
    <row r="18" spans="1:15">
      <c r="A18" t="s">
        <v>173</v>
      </c>
      <c r="J18" s="6"/>
      <c r="K18" t="s">
        <v>120</v>
      </c>
      <c r="N18" s="98">
        <f>-'Expense Sheet'!F95</f>
        <v>-224</v>
      </c>
    </row>
    <row r="19" spans="1:15">
      <c r="J19" s="2"/>
      <c r="K19" t="s">
        <v>121</v>
      </c>
      <c r="N19" s="98">
        <f>-'Expense Sheet'!F104</f>
        <v>-100</v>
      </c>
    </row>
    <row r="20" spans="1:15">
      <c r="K20" t="s">
        <v>122</v>
      </c>
      <c r="N20" s="98">
        <f>-'Expense Sheet'!F109</f>
        <v>-50</v>
      </c>
    </row>
    <row r="21" spans="1:15">
      <c r="K21" t="s">
        <v>123</v>
      </c>
      <c r="L21" s="12"/>
      <c r="N21" s="98">
        <f>-'Expense Sheet'!F116</f>
        <v>-120</v>
      </c>
    </row>
    <row r="22" spans="1:15" ht="15.75" thickBot="1">
      <c r="K22" t="s">
        <v>124</v>
      </c>
      <c r="N22" s="99">
        <f>-'Expense Sheet'!F128</f>
        <v>-1574</v>
      </c>
      <c r="O22" s="100">
        <f>SUM(N11:N22)</f>
        <v>-11498</v>
      </c>
    </row>
    <row r="23" spans="1:15" ht="18.75" thickTop="1" thickBot="1">
      <c r="K23" s="81" t="s">
        <v>125</v>
      </c>
      <c r="L23" s="102"/>
      <c r="O23" s="103">
        <f>SUM(O5:O22)</f>
        <v>-18683</v>
      </c>
    </row>
    <row r="24" spans="1:15" ht="15.75" thickTop="1"/>
    <row r="25" spans="1:15">
      <c r="K25" s="1" t="s">
        <v>128</v>
      </c>
      <c r="O25" s="104">
        <f>O2+O23</f>
        <v>317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146"/>
  <sheetViews>
    <sheetView topLeftCell="A127" workbookViewId="0">
      <selection activeCell="F131" sqref="F131"/>
    </sheetView>
  </sheetViews>
  <sheetFormatPr defaultRowHeight="15"/>
  <cols>
    <col min="1" max="1" width="22.140625" customWidth="1"/>
    <col min="2" max="2" width="21.85546875" customWidth="1"/>
    <col min="3" max="3" width="36.28515625" customWidth="1"/>
    <col min="4" max="4" width="13.42578125" customWidth="1"/>
    <col min="5" max="5" width="13.5703125" customWidth="1"/>
    <col min="6" max="6" width="15.42578125" customWidth="1"/>
    <col min="8" max="8" width="12" customWidth="1"/>
    <col min="9" max="9" width="13.5703125" customWidth="1"/>
    <col min="11" max="11" width="7.5703125" customWidth="1"/>
    <col min="12" max="12" width="14.140625" customWidth="1"/>
    <col min="13" max="13" width="12.140625" customWidth="1"/>
  </cols>
  <sheetData>
    <row r="1" spans="1:9">
      <c r="A1" s="17" t="s">
        <v>17</v>
      </c>
      <c r="B1" s="18"/>
      <c r="C1" s="18"/>
      <c r="D1" s="18"/>
      <c r="E1" s="18"/>
      <c r="F1" s="19"/>
    </row>
    <row r="2" spans="1:9">
      <c r="A2" s="17" t="s">
        <v>12</v>
      </c>
      <c r="B2" s="18"/>
      <c r="C2" s="18"/>
      <c r="D2" s="18"/>
      <c r="E2" s="20"/>
      <c r="F2" s="19"/>
    </row>
    <row r="3" spans="1:9">
      <c r="A3" s="17" t="s">
        <v>79</v>
      </c>
      <c r="B3" s="18"/>
      <c r="C3" s="18"/>
      <c r="D3" s="18"/>
      <c r="E3" s="18"/>
      <c r="F3" s="19"/>
    </row>
    <row r="4" spans="1:9" ht="15.75" thickBot="1">
      <c r="A4" s="21"/>
      <c r="B4" s="22"/>
      <c r="C4" s="22"/>
      <c r="D4" s="23"/>
      <c r="E4" s="23"/>
      <c r="F4" s="24"/>
      <c r="H4" s="1" t="s">
        <v>110</v>
      </c>
      <c r="I4" s="1" t="s">
        <v>111</v>
      </c>
    </row>
    <row r="5" spans="1:9" ht="15.75" thickBot="1">
      <c r="A5" s="25" t="s">
        <v>18</v>
      </c>
      <c r="B5" s="22"/>
      <c r="C5" s="22"/>
      <c r="D5" s="23"/>
      <c r="E5" s="23"/>
      <c r="F5" s="26">
        <f>E6+E8</f>
        <v>310</v>
      </c>
    </row>
    <row r="6" spans="1:9">
      <c r="A6" s="27"/>
      <c r="B6" s="28" t="s">
        <v>19</v>
      </c>
      <c r="C6" s="29"/>
      <c r="D6" s="30"/>
      <c r="E6" s="31">
        <f>D7</f>
        <v>10</v>
      </c>
      <c r="F6" s="32"/>
    </row>
    <row r="7" spans="1:9">
      <c r="A7" s="27"/>
      <c r="B7" s="33"/>
      <c r="C7" s="22" t="s">
        <v>80</v>
      </c>
      <c r="D7" s="23">
        <v>10</v>
      </c>
      <c r="E7" s="34"/>
      <c r="F7" s="32"/>
      <c r="H7" s="175"/>
      <c r="I7" s="175"/>
    </row>
    <row r="8" spans="1:9" ht="14.25" customHeight="1">
      <c r="A8" s="27"/>
      <c r="B8" s="33" t="s">
        <v>20</v>
      </c>
      <c r="C8" s="22"/>
      <c r="D8" s="23"/>
      <c r="E8" s="34">
        <f>SUM(D9:D9)</f>
        <v>300</v>
      </c>
      <c r="F8" s="32"/>
    </row>
    <row r="9" spans="1:9" ht="15.75" thickBot="1">
      <c r="A9" s="27"/>
      <c r="B9" s="36"/>
      <c r="C9" s="37" t="s">
        <v>21</v>
      </c>
      <c r="D9" s="38">
        <v>300</v>
      </c>
      <c r="E9" s="39"/>
      <c r="F9" s="32"/>
      <c r="H9" s="175">
        <v>202.74</v>
      </c>
      <c r="I9" s="175">
        <f>D9-H9</f>
        <v>97.259999999999991</v>
      </c>
    </row>
    <row r="10" spans="1:9">
      <c r="A10" s="27"/>
      <c r="B10" s="22"/>
      <c r="C10" s="22"/>
      <c r="D10" s="23"/>
      <c r="E10" s="40"/>
      <c r="F10" s="32"/>
    </row>
    <row r="11" spans="1:9" ht="15.75" thickBot="1">
      <c r="A11" s="27"/>
      <c r="B11" s="22"/>
      <c r="C11" s="22"/>
      <c r="D11" s="23"/>
      <c r="E11" s="40"/>
      <c r="F11" s="32"/>
    </row>
    <row r="12" spans="1:9" ht="15.75" thickBot="1">
      <c r="A12" s="27" t="s">
        <v>22</v>
      </c>
      <c r="B12" s="37"/>
      <c r="C12" s="37"/>
      <c r="D12" s="38"/>
      <c r="E12" s="39"/>
      <c r="F12" s="26">
        <f>SUM(E13:E20)</f>
        <v>950</v>
      </c>
    </row>
    <row r="13" spans="1:9">
      <c r="A13" s="27"/>
      <c r="B13" s="33" t="s">
        <v>19</v>
      </c>
      <c r="C13" s="22"/>
      <c r="D13" s="23"/>
      <c r="E13" s="34">
        <f>D14</f>
        <v>200</v>
      </c>
      <c r="F13" s="32"/>
    </row>
    <row r="14" spans="1:9">
      <c r="A14" s="27"/>
      <c r="B14" s="35"/>
      <c r="C14" s="22" t="s">
        <v>23</v>
      </c>
      <c r="D14" s="23">
        <v>200</v>
      </c>
      <c r="E14" s="34"/>
      <c r="F14" s="32"/>
    </row>
    <row r="15" spans="1:9">
      <c r="A15" s="27"/>
      <c r="B15" s="33" t="s">
        <v>104</v>
      </c>
      <c r="C15" s="22"/>
      <c r="D15" s="23"/>
      <c r="E15" s="34">
        <f>SUM(D16:D18)</f>
        <v>550</v>
      </c>
      <c r="F15" s="32"/>
    </row>
    <row r="16" spans="1:9">
      <c r="A16" s="27"/>
      <c r="B16" s="35"/>
      <c r="C16" s="22" t="s">
        <v>105</v>
      </c>
      <c r="D16" s="23">
        <v>350</v>
      </c>
      <c r="E16" s="34"/>
      <c r="F16" s="32"/>
    </row>
    <row r="17" spans="1:6">
      <c r="A17" s="27"/>
      <c r="B17" s="35"/>
      <c r="C17" s="22" t="s">
        <v>106</v>
      </c>
      <c r="D17" s="23">
        <v>150</v>
      </c>
      <c r="E17" s="34"/>
      <c r="F17" s="32"/>
    </row>
    <row r="18" spans="1:6">
      <c r="A18" s="27"/>
      <c r="B18" s="35"/>
      <c r="C18" s="22" t="s">
        <v>107</v>
      </c>
      <c r="D18" s="23">
        <v>50</v>
      </c>
      <c r="E18" s="34"/>
      <c r="F18" s="32"/>
    </row>
    <row r="19" spans="1:6">
      <c r="A19" s="27"/>
      <c r="B19" s="33" t="s">
        <v>108</v>
      </c>
      <c r="C19" s="22"/>
      <c r="D19" s="23"/>
      <c r="E19" s="34">
        <f>SUM(D20)</f>
        <v>200</v>
      </c>
      <c r="F19" s="32"/>
    </row>
    <row r="20" spans="1:6" ht="15.75" thickBot="1">
      <c r="A20" s="27"/>
      <c r="B20" s="36"/>
      <c r="C20" s="37" t="s">
        <v>109</v>
      </c>
      <c r="D20" s="38">
        <v>200</v>
      </c>
      <c r="E20" s="39"/>
      <c r="F20" s="32"/>
    </row>
    <row r="21" spans="1:6" ht="15.75" thickBot="1">
      <c r="A21" s="27"/>
      <c r="B21" s="22"/>
      <c r="C21" s="22"/>
      <c r="D21" s="23"/>
      <c r="E21" s="40"/>
      <c r="F21" s="32"/>
    </row>
    <row r="22" spans="1:6" ht="15.75" thickBot="1">
      <c r="A22" s="27" t="s">
        <v>24</v>
      </c>
      <c r="B22" s="37"/>
      <c r="C22" s="37"/>
      <c r="D22" s="38"/>
      <c r="E22" s="39"/>
      <c r="F22" s="26">
        <f>SUM(E23:E30)</f>
        <v>2385</v>
      </c>
    </row>
    <row r="23" spans="1:6">
      <c r="A23" s="27"/>
      <c r="B23" s="28" t="s">
        <v>19</v>
      </c>
      <c r="C23" s="29"/>
      <c r="D23" s="30"/>
      <c r="E23" s="31">
        <v>0</v>
      </c>
      <c r="F23" s="32"/>
    </row>
    <row r="24" spans="1:6">
      <c r="A24" s="27"/>
      <c r="B24" s="33" t="s">
        <v>26</v>
      </c>
      <c r="C24" s="22"/>
      <c r="D24" s="22"/>
      <c r="E24" s="34">
        <v>135</v>
      </c>
      <c r="F24" s="32"/>
    </row>
    <row r="25" spans="1:6">
      <c r="A25" s="27"/>
      <c r="B25" s="33"/>
      <c r="C25" s="22" t="s">
        <v>82</v>
      </c>
      <c r="D25" s="94">
        <v>135</v>
      </c>
      <c r="E25" s="34"/>
      <c r="F25" s="32"/>
    </row>
    <row r="26" spans="1:6">
      <c r="A26" s="27"/>
      <c r="B26" s="33" t="s">
        <v>27</v>
      </c>
      <c r="C26" s="22"/>
      <c r="D26" s="23"/>
      <c r="E26" s="34">
        <f>SUM(D27:D28)</f>
        <v>1400</v>
      </c>
      <c r="F26" s="32"/>
    </row>
    <row r="27" spans="1:6">
      <c r="A27" s="27"/>
      <c r="B27" s="33"/>
      <c r="C27" s="22" t="s">
        <v>89</v>
      </c>
      <c r="D27" s="65">
        <v>1300</v>
      </c>
      <c r="E27" s="34"/>
      <c r="F27" s="32"/>
    </row>
    <row r="28" spans="1:6">
      <c r="A28" s="27"/>
      <c r="B28" s="33"/>
      <c r="C28" s="22" t="s">
        <v>28</v>
      </c>
      <c r="D28" s="43">
        <v>100</v>
      </c>
      <c r="E28" s="34"/>
      <c r="F28" s="32"/>
    </row>
    <row r="29" spans="1:6">
      <c r="A29" s="27"/>
      <c r="B29" s="33" t="s">
        <v>31</v>
      </c>
      <c r="C29" s="22"/>
      <c r="D29" s="23"/>
      <c r="E29" s="34">
        <f>D30</f>
        <v>850</v>
      </c>
      <c r="F29" s="32"/>
    </row>
    <row r="30" spans="1:6" ht="15.75" thickBot="1">
      <c r="A30" s="27"/>
      <c r="B30" s="45"/>
      <c r="C30" s="37" t="s">
        <v>90</v>
      </c>
      <c r="D30" s="86">
        <v>850</v>
      </c>
      <c r="E30" s="39"/>
      <c r="F30" s="32"/>
    </row>
    <row r="31" spans="1:6">
      <c r="A31" s="27"/>
      <c r="B31" s="87"/>
      <c r="C31" s="22"/>
      <c r="D31" s="23"/>
      <c r="E31" s="88"/>
      <c r="F31" s="32"/>
    </row>
    <row r="32" spans="1:6">
      <c r="A32" s="27"/>
      <c r="B32" s="46"/>
      <c r="C32" s="22"/>
      <c r="D32" s="23"/>
      <c r="E32" s="40"/>
      <c r="F32" s="44"/>
    </row>
    <row r="33" spans="1:6">
      <c r="A33" s="27"/>
      <c r="B33" s="46"/>
      <c r="C33" s="22"/>
      <c r="D33" s="23"/>
      <c r="E33" s="40"/>
      <c r="F33" s="44"/>
    </row>
    <row r="34" spans="1:6" ht="15.75" thickBot="1">
      <c r="A34" s="27"/>
      <c r="B34" s="46"/>
      <c r="C34" s="22"/>
      <c r="D34" s="23"/>
      <c r="E34" s="40"/>
      <c r="F34" s="44"/>
    </row>
    <row r="35" spans="1:6" ht="15.75" thickBot="1">
      <c r="A35" s="25" t="s">
        <v>32</v>
      </c>
      <c r="B35" s="47"/>
      <c r="C35" s="48"/>
      <c r="D35" s="49"/>
      <c r="E35" s="50"/>
      <c r="F35" s="51">
        <f>SUM(E36:E46)</f>
        <v>315</v>
      </c>
    </row>
    <row r="36" spans="1:6">
      <c r="A36" s="52"/>
      <c r="B36" s="53" t="s">
        <v>33</v>
      </c>
      <c r="C36" s="29"/>
      <c r="D36" s="29"/>
      <c r="E36" s="54">
        <f>SUM(D37:D39)</f>
        <v>105</v>
      </c>
      <c r="F36" s="55"/>
    </row>
    <row r="37" spans="1:6">
      <c r="A37" s="52"/>
      <c r="B37" s="56"/>
      <c r="C37" s="57" t="s">
        <v>34</v>
      </c>
      <c r="D37" s="58">
        <v>45</v>
      </c>
      <c r="E37" s="59"/>
      <c r="F37" s="55"/>
    </row>
    <row r="38" spans="1:6">
      <c r="A38" s="52"/>
      <c r="B38" s="56"/>
      <c r="C38" s="57" t="s">
        <v>35</v>
      </c>
      <c r="D38" s="58">
        <v>50</v>
      </c>
      <c r="E38" s="60"/>
      <c r="F38" s="55"/>
    </row>
    <row r="39" spans="1:6">
      <c r="A39" s="52"/>
      <c r="B39" s="56"/>
      <c r="C39" s="57" t="s">
        <v>147</v>
      </c>
      <c r="D39" s="58">
        <v>10</v>
      </c>
      <c r="E39" s="60"/>
      <c r="F39" s="55"/>
    </row>
    <row r="40" spans="1:6">
      <c r="A40" s="52"/>
      <c r="B40" s="61" t="s">
        <v>85</v>
      </c>
      <c r="C40" s="57"/>
      <c r="D40" s="58"/>
      <c r="E40" s="95">
        <f>SUM(D41:D43)</f>
        <v>110</v>
      </c>
      <c r="F40" s="55"/>
    </row>
    <row r="41" spans="1:6">
      <c r="A41" s="52"/>
      <c r="B41" s="56"/>
      <c r="C41" s="57" t="s">
        <v>87</v>
      </c>
      <c r="D41" s="58">
        <v>40</v>
      </c>
      <c r="E41" s="60"/>
      <c r="F41" s="55"/>
    </row>
    <row r="42" spans="1:6">
      <c r="A42" s="52"/>
      <c r="B42" s="56"/>
      <c r="C42" s="57" t="s">
        <v>88</v>
      </c>
      <c r="D42" s="58">
        <v>30</v>
      </c>
      <c r="E42" s="60"/>
      <c r="F42" s="55"/>
    </row>
    <row r="43" spans="1:6">
      <c r="A43" s="52"/>
      <c r="B43" s="56"/>
      <c r="C43" s="57" t="s">
        <v>156</v>
      </c>
      <c r="D43" s="58">
        <v>40</v>
      </c>
      <c r="E43" s="60"/>
      <c r="F43" s="55"/>
    </row>
    <row r="44" spans="1:6">
      <c r="A44" s="52"/>
      <c r="B44" s="61" t="s">
        <v>36</v>
      </c>
      <c r="C44" s="22"/>
      <c r="D44" s="22"/>
      <c r="E44" s="62">
        <f>SUM(D45:D46)</f>
        <v>100</v>
      </c>
      <c r="F44" s="55"/>
    </row>
    <row r="45" spans="1:6">
      <c r="A45" s="52"/>
      <c r="B45" s="61"/>
      <c r="C45" s="22" t="s">
        <v>163</v>
      </c>
      <c r="D45" s="176">
        <v>50</v>
      </c>
      <c r="E45" s="62"/>
      <c r="F45" s="55"/>
    </row>
    <row r="46" spans="1:6" ht="15.75" thickBot="1">
      <c r="A46" s="52"/>
      <c r="B46" s="56"/>
      <c r="C46" s="57" t="s">
        <v>162</v>
      </c>
      <c r="D46" s="58">
        <v>50</v>
      </c>
      <c r="E46" s="41"/>
      <c r="F46" s="55"/>
    </row>
    <row r="47" spans="1:6">
      <c r="A47" s="25"/>
      <c r="B47" s="170"/>
      <c r="C47" s="170"/>
      <c r="D47" s="171"/>
      <c r="E47" s="170"/>
      <c r="F47" s="55"/>
    </row>
    <row r="48" spans="1:6" ht="15.75" thickBot="1">
      <c r="A48" s="25"/>
      <c r="B48" s="57"/>
      <c r="C48" s="57"/>
      <c r="D48" s="58"/>
      <c r="E48" s="57"/>
      <c r="F48" s="55"/>
    </row>
    <row r="49" spans="1:8" ht="15.75" thickBot="1">
      <c r="A49" s="27" t="s">
        <v>37</v>
      </c>
      <c r="B49" s="46"/>
      <c r="C49" s="22"/>
      <c r="D49" s="23"/>
      <c r="E49" s="40"/>
      <c r="F49" s="26">
        <f>SUM(E50:E69)</f>
        <v>2300</v>
      </c>
    </row>
    <row r="50" spans="1:8">
      <c r="A50" s="27"/>
      <c r="B50" s="28" t="s">
        <v>19</v>
      </c>
      <c r="C50" s="29"/>
      <c r="D50" s="30"/>
      <c r="E50" s="31">
        <f>SUM(D51:D54)</f>
        <v>295</v>
      </c>
      <c r="F50" s="64"/>
    </row>
    <row r="51" spans="1:8">
      <c r="A51" s="27"/>
      <c r="B51" s="35"/>
      <c r="C51" s="22" t="s">
        <v>38</v>
      </c>
      <c r="D51" s="65">
        <v>60</v>
      </c>
      <c r="E51" s="34"/>
      <c r="F51" s="64"/>
    </row>
    <row r="52" spans="1:8">
      <c r="A52" s="27"/>
      <c r="B52" s="35"/>
      <c r="C52" s="22" t="s">
        <v>92</v>
      </c>
      <c r="D52" s="65">
        <v>25</v>
      </c>
      <c r="E52" s="34"/>
      <c r="F52" s="64"/>
    </row>
    <row r="53" spans="1:8">
      <c r="A53" s="27"/>
      <c r="B53" s="35"/>
      <c r="C53" s="22" t="s">
        <v>157</v>
      </c>
      <c r="D53" s="65">
        <v>35</v>
      </c>
      <c r="E53" s="34"/>
      <c r="F53" s="64"/>
    </row>
    <row r="54" spans="1:8">
      <c r="A54" s="27"/>
      <c r="B54" s="35"/>
      <c r="C54" s="65" t="s">
        <v>39</v>
      </c>
      <c r="D54" s="42">
        <v>175</v>
      </c>
      <c r="E54" s="34"/>
      <c r="F54" s="64"/>
    </row>
    <row r="55" spans="1:8">
      <c r="A55" s="27"/>
      <c r="B55" s="33" t="s">
        <v>40</v>
      </c>
      <c r="C55" s="22"/>
      <c r="D55" s="23"/>
      <c r="E55" s="34">
        <f>SUM(D56:D63)</f>
        <v>1030</v>
      </c>
      <c r="F55" s="32"/>
    </row>
    <row r="56" spans="1:8">
      <c r="A56" s="27"/>
      <c r="B56" s="33"/>
      <c r="C56" s="22" t="s">
        <v>158</v>
      </c>
      <c r="D56" s="23">
        <v>40</v>
      </c>
      <c r="E56" s="34"/>
      <c r="F56" s="32"/>
      <c r="H56">
        <v>39.71</v>
      </c>
    </row>
    <row r="57" spans="1:8">
      <c r="A57" s="27"/>
      <c r="B57" s="33"/>
      <c r="C57" s="22" t="s">
        <v>41</v>
      </c>
      <c r="D57" s="65">
        <v>10</v>
      </c>
      <c r="E57" s="34"/>
      <c r="F57" s="32"/>
    </row>
    <row r="58" spans="1:8">
      <c r="A58" s="27"/>
      <c r="B58" s="33"/>
      <c r="C58" s="22" t="s">
        <v>42</v>
      </c>
      <c r="D58" s="65">
        <v>85</v>
      </c>
      <c r="E58" s="34"/>
      <c r="F58" s="32"/>
    </row>
    <row r="59" spans="1:8">
      <c r="A59" s="27"/>
      <c r="B59" s="33"/>
      <c r="C59" s="22" t="s">
        <v>43</v>
      </c>
      <c r="D59" s="65">
        <v>150</v>
      </c>
      <c r="E59" s="34"/>
      <c r="F59" s="32"/>
    </row>
    <row r="60" spans="1:8">
      <c r="A60" s="27"/>
      <c r="B60" s="33"/>
      <c r="C60" s="22" t="s">
        <v>44</v>
      </c>
      <c r="D60" s="65">
        <v>0</v>
      </c>
      <c r="E60" s="34"/>
      <c r="F60" s="32"/>
    </row>
    <row r="61" spans="1:8">
      <c r="A61" s="27"/>
      <c r="B61" s="33"/>
      <c r="C61" s="22" t="s">
        <v>45</v>
      </c>
      <c r="D61" s="65">
        <v>120</v>
      </c>
      <c r="E61" s="34"/>
      <c r="F61" s="32"/>
    </row>
    <row r="62" spans="1:8">
      <c r="A62" s="27"/>
      <c r="B62" s="33"/>
      <c r="C62" s="22" t="s">
        <v>46</v>
      </c>
      <c r="D62" s="65">
        <v>400</v>
      </c>
      <c r="E62" s="66"/>
      <c r="F62" s="32"/>
    </row>
    <row r="63" spans="1:8">
      <c r="A63" s="27"/>
      <c r="B63" s="33"/>
      <c r="C63" s="22" t="s">
        <v>47</v>
      </c>
      <c r="D63" s="65">
        <v>225</v>
      </c>
      <c r="E63" s="34"/>
      <c r="F63" s="32"/>
    </row>
    <row r="64" spans="1:8">
      <c r="A64" s="27"/>
      <c r="B64" s="33" t="s">
        <v>48</v>
      </c>
      <c r="C64" s="22"/>
      <c r="D64" s="22"/>
      <c r="E64" s="34">
        <f>SUM(D65:D68)</f>
        <v>950</v>
      </c>
      <c r="F64" s="32"/>
    </row>
    <row r="65" spans="1:6">
      <c r="A65" s="27"/>
      <c r="B65" s="33"/>
      <c r="C65" s="22" t="s">
        <v>159</v>
      </c>
      <c r="D65" s="176">
        <v>200</v>
      </c>
      <c r="E65" s="34"/>
      <c r="F65" s="32"/>
    </row>
    <row r="66" spans="1:6" ht="13.5" customHeight="1">
      <c r="A66" s="27"/>
      <c r="B66" s="33"/>
      <c r="C66" s="22" t="s">
        <v>89</v>
      </c>
      <c r="D66" s="65">
        <v>350</v>
      </c>
      <c r="E66" s="34"/>
      <c r="F66" s="32"/>
    </row>
    <row r="67" spans="1:6">
      <c r="A67" s="27"/>
      <c r="B67" s="33"/>
      <c r="C67" s="22" t="s">
        <v>50</v>
      </c>
      <c r="D67" s="23">
        <v>100</v>
      </c>
      <c r="E67" s="34"/>
      <c r="F67" s="32"/>
    </row>
    <row r="68" spans="1:6">
      <c r="A68" s="27"/>
      <c r="B68" s="33"/>
      <c r="C68" s="22" t="s">
        <v>49</v>
      </c>
      <c r="D68" s="23">
        <v>300</v>
      </c>
      <c r="E68" s="34"/>
      <c r="F68" s="32"/>
    </row>
    <row r="69" spans="1:6">
      <c r="A69" s="27"/>
      <c r="B69" s="33" t="s">
        <v>27</v>
      </c>
      <c r="C69" s="22"/>
      <c r="D69" s="23"/>
      <c r="E69" s="34">
        <v>25</v>
      </c>
      <c r="F69" s="32"/>
    </row>
    <row r="70" spans="1:6" ht="15.75" thickBot="1">
      <c r="A70" s="27"/>
      <c r="B70" s="90"/>
      <c r="C70" s="91" t="s">
        <v>29</v>
      </c>
      <c r="D70" s="172">
        <v>25</v>
      </c>
      <c r="E70" s="93"/>
      <c r="F70" s="32"/>
    </row>
    <row r="71" spans="1:6">
      <c r="A71" s="27"/>
      <c r="B71" s="46"/>
      <c r="C71" s="22"/>
      <c r="D71" s="23"/>
      <c r="E71" s="40"/>
      <c r="F71" s="32"/>
    </row>
    <row r="72" spans="1:6" ht="15.75" thickBot="1">
      <c r="A72" s="27"/>
      <c r="B72" s="46"/>
      <c r="C72" s="22"/>
      <c r="D72" s="23"/>
      <c r="E72" s="40"/>
      <c r="F72" s="32"/>
    </row>
    <row r="73" spans="1:6" ht="15.75" thickBot="1">
      <c r="A73" s="27" t="s">
        <v>52</v>
      </c>
      <c r="B73" s="68"/>
      <c r="C73" s="37"/>
      <c r="D73" s="38"/>
      <c r="E73" s="39"/>
      <c r="F73" s="69">
        <f>SUM(E74:E83)</f>
        <v>2820</v>
      </c>
    </row>
    <row r="74" spans="1:6">
      <c r="A74" s="27"/>
      <c r="B74" s="33" t="s">
        <v>19</v>
      </c>
      <c r="C74" s="22"/>
      <c r="D74" s="23"/>
      <c r="E74" s="34">
        <f>SUM(D75:D79)</f>
        <v>720</v>
      </c>
      <c r="F74" s="64"/>
    </row>
    <row r="75" spans="1:6">
      <c r="A75" s="27"/>
      <c r="B75" s="33"/>
      <c r="C75" s="22" t="s">
        <v>53</v>
      </c>
      <c r="D75" s="42">
        <f>30*10</f>
        <v>300</v>
      </c>
      <c r="E75" s="34"/>
      <c r="F75" s="64"/>
    </row>
    <row r="76" spans="1:6">
      <c r="A76" s="27"/>
      <c r="B76" s="33"/>
      <c r="C76" s="22" t="s">
        <v>54</v>
      </c>
      <c r="D76" s="42">
        <v>50</v>
      </c>
      <c r="E76" s="34"/>
      <c r="F76" s="64"/>
    </row>
    <row r="77" spans="1:6">
      <c r="A77" s="27"/>
      <c r="B77" s="33"/>
      <c r="C77" s="22" t="s">
        <v>96</v>
      </c>
      <c r="D77" s="42">
        <v>120</v>
      </c>
      <c r="E77" s="34"/>
      <c r="F77" s="64"/>
    </row>
    <row r="78" spans="1:6" ht="14.25" customHeight="1">
      <c r="A78" s="27"/>
      <c r="B78" s="35"/>
      <c r="C78" s="22" t="s">
        <v>97</v>
      </c>
      <c r="D78" s="219">
        <v>50</v>
      </c>
      <c r="E78" s="34"/>
    </row>
    <row r="79" spans="1:6" ht="14.25" customHeight="1">
      <c r="A79" s="27"/>
      <c r="B79" s="35"/>
      <c r="C79" s="22" t="s">
        <v>154</v>
      </c>
      <c r="D79" s="219">
        <v>200</v>
      </c>
      <c r="E79" s="34"/>
    </row>
    <row r="80" spans="1:6" ht="14.25" customHeight="1">
      <c r="A80" s="27"/>
      <c r="B80" s="33" t="s">
        <v>51</v>
      </c>
      <c r="C80" s="22"/>
      <c r="D80" s="219"/>
      <c r="E80" s="34">
        <f>SUM(D81)</f>
        <v>2000</v>
      </c>
      <c r="F80" s="64"/>
    </row>
    <row r="81" spans="1:6" ht="14.25" customHeight="1">
      <c r="A81" s="27"/>
      <c r="B81" s="35"/>
      <c r="C81" s="22" t="s">
        <v>91</v>
      </c>
      <c r="D81" s="219">
        <v>2000</v>
      </c>
      <c r="E81" s="34"/>
      <c r="F81" s="64"/>
    </row>
    <row r="82" spans="1:6">
      <c r="A82" s="27"/>
      <c r="B82" s="33" t="s">
        <v>98</v>
      </c>
      <c r="C82" s="22"/>
      <c r="D82" s="42"/>
      <c r="E82" s="34">
        <f>D83</f>
        <v>100</v>
      </c>
      <c r="F82" s="32"/>
    </row>
    <row r="83" spans="1:6" ht="15.75" thickBot="1">
      <c r="A83" s="27"/>
      <c r="B83" s="45"/>
      <c r="C83" s="37" t="s">
        <v>99</v>
      </c>
      <c r="D83" s="220">
        <v>100</v>
      </c>
      <c r="E83" s="39"/>
      <c r="F83" s="32"/>
    </row>
    <row r="84" spans="1:6">
      <c r="A84" s="27"/>
      <c r="B84" s="46"/>
      <c r="C84" s="22"/>
      <c r="D84" s="22"/>
      <c r="E84" s="23"/>
      <c r="F84" s="44"/>
    </row>
    <row r="85" spans="1:6" ht="15.75" thickBot="1">
      <c r="A85" s="27"/>
      <c r="B85" s="46"/>
      <c r="C85" s="22"/>
      <c r="D85" s="22"/>
      <c r="E85" s="23"/>
      <c r="F85" s="44"/>
    </row>
    <row r="86" spans="1:6" ht="15.75" thickBot="1">
      <c r="A86" s="27" t="s">
        <v>55</v>
      </c>
      <c r="B86" s="46"/>
      <c r="C86" s="22"/>
      <c r="D86" s="23"/>
      <c r="E86" s="34"/>
      <c r="F86" s="26">
        <f>SUM(E87:E92)</f>
        <v>350</v>
      </c>
    </row>
    <row r="87" spans="1:6">
      <c r="A87" s="27"/>
      <c r="B87" s="28" t="s">
        <v>19</v>
      </c>
      <c r="C87" s="29"/>
      <c r="D87" s="30"/>
      <c r="E87" s="31">
        <f>D88</f>
        <v>150</v>
      </c>
      <c r="F87" s="64"/>
    </row>
    <row r="88" spans="1:6">
      <c r="A88" s="27"/>
      <c r="B88" s="33"/>
      <c r="C88" s="22" t="s">
        <v>100</v>
      </c>
      <c r="D88" s="23">
        <v>150</v>
      </c>
      <c r="E88" s="34"/>
      <c r="F88" s="64"/>
    </row>
    <row r="89" spans="1:6">
      <c r="A89" s="27"/>
      <c r="B89" s="33" t="s">
        <v>56</v>
      </c>
      <c r="C89" s="22"/>
      <c r="D89" s="23"/>
      <c r="E89" s="34">
        <f>SUM(D90:D91)</f>
        <v>110</v>
      </c>
      <c r="F89" s="44"/>
    </row>
    <row r="90" spans="1:6">
      <c r="A90" s="27"/>
      <c r="B90" s="33"/>
      <c r="C90" s="22" t="s">
        <v>57</v>
      </c>
      <c r="D90" s="23">
        <v>100</v>
      </c>
      <c r="E90" s="34"/>
      <c r="F90" s="44"/>
    </row>
    <row r="91" spans="1:6">
      <c r="A91" s="27"/>
      <c r="B91" s="33"/>
      <c r="C91" s="22" t="s">
        <v>58</v>
      </c>
      <c r="D91" s="23">
        <v>10</v>
      </c>
      <c r="E91" s="34"/>
      <c r="F91" s="44"/>
    </row>
    <row r="92" spans="1:6" ht="15.75" thickBot="1">
      <c r="A92" s="27"/>
      <c r="B92" s="45" t="s">
        <v>59</v>
      </c>
      <c r="C92" s="37"/>
      <c r="D92" s="37"/>
      <c r="E92" s="39">
        <v>90</v>
      </c>
      <c r="F92" s="44"/>
    </row>
    <row r="93" spans="1:6">
      <c r="A93" s="27"/>
      <c r="B93" s="22"/>
      <c r="C93" s="22"/>
      <c r="D93" s="23"/>
      <c r="E93" s="40"/>
      <c r="F93" s="44"/>
    </row>
    <row r="94" spans="1:6" ht="15.75" thickBot="1">
      <c r="A94" s="27"/>
      <c r="B94" s="22"/>
      <c r="C94" s="22"/>
      <c r="D94" s="23"/>
      <c r="E94" s="40"/>
      <c r="F94" s="44"/>
    </row>
    <row r="95" spans="1:6" ht="15.75" thickBot="1">
      <c r="A95" s="27" t="s">
        <v>60</v>
      </c>
      <c r="B95" s="68"/>
      <c r="C95" s="37"/>
      <c r="D95" s="38"/>
      <c r="E95" s="39"/>
      <c r="F95" s="26">
        <f>SUM(E96:E99)</f>
        <v>224</v>
      </c>
    </row>
    <row r="96" spans="1:6">
      <c r="A96" s="27"/>
      <c r="B96" s="28" t="s">
        <v>19</v>
      </c>
      <c r="C96" s="29"/>
      <c r="D96" s="30"/>
      <c r="E96" s="31">
        <f>SUM(D97:D98)</f>
        <v>124</v>
      </c>
      <c r="F96" s="64"/>
    </row>
    <row r="97" spans="1:6">
      <c r="A97" s="27"/>
      <c r="B97" s="35"/>
      <c r="C97" s="22" t="s">
        <v>61</v>
      </c>
      <c r="D97" s="23">
        <v>84</v>
      </c>
      <c r="E97" s="41"/>
      <c r="F97" s="44"/>
    </row>
    <row r="98" spans="1:6">
      <c r="A98" s="27"/>
      <c r="B98" s="35"/>
      <c r="C98" s="22" t="s">
        <v>102</v>
      </c>
      <c r="D98" s="23">
        <v>40</v>
      </c>
      <c r="E98" s="41"/>
      <c r="F98" s="44"/>
    </row>
    <row r="99" spans="1:6">
      <c r="A99" s="27"/>
      <c r="B99" s="33" t="s">
        <v>27</v>
      </c>
      <c r="C99" s="22"/>
      <c r="D99" s="23"/>
      <c r="E99" s="174">
        <v>100</v>
      </c>
      <c r="F99" s="44"/>
    </row>
    <row r="100" spans="1:6" ht="15.75" thickBot="1">
      <c r="A100" s="27"/>
      <c r="B100" s="90"/>
      <c r="C100" s="91" t="s">
        <v>30</v>
      </c>
      <c r="D100" s="172">
        <v>100</v>
      </c>
      <c r="E100" s="173"/>
      <c r="F100" s="44"/>
    </row>
    <row r="101" spans="1:6">
      <c r="A101" s="27"/>
      <c r="B101" s="22"/>
      <c r="C101" s="22"/>
      <c r="D101" s="23"/>
      <c r="E101" s="22"/>
      <c r="F101" s="44"/>
    </row>
    <row r="102" spans="1:6">
      <c r="A102" s="27"/>
      <c r="B102" s="46"/>
      <c r="C102" s="22"/>
      <c r="D102" s="22"/>
      <c r="E102" s="40"/>
      <c r="F102" s="44"/>
    </row>
    <row r="103" spans="1:6" ht="15.75" thickBot="1">
      <c r="A103" s="27"/>
      <c r="B103" s="18"/>
      <c r="C103" s="18"/>
      <c r="D103" s="23"/>
      <c r="E103" s="40"/>
      <c r="F103" s="44"/>
    </row>
    <row r="104" spans="1:6" ht="15.75" thickBot="1">
      <c r="A104" s="27" t="s">
        <v>93</v>
      </c>
      <c r="B104" s="68"/>
      <c r="C104" s="37"/>
      <c r="D104" s="38"/>
      <c r="E104" s="39"/>
      <c r="F104" s="26">
        <f>E105</f>
        <v>100</v>
      </c>
    </row>
    <row r="105" spans="1:6">
      <c r="A105" s="27"/>
      <c r="B105" s="33" t="s">
        <v>19</v>
      </c>
      <c r="C105" s="22"/>
      <c r="D105" s="23"/>
      <c r="E105" s="34">
        <f>SUM(D106:D107)</f>
        <v>100</v>
      </c>
      <c r="F105" s="64"/>
    </row>
    <row r="106" spans="1:6">
      <c r="A106" s="27"/>
      <c r="B106" s="33"/>
      <c r="C106" s="22" t="s">
        <v>103</v>
      </c>
      <c r="D106" s="23">
        <v>50</v>
      </c>
      <c r="E106" s="34"/>
      <c r="F106" s="64"/>
    </row>
    <row r="107" spans="1:6" ht="15.75" thickBot="1">
      <c r="A107" s="27"/>
      <c r="B107" s="45"/>
      <c r="C107" s="37" t="s">
        <v>25</v>
      </c>
      <c r="D107" s="38">
        <v>50</v>
      </c>
      <c r="E107" s="39"/>
      <c r="F107" s="64"/>
    </row>
    <row r="108" spans="1:6" ht="15.75" thickBot="1">
      <c r="A108" s="70"/>
      <c r="B108" s="46"/>
      <c r="C108" s="22"/>
      <c r="D108" s="23"/>
      <c r="E108" s="40"/>
      <c r="F108" s="71"/>
    </row>
    <row r="109" spans="1:6" ht="15.75" thickBot="1">
      <c r="A109" s="27" t="s">
        <v>62</v>
      </c>
      <c r="B109" s="68"/>
      <c r="C109" s="37"/>
      <c r="D109" s="38"/>
      <c r="E109" s="39"/>
      <c r="F109" s="26">
        <f>E110</f>
        <v>50</v>
      </c>
    </row>
    <row r="110" spans="1:6" ht="14.25" customHeight="1">
      <c r="A110" s="27"/>
      <c r="B110" s="33" t="s">
        <v>19</v>
      </c>
      <c r="C110" s="22"/>
      <c r="D110" s="23"/>
      <c r="E110" s="72">
        <f>SUM(D111:D113)</f>
        <v>50</v>
      </c>
      <c r="F110" s="64"/>
    </row>
    <row r="111" spans="1:6" ht="14.25" customHeight="1">
      <c r="A111" s="27"/>
      <c r="B111" s="33"/>
      <c r="C111" s="22" t="s">
        <v>160</v>
      </c>
      <c r="D111" s="23">
        <v>50</v>
      </c>
      <c r="E111" s="72"/>
      <c r="F111" s="64"/>
    </row>
    <row r="112" spans="1:6">
      <c r="A112" s="27"/>
      <c r="B112" s="33"/>
      <c r="C112" s="22" t="s">
        <v>63</v>
      </c>
      <c r="D112" s="23">
        <v>0</v>
      </c>
      <c r="E112" s="96"/>
      <c r="F112" s="44"/>
    </row>
    <row r="113" spans="1:6" ht="15.75" thickBot="1">
      <c r="A113" s="27"/>
      <c r="B113" s="45"/>
      <c r="C113" s="37" t="s">
        <v>64</v>
      </c>
      <c r="D113" s="38">
        <v>0</v>
      </c>
      <c r="E113" s="97"/>
      <c r="F113" s="44"/>
    </row>
    <row r="114" spans="1:6">
      <c r="A114" s="27"/>
      <c r="B114" s="46"/>
      <c r="C114" s="22"/>
      <c r="D114" s="23"/>
      <c r="E114" s="40"/>
      <c r="F114" s="44"/>
    </row>
    <row r="115" spans="1:6" ht="15.75" thickBot="1">
      <c r="A115" s="70"/>
      <c r="B115" s="46"/>
      <c r="C115" s="22"/>
      <c r="D115" s="23"/>
      <c r="E115" s="40"/>
      <c r="F115" s="71"/>
    </row>
    <row r="116" spans="1:6" ht="15.75" thickBot="1">
      <c r="A116" s="27" t="s">
        <v>65</v>
      </c>
      <c r="B116" s="46"/>
      <c r="C116" s="22"/>
      <c r="D116" s="23"/>
      <c r="E116" s="40"/>
      <c r="F116" s="26">
        <f>SUM(E117:E120)</f>
        <v>120</v>
      </c>
    </row>
    <row r="117" spans="1:6">
      <c r="A117" s="73"/>
      <c r="B117" s="28" t="s">
        <v>19</v>
      </c>
      <c r="C117" s="29"/>
      <c r="D117" s="30"/>
      <c r="E117" s="31">
        <f>SUM(D118:D119)</f>
        <v>100</v>
      </c>
      <c r="F117" s="64"/>
    </row>
    <row r="118" spans="1:6">
      <c r="A118" s="73"/>
      <c r="B118" s="33"/>
      <c r="C118" s="22" t="s">
        <v>94</v>
      </c>
      <c r="D118" s="23">
        <v>75</v>
      </c>
      <c r="E118" s="34"/>
      <c r="F118" s="64"/>
    </row>
    <row r="119" spans="1:6">
      <c r="A119" s="73"/>
      <c r="B119" s="33"/>
      <c r="C119" s="22" t="s">
        <v>95</v>
      </c>
      <c r="D119" s="23">
        <v>25</v>
      </c>
      <c r="E119" s="34"/>
      <c r="F119" s="64"/>
    </row>
    <row r="120" spans="1:6">
      <c r="A120" s="73"/>
      <c r="B120" s="33" t="s">
        <v>66</v>
      </c>
      <c r="C120" s="22"/>
      <c r="D120" s="23"/>
      <c r="E120" s="72">
        <f>D121</f>
        <v>20</v>
      </c>
      <c r="F120" s="44"/>
    </row>
    <row r="121" spans="1:6">
      <c r="A121" s="73"/>
      <c r="B121" s="33"/>
      <c r="C121" s="22" t="s">
        <v>101</v>
      </c>
      <c r="D121" s="23">
        <v>20</v>
      </c>
      <c r="E121" s="72"/>
      <c r="F121" s="44"/>
    </row>
    <row r="122" spans="1:6">
      <c r="A122" s="73"/>
      <c r="B122" s="33" t="s">
        <v>67</v>
      </c>
      <c r="C122" s="22"/>
      <c r="E122" s="221">
        <f>SUM(D123:D125)</f>
        <v>200</v>
      </c>
      <c r="F122" s="41" t="s">
        <v>68</v>
      </c>
    </row>
    <row r="123" spans="1:6">
      <c r="A123" s="73"/>
      <c r="B123" s="33"/>
      <c r="C123" s="22" t="s">
        <v>25</v>
      </c>
      <c r="D123" s="23">
        <v>90</v>
      </c>
      <c r="E123" s="34"/>
      <c r="F123" s="44"/>
    </row>
    <row r="124" spans="1:6">
      <c r="A124" s="73"/>
      <c r="B124" s="33"/>
      <c r="C124" s="22" t="s">
        <v>69</v>
      </c>
      <c r="D124" s="23">
        <v>10</v>
      </c>
      <c r="E124" s="34"/>
      <c r="F124" s="44"/>
    </row>
    <row r="125" spans="1:6" ht="15.75" thickBot="1">
      <c r="A125" s="73"/>
      <c r="B125" s="45"/>
      <c r="C125" s="37" t="s">
        <v>70</v>
      </c>
      <c r="D125" s="38">
        <v>100</v>
      </c>
      <c r="E125" s="39"/>
      <c r="F125" s="44"/>
    </row>
    <row r="126" spans="1:6">
      <c r="A126" s="73"/>
      <c r="B126" s="46"/>
      <c r="C126" s="22"/>
      <c r="D126" s="23"/>
      <c r="E126" s="40"/>
      <c r="F126" s="44"/>
    </row>
    <row r="127" spans="1:6" ht="15.75" thickBot="1">
      <c r="A127" s="73"/>
      <c r="B127" s="46"/>
      <c r="C127" s="22"/>
      <c r="D127" s="23"/>
      <c r="E127" s="40"/>
      <c r="F127" s="44"/>
    </row>
    <row r="128" spans="1:6" ht="15.75" thickBot="1">
      <c r="A128" s="27" t="s">
        <v>71</v>
      </c>
      <c r="B128" s="37"/>
      <c r="C128" s="37"/>
      <c r="D128" s="38"/>
      <c r="E128" s="74"/>
      <c r="F128" s="69">
        <f>SUM(E129:E132)</f>
        <v>1574</v>
      </c>
    </row>
    <row r="129" spans="1:6">
      <c r="A129" s="27"/>
      <c r="B129" s="33" t="s">
        <v>72</v>
      </c>
      <c r="C129" s="22"/>
      <c r="D129" s="22"/>
      <c r="E129" s="34">
        <v>124</v>
      </c>
      <c r="F129" s="64"/>
    </row>
    <row r="130" spans="1:6">
      <c r="A130" s="27"/>
      <c r="B130" s="33" t="s">
        <v>73</v>
      </c>
      <c r="C130" s="22"/>
      <c r="D130" s="22"/>
      <c r="E130" s="34">
        <v>50</v>
      </c>
      <c r="F130" s="75"/>
    </row>
    <row r="131" spans="1:6">
      <c r="A131" s="27"/>
      <c r="B131" s="33" t="s">
        <v>174</v>
      </c>
      <c r="C131" s="22"/>
      <c r="D131" s="22"/>
      <c r="E131" s="34">
        <v>450</v>
      </c>
      <c r="F131" s="75"/>
    </row>
    <row r="132" spans="1:6">
      <c r="A132" s="27"/>
      <c r="B132" s="33" t="s">
        <v>161</v>
      </c>
      <c r="C132" s="22"/>
      <c r="D132" s="22"/>
      <c r="E132" s="34">
        <f>SUM(D133:D135)</f>
        <v>950</v>
      </c>
      <c r="F132" s="75"/>
    </row>
    <row r="133" spans="1:6">
      <c r="A133" s="27"/>
      <c r="B133" s="33"/>
      <c r="C133" s="22" t="s">
        <v>84</v>
      </c>
      <c r="D133" s="89">
        <v>300</v>
      </c>
      <c r="E133" s="34"/>
      <c r="F133" s="75"/>
    </row>
    <row r="134" spans="1:6">
      <c r="A134" s="27"/>
      <c r="B134" s="33"/>
      <c r="C134" s="22" t="s">
        <v>85</v>
      </c>
      <c r="D134" s="89">
        <v>150</v>
      </c>
      <c r="E134" s="34"/>
      <c r="F134" s="75"/>
    </row>
    <row r="135" spans="1:6" ht="15.75" thickBot="1">
      <c r="A135" s="27"/>
      <c r="B135" s="90"/>
      <c r="C135" s="91" t="s">
        <v>86</v>
      </c>
      <c r="D135" s="92">
        <v>500</v>
      </c>
      <c r="E135" s="93"/>
      <c r="F135" s="75"/>
    </row>
    <row r="136" spans="1:6" ht="15.75" thickBot="1">
      <c r="A136" s="27"/>
      <c r="B136" s="18"/>
      <c r="C136" s="18"/>
      <c r="D136" s="18"/>
      <c r="E136" s="18"/>
      <c r="F136" s="76"/>
    </row>
    <row r="137" spans="1:6" ht="15.75" thickBot="1">
      <c r="A137" s="27" t="s">
        <v>78</v>
      </c>
      <c r="B137" s="79"/>
      <c r="C137" s="79"/>
      <c r="D137" s="79"/>
      <c r="E137" s="18"/>
      <c r="F137" s="80">
        <f>SUM(F5:F135)</f>
        <v>11498</v>
      </c>
    </row>
    <row r="141" spans="1:6" ht="15.75" thickBot="1"/>
    <row r="142" spans="1:6" ht="15.75" thickBot="1">
      <c r="A142" s="27" t="s">
        <v>74</v>
      </c>
      <c r="B142" s="37"/>
      <c r="C142" s="37"/>
      <c r="D142" s="37"/>
      <c r="E142" s="63"/>
      <c r="F142" s="26">
        <f>SUM(E143:E146)</f>
        <v>4500</v>
      </c>
    </row>
    <row r="143" spans="1:6">
      <c r="A143" s="73"/>
      <c r="B143" s="33" t="s">
        <v>75</v>
      </c>
      <c r="C143" s="22"/>
      <c r="D143" s="77">
        <f>E143/120</f>
        <v>10.833333333333334</v>
      </c>
      <c r="E143" s="78">
        <v>1300</v>
      </c>
      <c r="F143" s="64"/>
    </row>
    <row r="144" spans="1:6">
      <c r="A144" s="73"/>
      <c r="B144" s="33" t="s">
        <v>83</v>
      </c>
      <c r="C144" s="22"/>
      <c r="D144" s="22"/>
      <c r="E144" s="78">
        <v>850</v>
      </c>
      <c r="F144" s="75"/>
    </row>
    <row r="145" spans="1:6">
      <c r="A145" s="73"/>
      <c r="B145" s="33" t="s">
        <v>76</v>
      </c>
      <c r="C145" s="22"/>
      <c r="D145" s="22"/>
      <c r="E145" s="59">
        <v>2000</v>
      </c>
      <c r="F145" s="75"/>
    </row>
    <row r="146" spans="1:6" ht="15.75" thickBot="1">
      <c r="A146" s="73"/>
      <c r="B146" s="45" t="s">
        <v>48</v>
      </c>
      <c r="C146" s="37"/>
      <c r="D146" s="37" t="s">
        <v>77</v>
      </c>
      <c r="E146" s="67">
        <v>350</v>
      </c>
      <c r="F146" s="64"/>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K73"/>
  <sheetViews>
    <sheetView topLeftCell="A37" workbookViewId="0">
      <selection activeCell="M15" sqref="M15"/>
    </sheetView>
  </sheetViews>
  <sheetFormatPr defaultRowHeight="15"/>
  <cols>
    <col min="1" max="1" width="19.28515625" customWidth="1"/>
    <col min="4" max="4" width="11.85546875" customWidth="1"/>
    <col min="7" max="7" width="17.42578125" customWidth="1"/>
    <col min="10" max="10" width="10.140625" customWidth="1"/>
  </cols>
  <sheetData>
    <row r="1" spans="1:11" ht="15.75">
      <c r="A1" s="223" t="s">
        <v>133</v>
      </c>
      <c r="B1" s="223"/>
      <c r="C1" s="223"/>
      <c r="D1" s="223"/>
      <c r="E1" s="223"/>
      <c r="F1" s="223"/>
      <c r="G1" s="223"/>
      <c r="H1" s="223"/>
      <c r="I1" s="223"/>
      <c r="J1" s="223"/>
      <c r="K1" s="108"/>
    </row>
    <row r="2" spans="1:11" ht="15.75">
      <c r="A2" s="223" t="s">
        <v>166</v>
      </c>
      <c r="B2" s="223"/>
      <c r="C2" s="223"/>
      <c r="D2" s="223"/>
      <c r="E2" s="223"/>
      <c r="F2" s="223"/>
      <c r="G2" s="223"/>
      <c r="H2" s="223"/>
      <c r="I2" s="223"/>
      <c r="J2" s="223"/>
      <c r="K2" s="108"/>
    </row>
    <row r="3" spans="1:11" ht="15.75">
      <c r="A3" s="109"/>
      <c r="B3" s="109"/>
      <c r="C3" s="109"/>
      <c r="D3" s="109"/>
      <c r="E3" s="109"/>
      <c r="F3" s="110"/>
      <c r="G3" s="110"/>
      <c r="H3" s="111"/>
      <c r="I3" s="110"/>
      <c r="J3" s="110"/>
      <c r="K3" s="108"/>
    </row>
    <row r="4" spans="1:11">
      <c r="A4" s="108"/>
      <c r="B4" s="108"/>
      <c r="C4" s="108"/>
      <c r="D4" s="108"/>
      <c r="E4" s="108"/>
      <c r="F4" s="108"/>
      <c r="G4" s="108"/>
      <c r="H4" s="109"/>
      <c r="I4" s="108"/>
      <c r="J4" s="108"/>
      <c r="K4" s="108"/>
    </row>
    <row r="5" spans="1:11">
      <c r="A5" s="112" t="s">
        <v>134</v>
      </c>
      <c r="B5" s="113"/>
      <c r="C5" s="108"/>
      <c r="D5" s="108"/>
      <c r="E5" s="114">
        <f>D19/G65</f>
        <v>0.16781317885590152</v>
      </c>
      <c r="F5" s="108"/>
      <c r="G5" s="112" t="s">
        <v>27</v>
      </c>
      <c r="H5" s="109"/>
      <c r="I5" s="108"/>
      <c r="J5" s="108"/>
      <c r="K5" s="114">
        <f>J12/G65</f>
        <v>3.0322230267921794E-2</v>
      </c>
    </row>
    <row r="6" spans="1:11">
      <c r="A6" s="115"/>
      <c r="B6" s="108"/>
      <c r="C6" s="108"/>
      <c r="D6" s="108"/>
      <c r="E6" s="108"/>
      <c r="F6" s="108"/>
      <c r="G6" s="108"/>
      <c r="H6" s="109"/>
      <c r="I6" s="108"/>
      <c r="J6" s="108"/>
      <c r="K6" s="108"/>
    </row>
    <row r="7" spans="1:11">
      <c r="A7" s="116" t="s">
        <v>135</v>
      </c>
      <c r="B7" s="117"/>
      <c r="C7" s="117"/>
      <c r="D7" s="118" t="s">
        <v>8</v>
      </c>
      <c r="E7" s="118" t="s">
        <v>136</v>
      </c>
      <c r="F7" s="108"/>
      <c r="G7" s="116" t="s">
        <v>137</v>
      </c>
      <c r="H7" s="119"/>
      <c r="I7" s="116"/>
      <c r="J7" s="118" t="s">
        <v>8</v>
      </c>
      <c r="K7" s="118" t="s">
        <v>136</v>
      </c>
    </row>
    <row r="8" spans="1:11">
      <c r="A8" s="108" t="s">
        <v>112</v>
      </c>
      <c r="B8" s="108"/>
      <c r="C8" s="120"/>
      <c r="D8" s="121">
        <f>'Expense Sheet'!E6</f>
        <v>10</v>
      </c>
      <c r="E8" s="121"/>
      <c r="F8" s="108"/>
      <c r="G8" s="108" t="s">
        <v>28</v>
      </c>
      <c r="H8" s="109"/>
      <c r="I8" s="121"/>
      <c r="J8" s="121">
        <f>'Expense Sheet'!D28</f>
        <v>100</v>
      </c>
      <c r="K8" s="122"/>
    </row>
    <row r="9" spans="1:11">
      <c r="A9" s="108" t="s">
        <v>113</v>
      </c>
      <c r="B9" s="108"/>
      <c r="C9" s="120"/>
      <c r="D9" s="121">
        <f>'Expense Sheet'!E13</f>
        <v>200</v>
      </c>
      <c r="E9" s="121"/>
      <c r="F9" s="108"/>
      <c r="G9" s="108" t="s">
        <v>171</v>
      </c>
      <c r="H9" s="109"/>
      <c r="I9" s="121"/>
      <c r="J9" s="121">
        <f>'Expense Sheet'!D41+'Expense Sheet'!D42+'Expense Sheet'!D43</f>
        <v>110</v>
      </c>
      <c r="K9" s="122"/>
    </row>
    <row r="10" spans="1:11">
      <c r="A10" s="108" t="s">
        <v>115</v>
      </c>
      <c r="B10" s="108"/>
      <c r="C10" s="120"/>
      <c r="D10" s="121">
        <f>'Expense Sheet'!E23</f>
        <v>0</v>
      </c>
      <c r="E10" s="121"/>
      <c r="F10" s="108"/>
      <c r="G10" s="108" t="s">
        <v>29</v>
      </c>
      <c r="H10" s="109"/>
      <c r="I10" s="121"/>
      <c r="J10" s="121">
        <f>'Expense Sheet'!D70</f>
        <v>25</v>
      </c>
      <c r="K10" s="122"/>
    </row>
    <row r="11" spans="1:11" ht="15.75" thickBot="1">
      <c r="A11" s="108" t="s">
        <v>116</v>
      </c>
      <c r="B11" s="108"/>
      <c r="C11" s="120"/>
      <c r="D11" s="121">
        <f>'Expense Sheet'!E36</f>
        <v>105</v>
      </c>
      <c r="E11" s="121"/>
      <c r="F11" s="108"/>
      <c r="G11" s="124" t="s">
        <v>30</v>
      </c>
      <c r="H11" s="125"/>
      <c r="I11" s="126"/>
      <c r="J11" s="126">
        <f>'Expense Sheet'!D100</f>
        <v>100</v>
      </c>
      <c r="K11" s="127"/>
    </row>
    <row r="12" spans="1:11">
      <c r="A12" s="108" t="s">
        <v>138</v>
      </c>
      <c r="B12" s="108"/>
      <c r="C12" s="120"/>
      <c r="D12" s="121">
        <f>'Expense Sheet'!E50</f>
        <v>295</v>
      </c>
      <c r="E12" s="121"/>
      <c r="F12" s="108"/>
      <c r="G12" s="128" t="s">
        <v>16</v>
      </c>
      <c r="H12" s="109"/>
      <c r="I12" s="123"/>
      <c r="J12" s="129">
        <f>SUM(J8:J11)</f>
        <v>335</v>
      </c>
      <c r="K12" s="130">
        <f>SUM(K8:K10)</f>
        <v>0</v>
      </c>
    </row>
    <row r="13" spans="1:11">
      <c r="A13" s="108" t="s">
        <v>118</v>
      </c>
      <c r="B13" s="108"/>
      <c r="C13" s="120"/>
      <c r="D13" s="121">
        <f>'Expense Sheet'!E74</f>
        <v>720</v>
      </c>
      <c r="E13" s="121"/>
      <c r="F13" s="108"/>
      <c r="G13" s="108"/>
      <c r="H13" s="109"/>
      <c r="I13" s="108"/>
      <c r="J13" s="108"/>
      <c r="K13" s="108"/>
    </row>
    <row r="14" spans="1:11">
      <c r="A14" s="108" t="s">
        <v>139</v>
      </c>
      <c r="B14" s="108"/>
      <c r="C14" s="120"/>
      <c r="D14" s="121">
        <f>'Expense Sheet'!E87</f>
        <v>150</v>
      </c>
      <c r="E14" s="121"/>
      <c r="F14" s="108"/>
      <c r="G14" s="108"/>
      <c r="H14" s="109"/>
      <c r="I14" s="108"/>
      <c r="J14" s="108"/>
      <c r="K14" s="108"/>
    </row>
    <row r="15" spans="1:11">
      <c r="A15" s="108" t="s">
        <v>140</v>
      </c>
      <c r="B15" s="108"/>
      <c r="C15" s="120"/>
      <c r="D15" s="121">
        <f>'Expense Sheet'!E96</f>
        <v>124</v>
      </c>
      <c r="E15" s="122"/>
      <c r="F15" s="108"/>
      <c r="G15" s="131" t="s">
        <v>141</v>
      </c>
      <c r="H15" s="109"/>
      <c r="I15" s="108"/>
      <c r="J15" s="108"/>
      <c r="K15" s="108"/>
    </row>
    <row r="16" spans="1:11">
      <c r="A16" s="108" t="s">
        <v>121</v>
      </c>
      <c r="B16" s="108"/>
      <c r="C16" s="120"/>
      <c r="D16" s="121">
        <f>'Expense Sheet'!E105</f>
        <v>100</v>
      </c>
      <c r="E16" s="122"/>
      <c r="F16" s="108"/>
      <c r="G16" s="108"/>
      <c r="H16" s="109"/>
      <c r="I16" s="108"/>
      <c r="J16" s="108"/>
      <c r="K16" s="108"/>
    </row>
    <row r="17" spans="1:11">
      <c r="A17" s="132" t="s">
        <v>122</v>
      </c>
      <c r="B17" s="132"/>
      <c r="C17" s="120"/>
      <c r="D17" s="121">
        <f>'Expense Sheet'!E110</f>
        <v>50</v>
      </c>
      <c r="E17" s="122"/>
      <c r="F17" s="108"/>
      <c r="G17" s="134" t="s">
        <v>137</v>
      </c>
      <c r="H17" s="135"/>
      <c r="I17" s="134"/>
      <c r="J17" s="136" t="s">
        <v>8</v>
      </c>
      <c r="K17" s="136" t="s">
        <v>136</v>
      </c>
    </row>
    <row r="18" spans="1:11" ht="15.75" thickBot="1">
      <c r="A18" s="124" t="s">
        <v>123</v>
      </c>
      <c r="B18" s="124"/>
      <c r="C18" s="133"/>
      <c r="D18" s="126">
        <f>'Expense Sheet'!E117</f>
        <v>100</v>
      </c>
      <c r="E18" s="127"/>
      <c r="F18" s="108"/>
      <c r="G18" s="180" t="s">
        <v>165</v>
      </c>
      <c r="H18" s="215"/>
      <c r="I18" s="216"/>
      <c r="J18" s="218">
        <f>'Expense Sheet'!D45</f>
        <v>50</v>
      </c>
      <c r="K18" s="217"/>
    </row>
    <row r="19" spans="1:11" ht="15.75" thickBot="1">
      <c r="A19" s="128" t="s">
        <v>16</v>
      </c>
      <c r="B19" s="108"/>
      <c r="C19" s="123"/>
      <c r="D19" s="137">
        <f>SUM(D8:D18)</f>
        <v>1854</v>
      </c>
      <c r="E19" s="138">
        <f>SUM(E8:E18)</f>
        <v>0</v>
      </c>
      <c r="F19" s="108"/>
      <c r="G19" s="211" t="s">
        <v>162</v>
      </c>
      <c r="H19" s="212"/>
      <c r="I19" s="213"/>
      <c r="J19" s="214">
        <f>'Expense Sheet'!D46</f>
        <v>50</v>
      </c>
      <c r="K19" s="213"/>
    </row>
    <row r="20" spans="1:11">
      <c r="A20" s="128"/>
      <c r="B20" s="108"/>
      <c r="C20" s="108"/>
      <c r="D20" s="181"/>
      <c r="E20" s="181"/>
      <c r="F20" s="108"/>
      <c r="G20" s="141" t="s">
        <v>16</v>
      </c>
      <c r="H20" s="109"/>
      <c r="I20" s="108"/>
      <c r="J20" s="142">
        <f>SUM(J18:J19)</f>
        <v>100</v>
      </c>
      <c r="K20" s="182">
        <f>SUM(K19:K19)</f>
        <v>0</v>
      </c>
    </row>
    <row r="21" spans="1:11">
      <c r="A21" s="108"/>
      <c r="B21" s="108"/>
      <c r="C21" s="108"/>
      <c r="D21" s="108"/>
      <c r="E21" s="108"/>
      <c r="F21" s="108"/>
      <c r="G21" s="139"/>
      <c r="H21" s="109"/>
      <c r="I21" s="108"/>
      <c r="J21" s="140"/>
      <c r="K21" s="108"/>
    </row>
    <row r="22" spans="1:11">
      <c r="A22" s="224" t="s">
        <v>142</v>
      </c>
      <c r="B22" s="224"/>
      <c r="C22" s="224"/>
      <c r="D22" s="108"/>
      <c r="E22" s="114">
        <f>D26/G65</f>
        <v>2.7154236060825489E-2</v>
      </c>
      <c r="F22" s="108"/>
      <c r="G22" s="108"/>
      <c r="H22" s="109"/>
      <c r="I22" s="108"/>
      <c r="J22" s="108"/>
      <c r="K22" s="108"/>
    </row>
    <row r="23" spans="1:11">
      <c r="A23" s="108"/>
      <c r="B23" s="108"/>
      <c r="C23" s="108"/>
      <c r="D23" s="108"/>
      <c r="E23" s="108"/>
      <c r="F23" s="108"/>
      <c r="G23" s="112" t="s">
        <v>124</v>
      </c>
      <c r="H23" s="143"/>
      <c r="I23" s="108"/>
      <c r="J23" s="108"/>
      <c r="K23" s="114">
        <f>J33/G65</f>
        <v>5.6933381607530774E-2</v>
      </c>
    </row>
    <row r="24" spans="1:11">
      <c r="A24" s="116" t="s">
        <v>137</v>
      </c>
      <c r="B24" s="116"/>
      <c r="C24" s="116"/>
      <c r="D24" s="118" t="s">
        <v>8</v>
      </c>
      <c r="E24" s="118" t="s">
        <v>136</v>
      </c>
      <c r="F24" s="108"/>
      <c r="G24" s="108"/>
      <c r="H24" s="109"/>
      <c r="I24" s="108"/>
      <c r="J24" s="108"/>
      <c r="K24" s="108"/>
    </row>
    <row r="25" spans="1:11" ht="15.75" thickBot="1">
      <c r="A25" s="124" t="s">
        <v>21</v>
      </c>
      <c r="B25" s="124"/>
      <c r="C25" s="133"/>
      <c r="D25" s="126">
        <f>'Expense Sheet'!D9</f>
        <v>300</v>
      </c>
      <c r="E25" s="127"/>
      <c r="F25" s="108"/>
      <c r="G25" s="116" t="s">
        <v>137</v>
      </c>
      <c r="H25" s="144"/>
      <c r="I25" s="117"/>
      <c r="J25" s="118" t="s">
        <v>8</v>
      </c>
      <c r="K25" s="118" t="s">
        <v>136</v>
      </c>
    </row>
    <row r="26" spans="1:11">
      <c r="A26" s="128" t="s">
        <v>16</v>
      </c>
      <c r="B26" s="108"/>
      <c r="C26" s="123"/>
      <c r="D26" s="145">
        <f>SUM(D25:D25)</f>
        <v>300</v>
      </c>
      <c r="E26" s="182">
        <f>SUM(E25:E25)</f>
        <v>0</v>
      </c>
      <c r="F26" s="108"/>
      <c r="G26" s="132" t="s">
        <v>143</v>
      </c>
      <c r="H26" s="146"/>
      <c r="I26" s="147"/>
      <c r="J26" s="148">
        <f>'Expense Sheet'!E129</f>
        <v>124</v>
      </c>
      <c r="K26" s="149"/>
    </row>
    <row r="27" spans="1:11">
      <c r="A27" s="108"/>
      <c r="B27" s="108"/>
      <c r="C27" s="108"/>
      <c r="D27" s="108"/>
      <c r="E27" s="108"/>
      <c r="F27" s="108"/>
      <c r="G27" s="108" t="s">
        <v>167</v>
      </c>
      <c r="H27" s="109"/>
      <c r="I27" s="150"/>
      <c r="J27" s="121">
        <f>'Expense Sheet'!E130</f>
        <v>50</v>
      </c>
      <c r="K27" s="122"/>
    </row>
    <row r="28" spans="1:11">
      <c r="A28" s="108"/>
      <c r="B28" s="108"/>
      <c r="C28" s="108"/>
      <c r="D28" s="108"/>
      <c r="E28" s="108"/>
      <c r="F28" s="108"/>
      <c r="G28" s="108" t="s">
        <v>172</v>
      </c>
      <c r="H28" s="109"/>
      <c r="I28" s="150"/>
      <c r="J28" s="121">
        <f>'Expense Sheet'!E82</f>
        <v>100</v>
      </c>
      <c r="K28" s="122"/>
    </row>
    <row r="29" spans="1:11">
      <c r="A29" s="112" t="s">
        <v>144</v>
      </c>
      <c r="B29" s="108"/>
      <c r="C29" s="108"/>
      <c r="D29" s="108"/>
      <c r="E29" s="114">
        <f>D40/G65</f>
        <v>9.3229543808834178E-2</v>
      </c>
      <c r="F29" s="108"/>
      <c r="G29" s="108" t="s">
        <v>56</v>
      </c>
      <c r="H29" s="109"/>
      <c r="I29" s="150"/>
      <c r="J29" s="121">
        <f>'Expense Sheet'!D90+'Expense Sheet'!D91</f>
        <v>110</v>
      </c>
      <c r="K29" s="122"/>
    </row>
    <row r="30" spans="1:11">
      <c r="A30" s="151"/>
      <c r="B30" s="108"/>
      <c r="C30" s="108"/>
      <c r="D30" s="108"/>
      <c r="E30" s="108"/>
      <c r="F30" s="108"/>
      <c r="G30" s="132" t="s">
        <v>148</v>
      </c>
      <c r="H30" s="146"/>
      <c r="I30" s="150"/>
      <c r="J30" s="121">
        <f>'Expense Sheet'!E92</f>
        <v>90</v>
      </c>
      <c r="K30" s="122"/>
    </row>
    <row r="31" spans="1:11">
      <c r="A31" s="116" t="s">
        <v>145</v>
      </c>
      <c r="B31" s="116"/>
      <c r="C31" s="116"/>
      <c r="D31" s="118" t="s">
        <v>8</v>
      </c>
      <c r="E31" s="118" t="s">
        <v>136</v>
      </c>
      <c r="F31" s="108"/>
      <c r="G31" s="132" t="s">
        <v>66</v>
      </c>
      <c r="H31" s="146"/>
      <c r="I31" s="150"/>
      <c r="J31" s="121">
        <f>'Expense Sheet'!E120</f>
        <v>20</v>
      </c>
      <c r="K31" s="122"/>
    </row>
    <row r="32" spans="1:11" ht="15.75" thickBot="1">
      <c r="A32" s="132" t="s">
        <v>158</v>
      </c>
      <c r="B32" s="153"/>
      <c r="C32" s="153"/>
      <c r="D32" s="207">
        <f>'Expense Sheet'!D56</f>
        <v>40</v>
      </c>
      <c r="E32" s="154"/>
      <c r="F32" s="108"/>
      <c r="G32" s="124" t="s">
        <v>26</v>
      </c>
      <c r="H32" s="125"/>
      <c r="I32" s="159"/>
      <c r="J32" s="126">
        <f>'Expense Sheet'!E24</f>
        <v>135</v>
      </c>
      <c r="K32" s="127"/>
    </row>
    <row r="33" spans="1:11">
      <c r="A33" s="108" t="s">
        <v>41</v>
      </c>
      <c r="B33" s="108"/>
      <c r="C33" s="120"/>
      <c r="D33" s="121">
        <f>'Expense Sheet'!D57</f>
        <v>10</v>
      </c>
      <c r="E33" s="122"/>
      <c r="F33" s="108"/>
      <c r="G33" s="153" t="s">
        <v>16</v>
      </c>
      <c r="H33" s="109"/>
      <c r="I33" s="123"/>
      <c r="J33" s="129">
        <f>SUM(J26:J32)</f>
        <v>629</v>
      </c>
      <c r="K33" s="130">
        <f>SUM(K26:K30)</f>
        <v>0</v>
      </c>
    </row>
    <row r="34" spans="1:11">
      <c r="A34" s="108" t="s">
        <v>168</v>
      </c>
      <c r="B34" s="108"/>
      <c r="C34" s="120"/>
      <c r="D34" s="121">
        <f>'Expense Sheet'!D58</f>
        <v>85</v>
      </c>
      <c r="E34" s="122"/>
      <c r="F34" s="108"/>
      <c r="G34" s="108"/>
      <c r="H34" s="109"/>
      <c r="I34" s="108"/>
      <c r="J34" s="183"/>
      <c r="K34" s="155"/>
    </row>
    <row r="35" spans="1:11">
      <c r="A35" s="108" t="s">
        <v>43</v>
      </c>
      <c r="B35" s="108"/>
      <c r="C35" s="120"/>
      <c r="D35" s="121">
        <f>'Expense Sheet'!D59</f>
        <v>150</v>
      </c>
      <c r="E35" s="122"/>
      <c r="F35" s="123"/>
      <c r="G35" s="108"/>
      <c r="H35" s="109"/>
      <c r="I35" s="108"/>
      <c r="J35" s="108"/>
      <c r="K35" s="108"/>
    </row>
    <row r="36" spans="1:11">
      <c r="A36" s="108" t="s">
        <v>44</v>
      </c>
      <c r="B36" s="108"/>
      <c r="C36" s="120"/>
      <c r="D36" s="121">
        <f>'Expense Sheet'!D60</f>
        <v>0</v>
      </c>
      <c r="E36" s="122"/>
      <c r="F36" s="123"/>
      <c r="G36" s="112" t="s">
        <v>51</v>
      </c>
      <c r="H36" s="109"/>
      <c r="I36" s="108"/>
      <c r="J36" s="108"/>
      <c r="K36" s="114">
        <f>J43/G65</f>
        <v>0.40731354091238231</v>
      </c>
    </row>
    <row r="37" spans="1:11">
      <c r="A37" s="108" t="s">
        <v>45</v>
      </c>
      <c r="B37" s="108"/>
      <c r="C37" s="120"/>
      <c r="D37" s="121">
        <f>'Expense Sheet'!D61</f>
        <v>120</v>
      </c>
      <c r="E37" s="122"/>
      <c r="F37" s="123"/>
      <c r="G37" s="108"/>
      <c r="H37" s="109"/>
      <c r="I37" s="108"/>
      <c r="J37" s="108"/>
      <c r="K37" s="108"/>
    </row>
    <row r="38" spans="1:11">
      <c r="A38" s="108" t="s">
        <v>146</v>
      </c>
      <c r="B38" s="108"/>
      <c r="C38" s="120"/>
      <c r="D38" s="121">
        <f>'Expense Sheet'!D62</f>
        <v>400</v>
      </c>
      <c r="E38" s="122"/>
      <c r="F38" s="123"/>
      <c r="G38" s="116" t="s">
        <v>149</v>
      </c>
      <c r="H38" s="119"/>
      <c r="I38" s="116"/>
      <c r="J38" s="118" t="s">
        <v>8</v>
      </c>
      <c r="K38" s="118" t="s">
        <v>136</v>
      </c>
    </row>
    <row r="39" spans="1:11" ht="15.75" thickBot="1">
      <c r="A39" s="124" t="s">
        <v>47</v>
      </c>
      <c r="B39" s="124"/>
      <c r="C39" s="133"/>
      <c r="D39" s="126">
        <f>'Expense Sheet'!D63</f>
        <v>225</v>
      </c>
      <c r="E39" s="127"/>
      <c r="F39" s="123"/>
      <c r="G39" s="108" t="s">
        <v>75</v>
      </c>
      <c r="H39" s="156">
        <f>J39/120</f>
        <v>10.833333333333334</v>
      </c>
      <c r="I39" s="150"/>
      <c r="J39" s="121">
        <f>'Expense Sheet'!E143</f>
        <v>1300</v>
      </c>
      <c r="K39" s="122"/>
    </row>
    <row r="40" spans="1:11">
      <c r="A40" s="152" t="s">
        <v>16</v>
      </c>
      <c r="B40" s="108"/>
      <c r="C40" s="123"/>
      <c r="D40" s="129">
        <f>SUM(D32:D39)</f>
        <v>1030</v>
      </c>
      <c r="E40" s="130">
        <f>SUM(E33:E39)</f>
        <v>0</v>
      </c>
      <c r="F40" s="123"/>
      <c r="G40" s="108" t="s">
        <v>150</v>
      </c>
      <c r="H40" s="156"/>
      <c r="I40" s="150"/>
      <c r="J40" s="121">
        <f>'Expense Sheet'!E144</f>
        <v>850</v>
      </c>
      <c r="K40" s="122"/>
    </row>
    <row r="41" spans="1:11">
      <c r="A41" s="152"/>
      <c r="B41" s="108"/>
      <c r="C41" s="123"/>
      <c r="D41" s="129"/>
      <c r="E41" s="130"/>
      <c r="F41" s="123"/>
      <c r="G41" s="132" t="s">
        <v>76</v>
      </c>
      <c r="H41" s="146"/>
      <c r="I41" s="150"/>
      <c r="J41" s="121">
        <f>'Expense Sheet'!E145</f>
        <v>2000</v>
      </c>
      <c r="K41" s="122"/>
    </row>
    <row r="42" spans="1:11" ht="15.75" thickBot="1">
      <c r="A42" s="152"/>
      <c r="B42" s="108"/>
      <c r="C42" s="123"/>
      <c r="D42" s="129"/>
      <c r="E42" s="130"/>
      <c r="F42" s="123"/>
      <c r="G42" s="124" t="s">
        <v>48</v>
      </c>
      <c r="H42" s="125"/>
      <c r="I42" s="159"/>
      <c r="J42" s="126">
        <f>'Expense Sheet'!E146</f>
        <v>350</v>
      </c>
      <c r="K42" s="127"/>
    </row>
    <row r="43" spans="1:11">
      <c r="A43" s="184" t="s">
        <v>48</v>
      </c>
      <c r="B43" s="108"/>
      <c r="C43" s="123"/>
      <c r="D43" s="129"/>
      <c r="E43" s="185">
        <f>D49/G65</f>
        <v>5.4308472121650977E-2</v>
      </c>
      <c r="F43" s="123"/>
      <c r="G43" s="152" t="s">
        <v>16</v>
      </c>
      <c r="H43" s="160"/>
      <c r="I43" s="137"/>
      <c r="J43" s="129">
        <f>SUM(J39:J42)</f>
        <v>4500</v>
      </c>
      <c r="K43" s="130">
        <f>SUM(K39:K41)</f>
        <v>0</v>
      </c>
    </row>
    <row r="44" spans="1:11">
      <c r="A44" s="152"/>
      <c r="B44" s="108"/>
      <c r="C44" s="123"/>
      <c r="D44" s="129"/>
      <c r="E44" s="130"/>
      <c r="F44" s="123"/>
      <c r="G44" s="152"/>
      <c r="H44" s="161"/>
      <c r="I44" s="108"/>
      <c r="J44" s="108"/>
      <c r="K44" s="108"/>
    </row>
    <row r="45" spans="1:11">
      <c r="A45" s="186" t="s">
        <v>145</v>
      </c>
      <c r="B45" s="187"/>
      <c r="C45" s="186"/>
      <c r="D45" s="188" t="s">
        <v>8</v>
      </c>
      <c r="E45" s="188" t="s">
        <v>136</v>
      </c>
      <c r="F45" s="108"/>
      <c r="G45" s="152"/>
      <c r="H45" s="109"/>
      <c r="I45" s="108"/>
      <c r="J45" s="108"/>
      <c r="K45" s="108"/>
    </row>
    <row r="46" spans="1:11">
      <c r="A46" s="189" t="s">
        <v>21</v>
      </c>
      <c r="B46" s="132"/>
      <c r="C46" s="152"/>
      <c r="D46" s="148">
        <f>'Expense Sheet'!D65</f>
        <v>200</v>
      </c>
      <c r="E46" s="190"/>
      <c r="F46" s="108"/>
      <c r="G46" s="191" t="s">
        <v>7</v>
      </c>
      <c r="H46" s="109"/>
      <c r="I46" s="113"/>
      <c r="J46" s="113"/>
      <c r="K46" s="192">
        <f>J52/G65</f>
        <v>8.5988414192614049E-2</v>
      </c>
    </row>
    <row r="47" spans="1:11">
      <c r="A47" s="189" t="s">
        <v>49</v>
      </c>
      <c r="B47" s="132"/>
      <c r="C47" s="152"/>
      <c r="D47" s="148">
        <f>'Expense Sheet'!D68</f>
        <v>300</v>
      </c>
      <c r="E47" s="190"/>
      <c r="F47" s="108"/>
      <c r="G47" s="152"/>
      <c r="H47" s="109"/>
      <c r="I47" s="108"/>
      <c r="J47" s="108"/>
      <c r="K47" s="108"/>
    </row>
    <row r="48" spans="1:11" ht="15.75" thickBot="1">
      <c r="A48" s="193" t="s">
        <v>50</v>
      </c>
      <c r="B48" s="124"/>
      <c r="C48" s="194"/>
      <c r="D48" s="195">
        <f>'Expense Sheet'!D67</f>
        <v>100</v>
      </c>
      <c r="E48" s="196"/>
      <c r="F48" s="108"/>
      <c r="G48" s="186" t="s">
        <v>145</v>
      </c>
      <c r="H48" s="199"/>
      <c r="I48" s="187"/>
      <c r="J48" s="134" t="s">
        <v>8</v>
      </c>
      <c r="K48" s="200" t="s">
        <v>136</v>
      </c>
    </row>
    <row r="49" spans="1:11">
      <c r="A49" s="152" t="s">
        <v>16</v>
      </c>
      <c r="B49" s="132"/>
      <c r="C49" s="152"/>
      <c r="D49" s="197">
        <f>SUM(D46:D48)</f>
        <v>600</v>
      </c>
      <c r="E49" s="198">
        <f>SUM(E47:E48)</f>
        <v>0</v>
      </c>
      <c r="F49" s="108"/>
      <c r="G49" s="22" t="s">
        <v>84</v>
      </c>
      <c r="H49" s="109"/>
      <c r="I49" s="166"/>
      <c r="J49" s="89">
        <f>'Expense Sheet'!D133</f>
        <v>300</v>
      </c>
      <c r="K49" s="108"/>
    </row>
    <row r="50" spans="1:11">
      <c r="B50" s="108"/>
      <c r="C50" s="123"/>
      <c r="D50" s="129"/>
      <c r="E50" s="130"/>
      <c r="F50" s="108"/>
      <c r="G50" s="22" t="s">
        <v>85</v>
      </c>
      <c r="H50" s="109"/>
      <c r="I50" s="108"/>
      <c r="J50" s="89">
        <f>'Expense Sheet'!D134</f>
        <v>150</v>
      </c>
      <c r="K50" s="108"/>
    </row>
    <row r="51" spans="1:11" ht="15.75" thickBot="1">
      <c r="A51" s="108"/>
      <c r="B51" s="108"/>
      <c r="C51" s="108"/>
      <c r="D51" s="108"/>
      <c r="E51" s="108"/>
      <c r="F51" s="108"/>
      <c r="G51" s="91" t="s">
        <v>86</v>
      </c>
      <c r="H51" s="125"/>
      <c r="I51" s="124"/>
      <c r="J51" s="92">
        <f>'Expense Sheet'!D135</f>
        <v>500</v>
      </c>
      <c r="K51" s="124"/>
    </row>
    <row r="52" spans="1:11">
      <c r="A52" s="201" t="s">
        <v>169</v>
      </c>
      <c r="B52" s="108"/>
      <c r="C52" s="108"/>
      <c r="D52" s="108"/>
      <c r="E52" s="202">
        <f>D57/G65</f>
        <v>6.7885590152063718E-2</v>
      </c>
      <c r="F52" s="108"/>
      <c r="G52" s="152" t="s">
        <v>16</v>
      </c>
      <c r="J52" s="203">
        <f>SUM(J49:J51)</f>
        <v>950</v>
      </c>
      <c r="K52" s="204">
        <f>SUM(K49:K51)</f>
        <v>0</v>
      </c>
    </row>
    <row r="53" spans="1:11">
      <c r="A53" s="108"/>
      <c r="B53" s="108"/>
      <c r="C53" s="108"/>
      <c r="D53" s="108"/>
      <c r="E53" s="108"/>
      <c r="F53" s="108"/>
      <c r="G53" s="113"/>
    </row>
    <row r="54" spans="1:11">
      <c r="A54" s="186" t="s">
        <v>145</v>
      </c>
      <c r="B54" s="205"/>
      <c r="C54" s="187"/>
      <c r="D54" s="134" t="s">
        <v>8</v>
      </c>
      <c r="E54" s="200" t="s">
        <v>136</v>
      </c>
      <c r="F54" s="108"/>
      <c r="G54" s="113"/>
    </row>
    <row r="55" spans="1:11">
      <c r="A55" s="108" t="s">
        <v>170</v>
      </c>
      <c r="B55" s="108"/>
      <c r="C55" s="108"/>
      <c r="D55" s="206">
        <f>'Expense Sheet'!E15</f>
        <v>550</v>
      </c>
      <c r="E55" s="108"/>
      <c r="F55" s="108"/>
      <c r="G55" s="113"/>
    </row>
    <row r="56" spans="1:11" ht="15.75" thickBot="1">
      <c r="A56" s="124" t="s">
        <v>108</v>
      </c>
      <c r="B56" s="124"/>
      <c r="C56" s="124"/>
      <c r="D56" s="208">
        <f>'Expense Sheet'!E19</f>
        <v>200</v>
      </c>
      <c r="E56" s="124"/>
      <c r="F56" s="108"/>
      <c r="G56" s="113"/>
    </row>
    <row r="57" spans="1:11">
      <c r="A57" s="128" t="s">
        <v>16</v>
      </c>
      <c r="B57" s="108"/>
      <c r="C57" s="108"/>
      <c r="D57" s="145">
        <f>SUM(D55:D56)</f>
        <v>750</v>
      </c>
      <c r="E57" s="209">
        <f>SUM(E55:E56)</f>
        <v>0</v>
      </c>
      <c r="F57" s="108"/>
      <c r="G57" s="113"/>
    </row>
    <row r="58" spans="1:11">
      <c r="A58" s="128"/>
      <c r="B58" s="108"/>
      <c r="C58" s="108"/>
      <c r="D58" s="145"/>
      <c r="E58" s="108"/>
      <c r="F58" s="108"/>
      <c r="G58" s="113"/>
    </row>
    <row r="59" spans="1:11">
      <c r="A59" s="128"/>
      <c r="B59" s="108"/>
      <c r="C59" s="108"/>
      <c r="D59" s="108"/>
      <c r="E59" s="108"/>
      <c r="F59" s="108"/>
      <c r="G59" s="113"/>
    </row>
    <row r="60" spans="1:11">
      <c r="A60" s="128"/>
      <c r="B60" s="113"/>
      <c r="C60" s="108"/>
      <c r="D60" s="108"/>
      <c r="E60" s="114"/>
      <c r="F60" s="108"/>
      <c r="G60" s="113"/>
    </row>
    <row r="61" spans="1:11">
      <c r="A61" s="108"/>
      <c r="B61" s="108"/>
      <c r="C61" s="108"/>
      <c r="D61" s="108"/>
      <c r="E61" s="108"/>
      <c r="F61" s="108"/>
      <c r="G61" s="113"/>
    </row>
    <row r="62" spans="1:11">
      <c r="A62" s="158" t="s">
        <v>151</v>
      </c>
      <c r="B62" s="132"/>
      <c r="C62" s="132"/>
      <c r="D62" s="154"/>
      <c r="E62" s="154"/>
      <c r="F62" s="108"/>
      <c r="G62" s="113"/>
    </row>
    <row r="63" spans="1:11">
      <c r="A63" s="210">
        <f ca="1">NOW()</f>
        <v>40197.977874189812</v>
      </c>
      <c r="B63" s="132"/>
      <c r="C63" s="157"/>
      <c r="D63" s="148"/>
      <c r="E63" s="149"/>
      <c r="F63" s="108"/>
      <c r="G63" s="113"/>
    </row>
    <row r="64" spans="1:11" ht="15.75" thickBot="1">
      <c r="A64" s="108"/>
      <c r="B64" s="108"/>
      <c r="C64" s="108"/>
      <c r="D64" s="155"/>
      <c r="E64" s="155"/>
      <c r="F64" s="108"/>
      <c r="G64" s="108"/>
    </row>
    <row r="65" spans="1:7" ht="15.75" thickBot="1">
      <c r="A65" s="108"/>
      <c r="B65" s="108"/>
      <c r="C65" s="108"/>
      <c r="D65" s="162" t="s">
        <v>152</v>
      </c>
      <c r="E65" s="163"/>
      <c r="F65" s="164"/>
      <c r="G65" s="165">
        <f>SUM(D19,D26,D40,D57,D49,J12,J20,J33,J43,J52)</f>
        <v>11048</v>
      </c>
    </row>
    <row r="66" spans="1:7" ht="15.75" thickBot="1">
      <c r="A66" s="108"/>
      <c r="B66" s="108"/>
      <c r="C66" s="108"/>
      <c r="D66" s="108"/>
      <c r="E66" s="108"/>
      <c r="F66" s="108"/>
      <c r="G66" s="108"/>
    </row>
    <row r="67" spans="1:7" ht="15.75" thickBot="1">
      <c r="A67" s="108"/>
      <c r="B67" s="108"/>
      <c r="C67" s="108"/>
      <c r="D67" s="167" t="s">
        <v>153</v>
      </c>
      <c r="E67" s="168"/>
      <c r="F67" s="168"/>
      <c r="G67" s="169">
        <f>SUM(E19+E26+E40+K12+K20+K33+K43+E57)</f>
        <v>0</v>
      </c>
    </row>
    <row r="68" spans="1:7">
      <c r="A68" s="108"/>
      <c r="B68" s="108"/>
      <c r="C68" s="108"/>
      <c r="D68" s="108"/>
      <c r="E68" s="108"/>
      <c r="F68" s="108"/>
      <c r="G68" s="108"/>
    </row>
    <row r="69" spans="1:7">
      <c r="A69" s="108"/>
      <c r="B69" s="108"/>
      <c r="C69" s="108"/>
    </row>
    <row r="70" spans="1:7">
      <c r="A70" s="108"/>
      <c r="B70" s="108"/>
      <c r="C70" s="108"/>
    </row>
    <row r="71" spans="1:7">
      <c r="A71" s="108"/>
      <c r="B71" s="108"/>
      <c r="C71" s="108"/>
    </row>
    <row r="72" spans="1:7">
      <c r="B72" s="108"/>
      <c r="C72" s="108"/>
    </row>
    <row r="73" spans="1:7">
      <c r="B73" s="108"/>
      <c r="C73" s="108"/>
    </row>
  </sheetData>
  <mergeCells count="3">
    <mergeCell ref="A1:J1"/>
    <mergeCell ref="A2:J2"/>
    <mergeCell ref="A22:C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C3"/>
  <sheetViews>
    <sheetView tabSelected="1" workbookViewId="0">
      <selection activeCell="B3" sqref="B3"/>
    </sheetView>
  </sheetViews>
  <sheetFormatPr defaultRowHeight="15"/>
  <cols>
    <col min="1" max="1" width="27.28515625" customWidth="1"/>
    <col min="2" max="2" width="33.85546875" customWidth="1"/>
    <col min="3" max="3" width="37.85546875" customWidth="1"/>
  </cols>
  <sheetData>
    <row r="1" spans="1:3" ht="41.25" customHeight="1">
      <c r="A1" s="107" t="s">
        <v>130</v>
      </c>
      <c r="B1" s="107" t="s">
        <v>132</v>
      </c>
      <c r="C1" s="107" t="s">
        <v>131</v>
      </c>
    </row>
    <row r="2" spans="1:3" ht="41.25" customHeight="1">
      <c r="A2" s="106">
        <f>Overview!D9</f>
        <v>4000</v>
      </c>
      <c r="B2" s="106">
        <f>825+625+33.93+331+961.77+316</f>
        <v>3092.7</v>
      </c>
      <c r="C2" s="106">
        <f>A2-B2</f>
        <v>907.30000000000018</v>
      </c>
    </row>
    <row r="3" spans="1:3" ht="21" customHeight="1">
      <c r="A3"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Expense Sheet</vt:lpstr>
      <vt:lpstr>Categorized Expense Sheet</vt:lpstr>
      <vt:lpstr>GOAL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dc:creator>
  <cp:lastModifiedBy>Step</cp:lastModifiedBy>
  <dcterms:created xsi:type="dcterms:W3CDTF">2009-06-12T22:16:04Z</dcterms:created>
  <dcterms:modified xsi:type="dcterms:W3CDTF">2010-01-19T15:28:14Z</dcterms:modified>
</cp:coreProperties>
</file>