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lly\Desktop\"/>
    </mc:Choice>
  </mc:AlternateContent>
  <bookViews>
    <workbookView xWindow="0" yWindow="0" windowWidth="20490" windowHeight="7755" activeTab="4"/>
  </bookViews>
  <sheets>
    <sheet name="Overview" sheetId="1" r:id="rId1"/>
    <sheet name="Revenue" sheetId="2" r:id="rId2"/>
    <sheet name="National Dues" sheetId="3" r:id="rId3"/>
    <sheet name="Expenses" sheetId="4" r:id="rId4"/>
    <sheet name="Fundraiser Records" sheetId="5" r:id="rId5"/>
  </sheets>
  <calcPr calcId="152511"/>
  <fileRecoveryPr repairLoad="1"/>
</workbook>
</file>

<file path=xl/calcChain.xml><?xml version="1.0" encoding="utf-8"?>
<calcChain xmlns="http://schemas.openxmlformats.org/spreadsheetml/2006/main">
  <c r="D18" i="5" l="1"/>
  <c r="E18" i="5" s="1"/>
  <c r="C18" i="5"/>
  <c r="B18" i="5"/>
  <c r="D89" i="4"/>
  <c r="C89" i="4"/>
  <c r="D85" i="4"/>
  <c r="C85" i="4"/>
  <c r="D81" i="4"/>
  <c r="C81" i="4"/>
  <c r="D77" i="4"/>
  <c r="C77" i="4"/>
  <c r="D73" i="4"/>
  <c r="C73" i="4"/>
  <c r="D69" i="4"/>
  <c r="C69" i="4"/>
  <c r="D62" i="4"/>
  <c r="C62" i="4"/>
  <c r="D50" i="4"/>
  <c r="C48" i="4"/>
  <c r="C50" i="4" s="1"/>
  <c r="D45" i="4"/>
  <c r="C45" i="4"/>
  <c r="C41" i="4"/>
  <c r="D29" i="4"/>
  <c r="D41" i="4" s="1"/>
  <c r="C27" i="4"/>
  <c r="C26" i="4"/>
  <c r="D21" i="4"/>
  <c r="C21" i="4"/>
  <c r="D16" i="4"/>
  <c r="C16" i="4"/>
  <c r="D10" i="4"/>
  <c r="C10" i="4"/>
  <c r="D6" i="4"/>
  <c r="C6" i="4"/>
  <c r="D3" i="3"/>
  <c r="E2" i="3" s="1"/>
  <c r="D2" i="3"/>
  <c r="H13" i="2"/>
  <c r="H9" i="2"/>
  <c r="H10" i="2" s="1"/>
  <c r="E9" i="2"/>
  <c r="E10" i="2" s="1"/>
  <c r="E6" i="2"/>
  <c r="H5" i="2"/>
  <c r="E5" i="2"/>
  <c r="H4" i="2"/>
  <c r="E4" i="2"/>
  <c r="E7" i="2" s="1"/>
  <c r="E15" i="2" s="1"/>
  <c r="H3" i="2"/>
  <c r="H7" i="2" s="1"/>
  <c r="H15" i="2" s="1"/>
  <c r="E3" i="2"/>
  <c r="D13" i="1"/>
  <c r="C12" i="1"/>
  <c r="C4" i="1"/>
  <c r="C11" i="1" s="1"/>
  <c r="C13" i="1" s="1"/>
  <c r="D91" i="4" l="1"/>
  <c r="C91" i="4"/>
</calcChain>
</file>

<file path=xl/sharedStrings.xml><?xml version="1.0" encoding="utf-8"?>
<sst xmlns="http://schemas.openxmlformats.org/spreadsheetml/2006/main" count="147" uniqueCount="96">
  <si>
    <t>Revenue</t>
  </si>
  <si>
    <t>Projected</t>
  </si>
  <si>
    <t>Actual</t>
  </si>
  <si>
    <t>Active Dues</t>
  </si>
  <si>
    <t>Pledge Dues</t>
  </si>
  <si>
    <t>Fundraiser</t>
  </si>
  <si>
    <t>Total</t>
  </si>
  <si>
    <t>Expense</t>
  </si>
  <si>
    <t>Excomm Expense</t>
  </si>
  <si>
    <t>National Dues</t>
  </si>
  <si>
    <t>Net</t>
  </si>
  <si>
    <t>Revenue Total</t>
  </si>
  <si>
    <t>Expense Total</t>
  </si>
  <si>
    <t>REVENUE</t>
  </si>
  <si>
    <t>Estimated</t>
  </si>
  <si>
    <t>Category</t>
  </si>
  <si>
    <t>Amount</t>
  </si>
  <si>
    <t>Counts</t>
  </si>
  <si>
    <t>Income</t>
  </si>
  <si>
    <t>Active dues</t>
  </si>
  <si>
    <t>Good Standing</t>
  </si>
  <si>
    <t>Bad Standing</t>
  </si>
  <si>
    <t>Associates</t>
  </si>
  <si>
    <t>Discounts</t>
  </si>
  <si>
    <t>Subtotal</t>
  </si>
  <si>
    <t>Pledge dues</t>
  </si>
  <si>
    <t>Initiation</t>
  </si>
  <si>
    <t>Categories</t>
  </si>
  <si>
    <t>Count</t>
  </si>
  <si>
    <t>EXPENSES</t>
  </si>
  <si>
    <t>Requested</t>
  </si>
  <si>
    <t>Notes</t>
  </si>
  <si>
    <t>President</t>
  </si>
  <si>
    <t>CPR</t>
  </si>
  <si>
    <t>Room Reservation</t>
  </si>
  <si>
    <t>Activation Room</t>
  </si>
  <si>
    <t>Administrative VP</t>
  </si>
  <si>
    <t>Alumni Event</t>
  </si>
  <si>
    <t>Membership VP</t>
  </si>
  <si>
    <t>Awards</t>
  </si>
  <si>
    <t>Family Events</t>
  </si>
  <si>
    <t>Active Bonding Day</t>
  </si>
  <si>
    <t>Service VP</t>
  </si>
  <si>
    <t>Miscellaneous Service</t>
  </si>
  <si>
    <t>Pledge Parents</t>
  </si>
  <si>
    <t>Rush Items</t>
  </si>
  <si>
    <t>Flyers</t>
  </si>
  <si>
    <t>Game Night Supplies</t>
  </si>
  <si>
    <t>Service Night Supplies</t>
  </si>
  <si>
    <t>Info Night Supplies</t>
  </si>
  <si>
    <t>Rush T-Shirts</t>
  </si>
  <si>
    <t>A-Board</t>
  </si>
  <si>
    <t>Pledge Items</t>
  </si>
  <si>
    <t>Signature Books</t>
  </si>
  <si>
    <t>Pledge Manual</t>
  </si>
  <si>
    <t>Pledge Bonding Day</t>
  </si>
  <si>
    <t>Campout</t>
  </si>
  <si>
    <t>Venue</t>
  </si>
  <si>
    <t>Food</t>
  </si>
  <si>
    <t>Equipment</t>
  </si>
  <si>
    <t>Finance VP</t>
  </si>
  <si>
    <t>Fundraising Costs</t>
  </si>
  <si>
    <t>Receipt Book</t>
  </si>
  <si>
    <t>Actives</t>
  </si>
  <si>
    <t>Pledges</t>
  </si>
  <si>
    <t>Gas Reimbursement</t>
  </si>
  <si>
    <t>Fellowship VP</t>
  </si>
  <si>
    <t>LGN</t>
  </si>
  <si>
    <t>Activities</t>
  </si>
  <si>
    <t>Subsidies</t>
  </si>
  <si>
    <t>Small Fellowships</t>
  </si>
  <si>
    <t>Pumpkin Carving (5 pumpkins)</t>
  </si>
  <si>
    <t>Miscellaneous Fellowship</t>
  </si>
  <si>
    <t>Banquet</t>
  </si>
  <si>
    <t>Decorations</t>
  </si>
  <si>
    <t>Programs</t>
  </si>
  <si>
    <t>Gag Gifts</t>
  </si>
  <si>
    <t>Historian</t>
  </si>
  <si>
    <t>Bro of the Week</t>
  </si>
  <si>
    <t>Sergeant at Arms</t>
  </si>
  <si>
    <t>Interchapter Chair</t>
  </si>
  <si>
    <t>IC General</t>
  </si>
  <si>
    <t>Sectionals and Regionals</t>
  </si>
  <si>
    <t>Leadership Development Fund</t>
  </si>
  <si>
    <t>CAC</t>
  </si>
  <si>
    <t>Golden Eagle</t>
  </si>
  <si>
    <t>Date</t>
  </si>
  <si>
    <t>Fundraiser Title</t>
  </si>
  <si>
    <t>Note/Suggestions</t>
  </si>
  <si>
    <t>TV Taping</t>
  </si>
  <si>
    <t>Friendship Bracelets</t>
  </si>
  <si>
    <t>Spam Musubi Sale</t>
  </si>
  <si>
    <t>American Apparel Hoodie Jackets</t>
  </si>
  <si>
    <t>Dinner for 8</t>
  </si>
  <si>
    <t>LA Marathon Kids</t>
  </si>
  <si>
    <t>Last Resort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</si>
</sst>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"/>
    <numFmt numFmtId="165" formatCode="&quot;$&quot;#,##0.00;&quot;$&quot;\(#,##0.00\)"/>
    <numFmt numFmtId="166" formatCode="&quot;$&quot;#,##0.00\ ;&quot;$&quot;\(#,##0.00\)"/>
    <numFmt numFmtId="167" formatCode="&quot;$&quot;#,##0\ ;&quot;$&quot;\(#,##0\)"/>
    <numFmt numFmtId="168" formatCode="m/d/yyyy;@"/>
  </numFmts>
  <fonts count="122" x14ac:knownFonts="1">
    <font>
      <sz val="10"/>
      <color rgb="FF000000"/>
      <name val="Arial"/>
    </font>
    <font>
      <sz val="11"/>
      <color rgb="FF00B050"/>
      <name val="Arial"/>
    </font>
    <font>
      <sz val="11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C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b/>
      <sz val="11"/>
      <color rgb="FFFF0000"/>
      <name val="Calibri"/>
    </font>
    <font>
      <b/>
      <sz val="14"/>
      <color rgb="FFC00000"/>
      <name val="Calibri"/>
    </font>
    <font>
      <sz val="11"/>
      <color rgb="FFFF0000"/>
      <name val="Calibri"/>
    </font>
    <font>
      <sz val="11"/>
      <color rgb="FF000000"/>
      <name val="Arial"/>
    </font>
    <font>
      <sz val="12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sz val="11"/>
      <color rgb="FF00B050"/>
      <name val="Calibri"/>
    </font>
    <font>
      <b/>
      <sz val="12"/>
      <color rgb="FF00B050"/>
      <name val="Calibri"/>
    </font>
    <font>
      <sz val="12"/>
      <color rgb="FF000000"/>
      <name val="Calibri"/>
    </font>
    <font>
      <sz val="11"/>
      <color rgb="FFFF0000"/>
      <name val="Calibri"/>
    </font>
    <font>
      <sz val="12"/>
      <color rgb="FF000000"/>
      <name val="Calibri"/>
    </font>
    <font>
      <sz val="11"/>
      <color rgb="FF000000"/>
      <name val="Arial"/>
    </font>
    <font>
      <sz val="12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sz val="12"/>
      <color rgb="FF000000"/>
      <name val="Calibri"/>
    </font>
    <font>
      <b/>
      <sz val="12"/>
      <color rgb="FFC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FF0000"/>
      <name val="Arial"/>
    </font>
    <font>
      <sz val="11"/>
      <color rgb="FF000000"/>
      <name val="Calibri"/>
    </font>
    <font>
      <b/>
      <i/>
      <sz val="14"/>
      <color rgb="FFC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1"/>
      <color rgb="FF00B050"/>
      <name val="Calibri"/>
    </font>
    <font>
      <sz val="11"/>
      <color rgb="FF000000"/>
      <name val="Calibri"/>
    </font>
    <font>
      <b/>
      <sz val="12"/>
      <color rgb="FFC00000"/>
      <name val="Calibri"/>
    </font>
    <font>
      <sz val="11"/>
      <color rgb="FF000000"/>
      <name val="Calibri"/>
    </font>
    <font>
      <sz val="12"/>
      <color rgb="FF000000"/>
      <name val="Calibri"/>
    </font>
    <font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</font>
    <font>
      <b/>
      <sz val="12"/>
      <color rgb="FFC00000"/>
      <name val="Calibri"/>
    </font>
    <font>
      <b/>
      <sz val="18"/>
      <color rgb="FF000000"/>
      <name val="Calibri"/>
    </font>
    <font>
      <b/>
      <sz val="12"/>
      <color rgb="FFC00000"/>
      <name val="Calibri"/>
    </font>
    <font>
      <sz val="22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2"/>
      <color rgb="FFC00000"/>
      <name val="Calibri"/>
    </font>
    <font>
      <sz val="11"/>
      <color rgb="FF000000"/>
      <name val="Calibri"/>
    </font>
    <font>
      <sz val="11"/>
      <color rgb="FFFF0000"/>
      <name val="Calibri"/>
    </font>
    <font>
      <sz val="12"/>
      <color rgb="FF000000"/>
      <name val="Calibri"/>
    </font>
    <font>
      <sz val="11"/>
      <color rgb="FF000000"/>
      <name val="Calibri"/>
    </font>
    <font>
      <b/>
      <i/>
      <sz val="14"/>
      <color rgb="FF000000"/>
      <name val="Calibri"/>
    </font>
    <font>
      <sz val="12"/>
      <color rgb="FF000000"/>
      <name val="Calibri"/>
    </font>
    <font>
      <sz val="11"/>
      <color rgb="FFFF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4"/>
      <color rgb="FFC00000"/>
      <name val="Calibri"/>
    </font>
    <font>
      <sz val="12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b/>
      <sz val="18"/>
      <color rgb="FF000000"/>
      <name val="Calibri"/>
    </font>
    <font>
      <sz val="12"/>
      <color rgb="FF000000"/>
      <name val="Calibri"/>
    </font>
    <font>
      <sz val="11"/>
      <color rgb="FF000000"/>
      <name val="Calibri"/>
    </font>
    <font>
      <sz val="11"/>
      <color rgb="FFFF0000"/>
      <name val="Calibri"/>
    </font>
    <font>
      <b/>
      <sz val="12"/>
      <color rgb="FFFF0000"/>
      <name val="Calibri"/>
    </font>
    <font>
      <sz val="14"/>
      <color rgb="FF000000"/>
      <name val="Calibri"/>
    </font>
    <font>
      <sz val="11"/>
      <color rgb="FFFF0000"/>
      <name val="Arial"/>
    </font>
    <font>
      <u/>
      <sz val="12"/>
      <color rgb="FF000000"/>
      <name val="Calibri"/>
    </font>
    <font>
      <b/>
      <sz val="18"/>
      <color rgb="FF000000"/>
      <name val="Calibri"/>
    </font>
    <font>
      <b/>
      <sz val="14"/>
      <color rgb="FFC00000"/>
      <name val="Calibri"/>
    </font>
    <font>
      <sz val="12"/>
      <color rgb="FF00B050"/>
      <name val="Calibri"/>
    </font>
    <font>
      <sz val="11"/>
      <color rgb="FF000000"/>
      <name val="Calibri"/>
    </font>
    <font>
      <sz val="12"/>
      <color rgb="FF00B050"/>
      <name val="Calibri"/>
    </font>
    <font>
      <sz val="11"/>
      <color rgb="FF000000"/>
      <name val="Calibri"/>
    </font>
    <font>
      <sz val="12"/>
      <color rgb="FF000000"/>
      <name val="Calibri"/>
    </font>
    <font>
      <sz val="11"/>
      <color rgb="FFFF0000"/>
      <name val="Calibri"/>
    </font>
    <font>
      <b/>
      <sz val="11"/>
      <color rgb="FF000000"/>
      <name val="Calibri"/>
    </font>
    <font>
      <b/>
      <sz val="14"/>
      <color rgb="FFC00000"/>
      <name val="Calibri"/>
    </font>
    <font>
      <b/>
      <i/>
      <sz val="11"/>
      <color rgb="FF000000"/>
      <name val="Calibri"/>
    </font>
    <font>
      <b/>
      <sz val="12"/>
      <color rgb="FF000000"/>
      <name val="Calibri"/>
    </font>
    <font>
      <b/>
      <sz val="14"/>
      <color rgb="FFC00000"/>
      <name val="Calibri"/>
    </font>
    <font>
      <b/>
      <i/>
      <sz val="11"/>
      <color rgb="FF000000"/>
      <name val="Calibri"/>
    </font>
    <font>
      <b/>
      <sz val="12"/>
      <color rgb="FF000000"/>
      <name val="Calibri"/>
    </font>
    <font>
      <b/>
      <sz val="18"/>
      <color rgb="FF000000"/>
      <name val="Calibri"/>
    </font>
    <font>
      <sz val="12"/>
      <color rgb="FF000000"/>
      <name val="Calibri"/>
    </font>
    <font>
      <u/>
      <sz val="12"/>
      <color rgb="FF000000"/>
      <name val="Calibri"/>
    </font>
    <font>
      <sz val="12"/>
      <color rgb="FF000000"/>
      <name val="Calibri"/>
    </font>
    <font>
      <sz val="11"/>
      <color rgb="FF000000"/>
      <name val="Calibri"/>
    </font>
    <font>
      <sz val="11"/>
      <color rgb="FF00B050"/>
      <name val="Calibri"/>
    </font>
    <font>
      <sz val="11"/>
      <color rgb="FF000000"/>
      <name val="Calibri"/>
    </font>
    <font>
      <b/>
      <sz val="14"/>
      <color rgb="FFC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sz val="11"/>
      <color rgb="FFFF0000"/>
      <name val="Calibri"/>
    </font>
    <font>
      <sz val="11"/>
      <color rgb="FFFF0000"/>
      <name val="Calibri"/>
    </font>
    <font>
      <sz val="12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sz val="10"/>
      <color rgb="FF000000"/>
      <name val="Arial"/>
    </font>
    <font>
      <sz val="11"/>
      <color rgb="FF000000"/>
      <name val="Calibri"/>
    </font>
    <font>
      <b/>
      <sz val="12"/>
      <color rgb="FFC00000"/>
      <name val="Calibri"/>
    </font>
    <font>
      <b/>
      <i/>
      <sz val="14"/>
      <color rgb="FF000000"/>
      <name val="Calibri"/>
    </font>
    <font>
      <sz val="11"/>
      <color rgb="FFFF0000"/>
      <name val="Calibri"/>
    </font>
    <font>
      <b/>
      <i/>
      <sz val="11"/>
      <color rgb="FF000000"/>
      <name val="Calibri"/>
    </font>
    <font>
      <b/>
      <sz val="18"/>
      <color rgb="FF000000"/>
      <name val="Calibri"/>
    </font>
    <font>
      <b/>
      <i/>
      <sz val="14"/>
      <color rgb="FF000000"/>
      <name val="Calibri"/>
    </font>
  </fonts>
  <fills count="8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2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1">
    <xf numFmtId="0" fontId="0" fillId="0" borderId="0" xfId="0" applyAlignment="1">
      <alignment wrapText="1"/>
    </xf>
    <xf numFmtId="164" fontId="1" fillId="0" borderId="1" xfId="0" applyNumberFormat="1" applyFont="1" applyBorder="1" applyAlignment="1">
      <alignment wrapText="1"/>
    </xf>
    <xf numFmtId="0" fontId="2" fillId="0" borderId="2" xfId="0" applyFont="1" applyBorder="1"/>
    <xf numFmtId="165" fontId="3" fillId="2" borderId="3" xfId="0" applyNumberFormat="1" applyFont="1" applyFill="1" applyBorder="1" applyAlignment="1">
      <alignment vertical="center"/>
    </xf>
    <xf numFmtId="0" fontId="0" fillId="0" borderId="4" xfId="0" applyBorder="1" applyAlignment="1">
      <alignment wrapText="1"/>
    </xf>
    <xf numFmtId="165" fontId="4" fillId="3" borderId="5" xfId="0" applyNumberFormat="1" applyFont="1" applyFill="1" applyBorder="1"/>
    <xf numFmtId="166" fontId="5" fillId="4" borderId="6" xfId="0" applyNumberFormat="1" applyFont="1" applyFill="1" applyBorder="1"/>
    <xf numFmtId="165" fontId="6" fillId="5" borderId="7" xfId="0" applyNumberFormat="1" applyFont="1" applyFill="1" applyBorder="1"/>
    <xf numFmtId="0" fontId="8" fillId="7" borderId="9" xfId="0" applyFont="1" applyFill="1" applyBorder="1"/>
    <xf numFmtId="166" fontId="9" fillId="0" borderId="10" xfId="0" applyNumberFormat="1" applyFont="1" applyBorder="1"/>
    <xf numFmtId="167" fontId="10" fillId="8" borderId="11" xfId="0" applyNumberFormat="1" applyFont="1" applyFill="1" applyBorder="1" applyAlignment="1">
      <alignment horizontal="right" vertical="center"/>
    </xf>
    <xf numFmtId="166" fontId="11" fillId="9" borderId="12" xfId="0" applyNumberFormat="1" applyFont="1" applyFill="1" applyBorder="1"/>
    <xf numFmtId="164" fontId="12" fillId="0" borderId="13" xfId="0" applyNumberFormat="1" applyFont="1" applyBorder="1"/>
    <xf numFmtId="0" fontId="13" fillId="10" borderId="14" xfId="0" applyFont="1" applyFill="1" applyBorder="1"/>
    <xf numFmtId="165" fontId="14" fillId="11" borderId="15" xfId="0" applyNumberFormat="1" applyFont="1" applyFill="1" applyBorder="1" applyAlignment="1">
      <alignment vertical="center"/>
    </xf>
    <xf numFmtId="164" fontId="15" fillId="0" borderId="16" xfId="0" applyNumberFormat="1" applyFont="1" applyBorder="1" applyAlignment="1">
      <alignment wrapText="1"/>
    </xf>
    <xf numFmtId="166" fontId="16" fillId="12" borderId="17" xfId="0" applyNumberFormat="1" applyFont="1" applyFill="1" applyBorder="1"/>
    <xf numFmtId="0" fontId="17" fillId="13" borderId="18" xfId="0" applyFont="1" applyFill="1" applyBorder="1" applyAlignment="1">
      <alignment horizontal="center" vertical="center"/>
    </xf>
    <xf numFmtId="0" fontId="18" fillId="14" borderId="20" xfId="0" applyFont="1" applyFill="1" applyBorder="1"/>
    <xf numFmtId="166" fontId="19" fillId="15" borderId="21" xfId="0" applyNumberFormat="1" applyFont="1" applyFill="1" applyBorder="1"/>
    <xf numFmtId="0" fontId="20" fillId="0" borderId="0" xfId="0" applyFont="1"/>
    <xf numFmtId="166" fontId="21" fillId="0" borderId="22" xfId="0" applyNumberFormat="1" applyFont="1" applyBorder="1"/>
    <xf numFmtId="0" fontId="22" fillId="16" borderId="23" xfId="0" applyFont="1" applyFill="1" applyBorder="1"/>
    <xf numFmtId="166" fontId="23" fillId="0" borderId="24" xfId="0" applyNumberFormat="1" applyFont="1" applyBorder="1"/>
    <xf numFmtId="166" fontId="24" fillId="17" borderId="25" xfId="0" applyNumberFormat="1" applyFont="1" applyFill="1" applyBorder="1"/>
    <xf numFmtId="164" fontId="25" fillId="0" borderId="26" xfId="0" applyNumberFormat="1" applyFont="1" applyBorder="1" applyAlignment="1">
      <alignment wrapText="1"/>
    </xf>
    <xf numFmtId="165" fontId="26" fillId="18" borderId="27" xfId="0" applyNumberFormat="1" applyFont="1" applyFill="1" applyBorder="1"/>
    <xf numFmtId="0" fontId="27" fillId="19" borderId="28" xfId="0" applyFont="1" applyFill="1" applyBorder="1" applyAlignment="1">
      <alignment vertical="center"/>
    </xf>
    <xf numFmtId="0" fontId="28" fillId="0" borderId="29" xfId="0" applyFont="1" applyBorder="1"/>
    <xf numFmtId="165" fontId="29" fillId="20" borderId="30" xfId="0" applyNumberFormat="1" applyFont="1" applyFill="1" applyBorder="1"/>
    <xf numFmtId="165" fontId="30" fillId="21" borderId="31" xfId="0" applyNumberFormat="1" applyFont="1" applyFill="1" applyBorder="1"/>
    <xf numFmtId="0" fontId="31" fillId="22" borderId="32" xfId="0" applyFont="1" applyFill="1" applyBorder="1" applyAlignment="1">
      <alignment vertical="center"/>
    </xf>
    <xf numFmtId="0" fontId="32" fillId="0" borderId="33" xfId="0" applyFont="1" applyBorder="1" applyAlignment="1">
      <alignment horizontal="center" vertical="center"/>
    </xf>
    <xf numFmtId="0" fontId="33" fillId="23" borderId="34" xfId="0" applyFont="1" applyFill="1" applyBorder="1" applyAlignment="1">
      <alignment vertical="center"/>
    </xf>
    <xf numFmtId="164" fontId="34" fillId="0" borderId="35" xfId="0" applyNumberFormat="1" applyFont="1" applyBorder="1" applyAlignment="1">
      <alignment wrapText="1"/>
    </xf>
    <xf numFmtId="166" fontId="35" fillId="0" borderId="36" xfId="0" applyNumberFormat="1" applyFont="1" applyBorder="1"/>
    <xf numFmtId="0" fontId="36" fillId="24" borderId="37" xfId="0" applyFont="1" applyFill="1" applyBorder="1"/>
    <xf numFmtId="0" fontId="37" fillId="0" borderId="38" xfId="0" applyFont="1" applyBorder="1"/>
    <xf numFmtId="165" fontId="38" fillId="25" borderId="39" xfId="0" applyNumberFormat="1" applyFont="1" applyFill="1" applyBorder="1" applyAlignment="1">
      <alignment horizontal="right" vertical="center"/>
    </xf>
    <xf numFmtId="166" fontId="39" fillId="26" borderId="40" xfId="0" applyNumberFormat="1" applyFont="1" applyFill="1" applyBorder="1"/>
    <xf numFmtId="0" fontId="41" fillId="0" borderId="42" xfId="0" applyFont="1" applyBorder="1"/>
    <xf numFmtId="165" fontId="42" fillId="0" borderId="43" xfId="0" applyNumberFormat="1" applyFont="1" applyBorder="1" applyAlignment="1">
      <alignment vertical="center"/>
    </xf>
    <xf numFmtId="166" fontId="43" fillId="28" borderId="44" xfId="0" applyNumberFormat="1" applyFont="1" applyFill="1" applyBorder="1"/>
    <xf numFmtId="0" fontId="0" fillId="0" borderId="0" xfId="0"/>
    <xf numFmtId="167" fontId="44" fillId="0" borderId="45" xfId="0" applyNumberFormat="1" applyFont="1" applyBorder="1" applyAlignment="1">
      <alignment horizontal="center" vertical="center"/>
    </xf>
    <xf numFmtId="165" fontId="45" fillId="29" borderId="46" xfId="0" applyNumberFormat="1" applyFont="1" applyFill="1" applyBorder="1"/>
    <xf numFmtId="168" fontId="0" fillId="0" borderId="0" xfId="0" applyNumberFormat="1" applyAlignment="1">
      <alignment wrapText="1"/>
    </xf>
    <xf numFmtId="167" fontId="46" fillId="30" borderId="47" xfId="0" applyNumberFormat="1" applyFont="1" applyFill="1" applyBorder="1" applyAlignment="1">
      <alignment vertical="center"/>
    </xf>
    <xf numFmtId="0" fontId="47" fillId="31" borderId="48" xfId="0" applyFont="1" applyFill="1" applyBorder="1"/>
    <xf numFmtId="0" fontId="48" fillId="32" borderId="49" xfId="0" applyFont="1" applyFill="1" applyBorder="1" applyAlignment="1">
      <alignment horizontal="center" vertical="center"/>
    </xf>
    <xf numFmtId="0" fontId="0" fillId="0" borderId="50" xfId="0" applyBorder="1" applyAlignment="1">
      <alignment wrapText="1"/>
    </xf>
    <xf numFmtId="165" fontId="49" fillId="33" borderId="51" xfId="0" applyNumberFormat="1" applyFont="1" applyFill="1" applyBorder="1"/>
    <xf numFmtId="0" fontId="0" fillId="0" borderId="52" xfId="0" applyBorder="1" applyAlignment="1">
      <alignment wrapText="1"/>
    </xf>
    <xf numFmtId="168" fontId="0" fillId="0" borderId="53" xfId="0" applyNumberFormat="1" applyBorder="1" applyAlignment="1">
      <alignment wrapText="1"/>
    </xf>
    <xf numFmtId="165" fontId="50" fillId="34" borderId="54" xfId="0" applyNumberFormat="1" applyFont="1" applyFill="1" applyBorder="1" applyAlignment="1">
      <alignment horizontal="center" vertical="center"/>
    </xf>
    <xf numFmtId="165" fontId="51" fillId="35" borderId="55" xfId="0" applyNumberFormat="1" applyFont="1" applyFill="1" applyBorder="1"/>
    <xf numFmtId="0" fontId="52" fillId="0" borderId="56" xfId="0" applyFont="1" applyBorder="1" applyAlignment="1">
      <alignment vertical="center"/>
    </xf>
    <xf numFmtId="0" fontId="53" fillId="0" borderId="57" xfId="0" applyFont="1" applyBorder="1"/>
    <xf numFmtId="0" fontId="54" fillId="0" borderId="58" xfId="0" applyFont="1" applyBorder="1" applyAlignment="1">
      <alignment horizontal="center" vertical="center"/>
    </xf>
    <xf numFmtId="166" fontId="55" fillId="36" borderId="59" xfId="0" applyNumberFormat="1" applyFont="1" applyFill="1" applyBorder="1"/>
    <xf numFmtId="0" fontId="56" fillId="37" borderId="60" xfId="0" applyFont="1" applyFill="1" applyBorder="1" applyAlignment="1">
      <alignment vertical="center"/>
    </xf>
    <xf numFmtId="0" fontId="57" fillId="0" borderId="0" xfId="0" applyFont="1"/>
    <xf numFmtId="0" fontId="58" fillId="38" borderId="61" xfId="0" applyFont="1" applyFill="1" applyBorder="1"/>
    <xf numFmtId="0" fontId="59" fillId="39" borderId="0" xfId="0" applyFont="1" applyFill="1"/>
    <xf numFmtId="0" fontId="60" fillId="40" borderId="62" xfId="0" applyFont="1" applyFill="1" applyBorder="1"/>
    <xf numFmtId="0" fontId="61" fillId="41" borderId="63" xfId="0" applyFont="1" applyFill="1" applyBorder="1"/>
    <xf numFmtId="0" fontId="62" fillId="42" borderId="64" xfId="0" applyFont="1" applyFill="1" applyBorder="1" applyAlignment="1">
      <alignment horizontal="right" vertical="center"/>
    </xf>
    <xf numFmtId="165" fontId="63" fillId="43" borderId="65" xfId="0" applyNumberFormat="1" applyFont="1" applyFill="1" applyBorder="1"/>
    <xf numFmtId="0" fontId="64" fillId="44" borderId="66" xfId="0" applyFont="1" applyFill="1" applyBorder="1"/>
    <xf numFmtId="166" fontId="65" fillId="45" borderId="67" xfId="0" applyNumberFormat="1" applyFont="1" applyFill="1" applyBorder="1"/>
    <xf numFmtId="0" fontId="66" fillId="46" borderId="68" xfId="0" applyFont="1" applyFill="1" applyBorder="1"/>
    <xf numFmtId="0" fontId="67" fillId="47" borderId="69" xfId="0" applyFont="1" applyFill="1" applyBorder="1" applyAlignment="1">
      <alignment horizontal="center" vertical="center"/>
    </xf>
    <xf numFmtId="0" fontId="68" fillId="48" borderId="70" xfId="0" applyFont="1" applyFill="1" applyBorder="1" applyAlignment="1">
      <alignment vertical="center"/>
    </xf>
    <xf numFmtId="0" fontId="69" fillId="49" borderId="71" xfId="0" applyFont="1" applyFill="1" applyBorder="1" applyAlignment="1">
      <alignment wrapText="1"/>
    </xf>
    <xf numFmtId="165" fontId="70" fillId="50" borderId="72" xfId="0" applyNumberFormat="1" applyFont="1" applyFill="1" applyBorder="1" applyAlignment="1">
      <alignment horizontal="center" vertical="center"/>
    </xf>
    <xf numFmtId="0" fontId="71" fillId="51" borderId="73" xfId="0" applyFont="1" applyFill="1" applyBorder="1"/>
    <xf numFmtId="165" fontId="72" fillId="52" borderId="74" xfId="0" applyNumberFormat="1" applyFont="1" applyFill="1" applyBorder="1" applyAlignment="1">
      <alignment vertical="center"/>
    </xf>
    <xf numFmtId="0" fontId="73" fillId="0" borderId="75" xfId="0" applyFont="1" applyBorder="1"/>
    <xf numFmtId="166" fontId="74" fillId="0" borderId="76" xfId="0" applyNumberFormat="1" applyFont="1" applyBorder="1"/>
    <xf numFmtId="0" fontId="75" fillId="53" borderId="77" xfId="0" applyFont="1" applyFill="1" applyBorder="1"/>
    <xf numFmtId="164" fontId="76" fillId="0" borderId="78" xfId="0" applyNumberFormat="1" applyFont="1" applyBorder="1" applyAlignment="1">
      <alignment wrapText="1"/>
    </xf>
    <xf numFmtId="0" fontId="77" fillId="54" borderId="79" xfId="0" applyFont="1" applyFill="1" applyBorder="1"/>
    <xf numFmtId="0" fontId="78" fillId="55" borderId="80" xfId="0" applyFont="1" applyFill="1" applyBorder="1" applyAlignment="1">
      <alignment horizontal="center" vertical="center"/>
    </xf>
    <xf numFmtId="0" fontId="79" fillId="56" borderId="81" xfId="0" applyFont="1" applyFill="1" applyBorder="1"/>
    <xf numFmtId="166" fontId="80" fillId="57" borderId="82" xfId="0" applyNumberFormat="1" applyFont="1" applyFill="1" applyBorder="1"/>
    <xf numFmtId="165" fontId="81" fillId="58" borderId="83" xfId="0" applyNumberFormat="1" applyFont="1" applyFill="1" applyBorder="1" applyAlignment="1">
      <alignment vertical="center"/>
    </xf>
    <xf numFmtId="166" fontId="82" fillId="59" borderId="84" xfId="0" applyNumberFormat="1" applyFont="1" applyFill="1" applyBorder="1"/>
    <xf numFmtId="0" fontId="83" fillId="60" borderId="85" xfId="0" applyFont="1" applyFill="1" applyBorder="1" applyAlignment="1">
      <alignment vertical="center"/>
    </xf>
    <xf numFmtId="166" fontId="84" fillId="61" borderId="86" xfId="0" applyNumberFormat="1" applyFont="1" applyFill="1" applyBorder="1"/>
    <xf numFmtId="167" fontId="85" fillId="62" borderId="87" xfId="0" applyNumberFormat="1" applyFont="1" applyFill="1" applyBorder="1" applyAlignment="1">
      <alignment vertical="center"/>
    </xf>
    <xf numFmtId="0" fontId="87" fillId="63" borderId="89" xfId="0" applyFont="1" applyFill="1" applyBorder="1"/>
    <xf numFmtId="0" fontId="88" fillId="64" borderId="90" xfId="0" applyFont="1" applyFill="1" applyBorder="1" applyAlignment="1">
      <alignment horizontal="left" vertical="center"/>
    </xf>
    <xf numFmtId="165" fontId="89" fillId="0" borderId="91" xfId="0" applyNumberFormat="1" applyFont="1" applyBorder="1"/>
    <xf numFmtId="0" fontId="90" fillId="65" borderId="92" xfId="0" applyFont="1" applyFill="1" applyBorder="1"/>
    <xf numFmtId="0" fontId="91" fillId="66" borderId="93" xfId="0" applyFont="1" applyFill="1" applyBorder="1" applyAlignment="1">
      <alignment horizontal="left" vertical="center"/>
    </xf>
    <xf numFmtId="166" fontId="92" fillId="67" borderId="94" xfId="0" applyNumberFormat="1" applyFont="1" applyFill="1" applyBorder="1"/>
    <xf numFmtId="165" fontId="94" fillId="69" borderId="96" xfId="0" applyNumberFormat="1" applyFont="1" applyFill="1" applyBorder="1"/>
    <xf numFmtId="0" fontId="95" fillId="70" borderId="97" xfId="0" applyFont="1" applyFill="1" applyBorder="1"/>
    <xf numFmtId="165" fontId="96" fillId="71" borderId="98" xfId="0" applyNumberFormat="1" applyFont="1" applyFill="1" applyBorder="1"/>
    <xf numFmtId="0" fontId="97" fillId="0" borderId="99" xfId="0" applyFont="1" applyBorder="1" applyAlignment="1">
      <alignment vertical="center"/>
    </xf>
    <xf numFmtId="166" fontId="98" fillId="0" borderId="100" xfId="0" applyNumberFormat="1" applyFont="1" applyBorder="1"/>
    <xf numFmtId="0" fontId="99" fillId="0" borderId="0" xfId="0" applyFont="1" applyAlignment="1">
      <alignment vertical="center"/>
    </xf>
    <xf numFmtId="0" fontId="100" fillId="72" borderId="0" xfId="0" applyFont="1" applyFill="1"/>
    <xf numFmtId="0" fontId="101" fillId="0" borderId="101" xfId="0" applyFont="1" applyBorder="1" applyAlignment="1">
      <alignment vertical="center"/>
    </xf>
    <xf numFmtId="0" fontId="102" fillId="73" borderId="102" xfId="0" applyFont="1" applyFill="1" applyBorder="1" applyAlignment="1">
      <alignment vertical="center"/>
    </xf>
    <xf numFmtId="164" fontId="103" fillId="0" borderId="103" xfId="0" applyNumberFormat="1" applyFont="1" applyBorder="1"/>
    <xf numFmtId="164" fontId="104" fillId="74" borderId="104" xfId="0" applyNumberFormat="1" applyFont="1" applyFill="1" applyBorder="1"/>
    <xf numFmtId="0" fontId="105" fillId="75" borderId="105" xfId="0" applyFont="1" applyFill="1" applyBorder="1" applyAlignment="1">
      <alignment vertical="center"/>
    </xf>
    <xf numFmtId="0" fontId="106" fillId="0" borderId="106" xfId="0" applyFont="1" applyBorder="1"/>
    <xf numFmtId="165" fontId="107" fillId="76" borderId="107" xfId="0" applyNumberFormat="1" applyFont="1" applyFill="1" applyBorder="1" applyAlignment="1">
      <alignment vertical="center"/>
    </xf>
    <xf numFmtId="0" fontId="108" fillId="77" borderId="108" xfId="0" applyFont="1" applyFill="1" applyBorder="1"/>
    <xf numFmtId="166" fontId="109" fillId="0" borderId="109" xfId="0" applyNumberFormat="1" applyFont="1" applyBorder="1"/>
    <xf numFmtId="0" fontId="110" fillId="0" borderId="110" xfId="0" applyFont="1" applyBorder="1"/>
    <xf numFmtId="168" fontId="0" fillId="0" borderId="111" xfId="0" applyNumberFormat="1" applyBorder="1" applyAlignment="1">
      <alignment wrapText="1"/>
    </xf>
    <xf numFmtId="165" fontId="111" fillId="78" borderId="112" xfId="0" applyNumberFormat="1" applyFont="1" applyFill="1" applyBorder="1" applyAlignment="1">
      <alignment horizontal="center" vertical="center"/>
    </xf>
    <xf numFmtId="0" fontId="112" fillId="79" borderId="113" xfId="0" applyFont="1" applyFill="1" applyBorder="1" applyAlignment="1">
      <alignment vertical="center"/>
    </xf>
    <xf numFmtId="0" fontId="113" fillId="80" borderId="114" xfId="0" applyFont="1" applyFill="1" applyBorder="1"/>
    <xf numFmtId="167" fontId="115" fillId="81" borderId="116" xfId="0" applyNumberFormat="1" applyFont="1" applyFill="1" applyBorder="1" applyAlignment="1">
      <alignment vertical="center"/>
    </xf>
    <xf numFmtId="166" fontId="116" fillId="82" borderId="117" xfId="0" applyNumberFormat="1" applyFont="1" applyFill="1" applyBorder="1"/>
    <xf numFmtId="0" fontId="117" fillId="83" borderId="118" xfId="0" applyFont="1" applyFill="1" applyBorder="1"/>
    <xf numFmtId="0" fontId="118" fillId="84" borderId="119" xfId="0" applyFont="1" applyFill="1" applyBorder="1" applyAlignment="1">
      <alignment vertical="center"/>
    </xf>
    <xf numFmtId="0" fontId="119" fillId="85" borderId="120" xfId="0" applyFont="1" applyFill="1" applyBorder="1" applyAlignment="1">
      <alignment vertical="center"/>
    </xf>
    <xf numFmtId="0" fontId="120" fillId="0" borderId="121" xfId="0" applyFont="1" applyBorder="1" applyAlignment="1">
      <alignment vertical="center"/>
    </xf>
    <xf numFmtId="0" fontId="121" fillId="86" borderId="122" xfId="0" applyFont="1" applyFill="1" applyBorder="1"/>
    <xf numFmtId="0" fontId="7" fillId="6" borderId="8" xfId="0" applyFont="1" applyFill="1" applyBorder="1" applyAlignment="1">
      <alignment horizontal="center" vertical="center"/>
    </xf>
    <xf numFmtId="0" fontId="0" fillId="0" borderId="19" xfId="0" applyBorder="1" applyAlignment="1">
      <alignment wrapText="1"/>
    </xf>
    <xf numFmtId="0" fontId="40" fillId="27" borderId="41" xfId="0" applyFont="1" applyFill="1" applyBorder="1" applyAlignment="1">
      <alignment horizontal="center" vertical="center"/>
    </xf>
    <xf numFmtId="167" fontId="86" fillId="0" borderId="88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93" fillId="68" borderId="95" xfId="0" applyFont="1" applyFill="1" applyBorder="1" applyAlignment="1">
      <alignment horizontal="center" vertical="center"/>
    </xf>
    <xf numFmtId="0" fontId="114" fillId="0" borderId="11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684EE"/>
            </a:solidFill>
          </c:spPr>
          <c:invertIfNegative val="1"/>
          <c:cat>
            <c:strRef>
              <c:f>Overview!$B$11:$B$12</c:f>
              <c:strCache>
                <c:ptCount val="2"/>
                <c:pt idx="0">
                  <c:v>Revenue Total</c:v>
                </c:pt>
                <c:pt idx="1">
                  <c:v>Expense Total</c:v>
                </c:pt>
              </c:strCache>
            </c:strRef>
          </c:cat>
          <c:val>
            <c:numRef>
              <c:f>Overview!$C$11:$C$12</c:f>
              <c:numCache>
                <c:formatCode>"$"#,##0.00\ ;"$"\(#,##0.00\)</c:formatCode>
                <c:ptCount val="2"/>
                <c:pt idx="0">
                  <c:v>9455</c:v>
                </c:pt>
                <c:pt idx="1">
                  <c:v>9513.16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Overview!$B$11:$B$12</c:f>
              <c:strCache>
                <c:ptCount val="2"/>
                <c:pt idx="0">
                  <c:v>Revenue Total</c:v>
                </c:pt>
                <c:pt idx="1">
                  <c:v>Expense Total</c:v>
                </c:pt>
              </c:strCache>
            </c:strRef>
          </c:cat>
          <c:val>
            <c:numRef>
              <c:f>Overview!$D$11:$D$12</c:f>
              <c:numCache>
                <c:formatCode>"$"#,##0.00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75584"/>
        <c:axId val="202875976"/>
      </c:barChart>
      <c:catAx>
        <c:axId val="202875584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202875976"/>
        <c:crosses val="autoZero"/>
        <c:auto val="1"/>
        <c:lblAlgn val="ctr"/>
        <c:lblOffset val="100"/>
        <c:noMultiLvlLbl val="1"/>
      </c:catAx>
      <c:valAx>
        <c:axId val="202875976"/>
        <c:scaling>
          <c:orientation val="minMax"/>
        </c:scaling>
        <c:delete val="0"/>
        <c:axPos val="l"/>
        <c:majorGridlines/>
        <c:numFmt formatCode="&quot;$&quot;#,##0.00\ ;&quot;$&quot;\(#,##0.00\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028755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Revenue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684EE"/>
            </a:solidFill>
          </c:spPr>
          <c:invertIfNegative val="1"/>
          <c:cat>
            <c:strRef>
              <c:f>Revenue!$A$3</c:f>
              <c:strCache>
                <c:ptCount val="1"/>
                <c:pt idx="0">
                  <c:v>Active dues</c:v>
                </c:pt>
              </c:strCache>
            </c:strRef>
          </c:cat>
          <c:val>
            <c:numRef>
              <c:f>Revenue!$E$7</c:f>
              <c:numCache>
                <c:formatCode>"$"#,##0.00;"$"\(#,##0.00\)</c:formatCode>
                <c:ptCount val="1"/>
                <c:pt idx="0">
                  <c:v>3000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Revenue!$A$3</c:f>
              <c:strCache>
                <c:ptCount val="1"/>
                <c:pt idx="0">
                  <c:v>Active dues</c:v>
                </c:pt>
              </c:strCache>
            </c:strRef>
          </c:cat>
          <c:val>
            <c:numRef>
              <c:f>Revenue!$H$7</c:f>
              <c:numCache>
                <c:formatCode>"$"#,##0.00;"$"\(#,##0.00\)</c:formatCode>
                <c:ptCount val="1"/>
                <c:pt idx="0">
                  <c:v>3615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76760"/>
        <c:axId val="268216520"/>
      </c:barChart>
      <c:catAx>
        <c:axId val="202876760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268216520"/>
        <c:crosses val="autoZero"/>
        <c:auto val="1"/>
        <c:lblAlgn val="ctr"/>
        <c:lblOffset val="100"/>
        <c:noMultiLvlLbl val="1"/>
      </c:catAx>
      <c:valAx>
        <c:axId val="268216520"/>
        <c:scaling>
          <c:orientation val="minMax"/>
        </c:scaling>
        <c:delete val="0"/>
        <c:axPos val="l"/>
        <c:majorGridlines/>
        <c:numFmt formatCode="&quot;$&quot;#,##0.00;&quot;$&quot;\(#,##0.00\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028767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Fundraiser Revenue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684E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"/>
            <c:bubble3D val="0"/>
            <c:spPr>
              <a:solidFill>
                <a:srgbClr val="DC391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"/>
            <c:bubble3D val="0"/>
            <c:spPr>
              <a:solidFill>
                <a:srgbClr val="FF99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"/>
            <c:bubble3D val="0"/>
            <c:spPr>
              <a:solidFill>
                <a:srgbClr val="0080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4"/>
            <c:bubble3D val="0"/>
            <c:spPr>
              <a:solidFill>
                <a:srgbClr val="66666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5"/>
            <c:bubble3D val="0"/>
            <c:spPr>
              <a:solidFill>
                <a:srgbClr val="4942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6"/>
            <c:bubble3D val="0"/>
            <c:spPr>
              <a:solidFill>
                <a:srgbClr val="CB4AC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7"/>
            <c:bubble3D val="0"/>
            <c:spPr>
              <a:solidFill>
                <a:srgbClr val="D6AE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8"/>
            <c:bubble3D val="0"/>
            <c:spPr>
              <a:solidFill>
                <a:srgbClr val="3366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9"/>
            <c:bubble3D val="0"/>
            <c:spPr>
              <a:solidFill>
                <a:srgbClr val="DD447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0"/>
            <c:bubble3D val="0"/>
            <c:spPr>
              <a:solidFill>
                <a:srgbClr val="AAAA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1"/>
            <c:bubble3D val="0"/>
            <c:spPr>
              <a:solidFill>
                <a:srgbClr val="66AA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2"/>
            <c:bubble3D val="0"/>
            <c:spPr>
              <a:solidFill>
                <a:srgbClr val="88888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3"/>
            <c:bubble3D val="0"/>
            <c:spPr>
              <a:solidFill>
                <a:srgbClr val="9944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4"/>
            <c:bubble3D val="0"/>
            <c:spPr>
              <a:solidFill>
                <a:srgbClr val="DD55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5"/>
            <c:bubble3D val="0"/>
            <c:spPr>
              <a:solidFill>
                <a:srgbClr val="22AA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6"/>
            <c:bubble3D val="0"/>
            <c:spPr>
              <a:solidFill>
                <a:srgbClr val="9999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7"/>
            <c:bubble3D val="0"/>
            <c:spPr>
              <a:solidFill>
                <a:srgbClr val="70577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8"/>
            <c:bubble3D val="0"/>
            <c:spPr>
              <a:solidFill>
                <a:srgbClr val="10961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9"/>
            <c:bubble3D val="0"/>
            <c:spPr>
              <a:solidFill>
                <a:srgbClr val="A32929"/>
              </a:solidFill>
              <a:ln w="25400" cmpd="sng">
                <a:solidFill>
                  <a:srgbClr val="FFFFFF"/>
                </a:solidFill>
              </a:ln>
            </c:spPr>
          </c:dPt>
          <c:cat>
            <c:strRef>
              <c:f>'Fundraiser Records'!$B$2:$B$11</c:f>
              <c:strCache>
                <c:ptCount val="10"/>
                <c:pt idx="0">
                  <c:v>TV Taping</c:v>
                </c:pt>
                <c:pt idx="1">
                  <c:v>TV Taping</c:v>
                </c:pt>
                <c:pt idx="2">
                  <c:v>TV Taping</c:v>
                </c:pt>
                <c:pt idx="3">
                  <c:v>TV Taping</c:v>
                </c:pt>
                <c:pt idx="4">
                  <c:v>TV Taping</c:v>
                </c:pt>
                <c:pt idx="5">
                  <c:v>TV Taping</c:v>
                </c:pt>
                <c:pt idx="6">
                  <c:v>Friendship Bracelets</c:v>
                </c:pt>
                <c:pt idx="7">
                  <c:v>TV Taping</c:v>
                </c:pt>
                <c:pt idx="8">
                  <c:v>Spam Musubi Sale</c:v>
                </c:pt>
                <c:pt idx="9">
                  <c:v>TV Taping</c:v>
                </c:pt>
              </c:strCache>
            </c:strRef>
          </c:cat>
          <c:val>
            <c:numRef>
              <c:f>'Fundraiser Records'!$D$2:$D$11</c:f>
              <c:numCache>
                <c:formatCode>General</c:formatCode>
                <c:ptCount val="10"/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0</xdr:row>
      <xdr:rowOff>0</xdr:rowOff>
    </xdr:from>
    <xdr:ext cx="5038725" cy="35909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352425</xdr:colOff>
      <xdr:row>0</xdr:row>
      <xdr:rowOff>285750</xdr:rowOff>
    </xdr:from>
    <xdr:ext cx="3543300" cy="233362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2419350" cy="1800225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12" sqref="H12"/>
    </sheetView>
  </sheetViews>
  <sheetFormatPr defaultColWidth="8.85546875" defaultRowHeight="14.25" customHeight="1" x14ac:dyDescent="0.2"/>
  <cols>
    <col min="1" max="2" width="20" customWidth="1"/>
    <col min="3" max="3" width="10.5703125" customWidth="1"/>
    <col min="4" max="4" width="10.140625" customWidth="1"/>
    <col min="6" max="6" width="42.5703125" customWidth="1"/>
  </cols>
  <sheetData>
    <row r="1" spans="1:5" ht="15" x14ac:dyDescent="0.25">
      <c r="A1" s="108" t="s">
        <v>0</v>
      </c>
      <c r="B1" s="37"/>
      <c r="C1" s="57" t="s">
        <v>1</v>
      </c>
      <c r="D1" s="2" t="s">
        <v>2</v>
      </c>
    </row>
    <row r="2" spans="1:5" ht="15" x14ac:dyDescent="0.25">
      <c r="B2" s="20" t="s">
        <v>3</v>
      </c>
      <c r="C2" s="100">
        <v>3000</v>
      </c>
      <c r="D2" s="1">
        <v>3615</v>
      </c>
    </row>
    <row r="3" spans="1:5" ht="15" x14ac:dyDescent="0.25">
      <c r="B3" s="20" t="s">
        <v>4</v>
      </c>
      <c r="C3" s="100">
        <v>4475</v>
      </c>
      <c r="D3" s="1">
        <v>4475</v>
      </c>
    </row>
    <row r="4" spans="1:5" ht="15" x14ac:dyDescent="0.25">
      <c r="B4" s="20" t="s">
        <v>5</v>
      </c>
      <c r="C4" s="100">
        <f>99*20</f>
        <v>1980</v>
      </c>
      <c r="D4" s="1"/>
    </row>
    <row r="5" spans="1:5" ht="15.75" customHeight="1" x14ac:dyDescent="0.25">
      <c r="A5" s="28" t="s">
        <v>6</v>
      </c>
      <c r="B5" s="40"/>
      <c r="C5" s="21"/>
      <c r="D5" s="105"/>
    </row>
    <row r="6" spans="1:5" ht="15" customHeight="1" x14ac:dyDescent="0.25">
      <c r="A6" s="108" t="s">
        <v>7</v>
      </c>
      <c r="B6" s="37"/>
      <c r="C6" s="35"/>
      <c r="D6" s="15"/>
    </row>
    <row r="7" spans="1:5" ht="15.75" x14ac:dyDescent="0.25">
      <c r="B7" s="77" t="s">
        <v>8</v>
      </c>
      <c r="C7" s="92">
        <v>6813.16</v>
      </c>
      <c r="D7" s="25"/>
    </row>
    <row r="8" spans="1:5" ht="15" x14ac:dyDescent="0.25">
      <c r="B8" s="61" t="s">
        <v>9</v>
      </c>
      <c r="C8" s="111">
        <v>2700</v>
      </c>
      <c r="D8" s="80">
        <v>3000</v>
      </c>
    </row>
    <row r="9" spans="1:5" ht="15.75" customHeight="1" x14ac:dyDescent="0.25">
      <c r="A9" s="28" t="s">
        <v>6</v>
      </c>
      <c r="B9" s="112"/>
      <c r="C9" s="78"/>
      <c r="D9" s="12"/>
    </row>
    <row r="10" spans="1:5" ht="15" customHeight="1" x14ac:dyDescent="0.25">
      <c r="A10" s="108" t="s">
        <v>10</v>
      </c>
      <c r="B10" s="37"/>
      <c r="C10" s="9"/>
      <c r="D10" s="15"/>
    </row>
    <row r="11" spans="1:5" ht="15" x14ac:dyDescent="0.25">
      <c r="B11" s="20" t="s">
        <v>11</v>
      </c>
      <c r="C11" s="100">
        <f>SUM(((C2+C3)+C4))</f>
        <v>9455</v>
      </c>
      <c r="D11" s="1"/>
    </row>
    <row r="12" spans="1:5" ht="15" customHeight="1" x14ac:dyDescent="0.25">
      <c r="B12" s="61" t="s">
        <v>12</v>
      </c>
      <c r="C12" s="23">
        <f>C7+C8</f>
        <v>9513.16</v>
      </c>
      <c r="D12" s="34"/>
    </row>
    <row r="13" spans="1:5" ht="17.25" customHeight="1" x14ac:dyDescent="0.25">
      <c r="A13" s="48" t="s">
        <v>6</v>
      </c>
      <c r="B13" s="63" t="s">
        <v>6</v>
      </c>
      <c r="C13" s="24">
        <f>SUM((C11-C12))</f>
        <v>-58.159999999999854</v>
      </c>
      <c r="D13" s="106">
        <f>SUM((D11-D12))</f>
        <v>0</v>
      </c>
      <c r="E13" s="52"/>
    </row>
    <row r="14" spans="1:5" ht="15" customHeight="1" x14ac:dyDescent="0.2">
      <c r="D14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ColWidth="8.85546875" defaultRowHeight="14.25" customHeight="1" x14ac:dyDescent="0.2"/>
  <cols>
    <col min="1" max="1" width="17.5703125" customWidth="1"/>
    <col min="2" max="2" width="15" customWidth="1"/>
    <col min="4" max="4" width="8.42578125" customWidth="1"/>
    <col min="5" max="5" width="17" customWidth="1"/>
    <col min="8" max="8" width="17" customWidth="1"/>
  </cols>
  <sheetData>
    <row r="1" spans="1:8" ht="24" customHeight="1" x14ac:dyDescent="0.2">
      <c r="A1" s="122" t="s">
        <v>13</v>
      </c>
      <c r="B1" s="50"/>
      <c r="C1" s="124" t="s">
        <v>14</v>
      </c>
      <c r="D1" s="125"/>
      <c r="E1" s="125"/>
      <c r="F1" s="124" t="s">
        <v>2</v>
      </c>
      <c r="G1" s="125"/>
      <c r="H1" s="125"/>
    </row>
    <row r="2" spans="1:8" ht="15" customHeight="1" x14ac:dyDescent="0.2">
      <c r="A2" s="126" t="s">
        <v>15</v>
      </c>
      <c r="B2" s="125"/>
      <c r="C2" s="17" t="s">
        <v>16</v>
      </c>
      <c r="D2" s="71" t="s">
        <v>17</v>
      </c>
      <c r="E2" s="114" t="s">
        <v>18</v>
      </c>
      <c r="F2" s="71" t="s">
        <v>16</v>
      </c>
      <c r="G2" s="71" t="s">
        <v>17</v>
      </c>
      <c r="H2" s="114" t="s">
        <v>18</v>
      </c>
    </row>
    <row r="3" spans="1:8" ht="15" x14ac:dyDescent="0.2">
      <c r="A3" s="107" t="s">
        <v>19</v>
      </c>
      <c r="B3" s="27" t="s">
        <v>20</v>
      </c>
      <c r="C3" s="47">
        <v>75</v>
      </c>
      <c r="D3" s="115">
        <v>40</v>
      </c>
      <c r="E3" s="3">
        <f>C3*D3</f>
        <v>3000</v>
      </c>
      <c r="F3" s="47">
        <v>75</v>
      </c>
      <c r="G3" s="115">
        <v>43</v>
      </c>
      <c r="H3" s="3">
        <f>F3*G3</f>
        <v>3225</v>
      </c>
    </row>
    <row r="4" spans="1:8" ht="15" x14ac:dyDescent="0.2">
      <c r="A4" s="33"/>
      <c r="B4" s="60" t="s">
        <v>21</v>
      </c>
      <c r="C4" s="117">
        <v>75</v>
      </c>
      <c r="D4" s="72">
        <v>0</v>
      </c>
      <c r="E4" s="76">
        <f>C4*D4</f>
        <v>0</v>
      </c>
      <c r="F4" s="117">
        <v>75</v>
      </c>
      <c r="G4" s="72">
        <v>2</v>
      </c>
      <c r="H4" s="76">
        <f>F4*G4</f>
        <v>150</v>
      </c>
    </row>
    <row r="5" spans="1:8" ht="15" x14ac:dyDescent="0.2">
      <c r="A5" s="33"/>
      <c r="B5" s="60" t="s">
        <v>22</v>
      </c>
      <c r="C5" s="117">
        <v>40</v>
      </c>
      <c r="D5" s="72">
        <v>0</v>
      </c>
      <c r="E5" s="76">
        <f>C5*D5</f>
        <v>0</v>
      </c>
      <c r="F5" s="117">
        <v>40</v>
      </c>
      <c r="G5" s="72">
        <v>6</v>
      </c>
      <c r="H5" s="76">
        <f>F5*G5</f>
        <v>240</v>
      </c>
    </row>
    <row r="6" spans="1:8" ht="15" x14ac:dyDescent="0.2">
      <c r="A6" s="33"/>
      <c r="B6" s="60" t="s">
        <v>23</v>
      </c>
      <c r="C6" s="89">
        <v>0</v>
      </c>
      <c r="D6" s="120">
        <v>0</v>
      </c>
      <c r="E6" s="14">
        <f>C6</f>
        <v>0</v>
      </c>
      <c r="F6" s="89">
        <v>0</v>
      </c>
      <c r="G6" s="66">
        <v>0</v>
      </c>
      <c r="H6" s="14">
        <v>0</v>
      </c>
    </row>
    <row r="7" spans="1:8" ht="15" x14ac:dyDescent="0.2">
      <c r="A7" s="33"/>
      <c r="B7" s="121" t="s">
        <v>24</v>
      </c>
      <c r="C7" s="72"/>
      <c r="D7" s="72"/>
      <c r="E7" s="76">
        <f>SUM(E3:E5)</f>
        <v>3000</v>
      </c>
      <c r="F7" s="72"/>
      <c r="G7" s="72"/>
      <c r="H7" s="76">
        <f>SUM(H3:H5)</f>
        <v>3615</v>
      </c>
    </row>
    <row r="8" spans="1:8" ht="15" x14ac:dyDescent="0.2">
      <c r="A8" s="31"/>
      <c r="B8" s="104"/>
      <c r="C8" s="87"/>
      <c r="D8" s="87"/>
      <c r="E8" s="85"/>
      <c r="F8" s="87"/>
      <c r="G8" s="87"/>
      <c r="H8" s="85"/>
    </row>
    <row r="9" spans="1:8" ht="15" x14ac:dyDescent="0.2">
      <c r="A9" s="107" t="s">
        <v>25</v>
      </c>
      <c r="B9" s="27" t="s">
        <v>26</v>
      </c>
      <c r="C9" s="47">
        <v>95</v>
      </c>
      <c r="D9" s="115">
        <v>47</v>
      </c>
      <c r="E9" s="3">
        <f>C9*D9</f>
        <v>4465</v>
      </c>
      <c r="F9" s="47">
        <v>95</v>
      </c>
      <c r="G9" s="115">
        <v>47</v>
      </c>
      <c r="H9" s="3">
        <f>F9*G9</f>
        <v>4465</v>
      </c>
    </row>
    <row r="10" spans="1:8" ht="15" x14ac:dyDescent="0.2">
      <c r="A10" s="33"/>
      <c r="B10" s="121" t="s">
        <v>24</v>
      </c>
      <c r="C10" s="72"/>
      <c r="D10" s="72"/>
      <c r="E10" s="76">
        <f>SUM(E9:E9)</f>
        <v>4465</v>
      </c>
      <c r="F10" s="72"/>
      <c r="G10" s="72"/>
      <c r="H10" s="76">
        <f>SUM(H9:H9)</f>
        <v>4465</v>
      </c>
    </row>
    <row r="11" spans="1:8" ht="15" x14ac:dyDescent="0.2">
      <c r="A11" s="31"/>
      <c r="B11" s="104"/>
      <c r="C11" s="87"/>
      <c r="D11" s="87"/>
      <c r="E11" s="85"/>
      <c r="F11" s="87"/>
      <c r="G11" s="87"/>
      <c r="H11" s="85"/>
    </row>
    <row r="12" spans="1:8" ht="15" x14ac:dyDescent="0.2">
      <c r="A12" s="107" t="s">
        <v>5</v>
      </c>
      <c r="B12" s="27" t="s">
        <v>0</v>
      </c>
      <c r="C12" s="47"/>
      <c r="D12" s="115"/>
      <c r="E12" s="3"/>
      <c r="F12" s="47"/>
      <c r="G12" s="115"/>
      <c r="H12" s="3"/>
    </row>
    <row r="13" spans="1:8" ht="15" x14ac:dyDescent="0.2">
      <c r="A13" s="33"/>
      <c r="B13" s="121" t="s">
        <v>24</v>
      </c>
      <c r="C13" s="72"/>
      <c r="D13" s="72"/>
      <c r="E13" s="76"/>
      <c r="F13" s="72"/>
      <c r="G13" s="72"/>
      <c r="H13" s="76">
        <f>SUM(H12)</f>
        <v>0</v>
      </c>
    </row>
    <row r="14" spans="1:8" ht="15" x14ac:dyDescent="0.2">
      <c r="A14" s="31"/>
      <c r="B14" s="104"/>
      <c r="C14" s="87"/>
      <c r="D14" s="87"/>
      <c r="E14" s="85"/>
      <c r="F14" s="87"/>
      <c r="G14" s="87"/>
      <c r="H14" s="85"/>
    </row>
    <row r="15" spans="1:8" ht="15" x14ac:dyDescent="0.2">
      <c r="A15" s="94" t="s">
        <v>6</v>
      </c>
      <c r="B15" s="91"/>
      <c r="C15" s="99"/>
      <c r="D15" s="10"/>
      <c r="E15" s="38">
        <f>SUM(E7,E10,E13)</f>
        <v>7465</v>
      </c>
      <c r="F15" s="99"/>
      <c r="G15" s="10"/>
      <c r="H15" s="38">
        <f>SUM(H7,H10,H13)</f>
        <v>8080</v>
      </c>
    </row>
    <row r="16" spans="1:8" ht="12.75" x14ac:dyDescent="0.2">
      <c r="A16" s="4"/>
      <c r="B16" s="4"/>
      <c r="C16" s="4"/>
      <c r="D16" s="4"/>
      <c r="E16" s="4"/>
      <c r="F16" s="4"/>
      <c r="G16" s="4"/>
      <c r="H16" s="4"/>
    </row>
  </sheetData>
  <mergeCells count="3">
    <mergeCell ref="C1:E1"/>
    <mergeCell ref="F1:H1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ColWidth="8.85546875" defaultRowHeight="14.25" customHeight="1" x14ac:dyDescent="0.2"/>
  <cols>
    <col min="1" max="1" width="20" customWidth="1"/>
    <col min="2" max="5" width="10" customWidth="1"/>
  </cols>
  <sheetData>
    <row r="1" spans="1:6" ht="20.25" customHeight="1" x14ac:dyDescent="0.2">
      <c r="A1" s="49" t="s">
        <v>27</v>
      </c>
      <c r="B1" s="49" t="s">
        <v>16</v>
      </c>
      <c r="C1" s="49" t="s">
        <v>28</v>
      </c>
      <c r="D1" s="49" t="s">
        <v>24</v>
      </c>
      <c r="E1" s="49" t="s">
        <v>6</v>
      </c>
      <c r="F1" s="52"/>
    </row>
    <row r="2" spans="1:6" ht="20.25" customHeight="1" x14ac:dyDescent="0.2">
      <c r="A2" s="32" t="s">
        <v>3</v>
      </c>
      <c r="B2" s="44">
        <v>30</v>
      </c>
      <c r="C2" s="32">
        <v>51</v>
      </c>
      <c r="D2" s="44">
        <f>B2*C2</f>
        <v>1530</v>
      </c>
      <c r="E2" s="127">
        <f>$D$2+$D$3</f>
        <v>3000</v>
      </c>
      <c r="F2" s="52"/>
    </row>
    <row r="3" spans="1:6" ht="20.25" customHeight="1" x14ac:dyDescent="0.2">
      <c r="A3" s="32" t="s">
        <v>4</v>
      </c>
      <c r="B3" s="44">
        <v>30</v>
      </c>
      <c r="C3" s="32">
        <v>49</v>
      </c>
      <c r="D3" s="44">
        <f>B3*C3</f>
        <v>1470</v>
      </c>
      <c r="E3" s="128"/>
    </row>
    <row r="4" spans="1:6" ht="12.75" x14ac:dyDescent="0.2">
      <c r="A4" s="4"/>
      <c r="B4" s="4"/>
      <c r="C4" s="4"/>
      <c r="D4" s="4"/>
    </row>
  </sheetData>
  <mergeCells count="1">
    <mergeCell ref="E2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/>
  </sheetViews>
  <sheetFormatPr defaultColWidth="17.140625" defaultRowHeight="12.75" customHeight="1" x14ac:dyDescent="0.2"/>
  <cols>
    <col min="1" max="1" width="36.42578125" customWidth="1"/>
    <col min="2" max="2" width="35.28515625" customWidth="1"/>
    <col min="3" max="3" width="20.28515625" customWidth="1"/>
    <col min="4" max="4" width="12.140625" customWidth="1"/>
    <col min="5" max="5" width="59" customWidth="1"/>
  </cols>
  <sheetData>
    <row r="1" spans="1:6" ht="12.75" customHeight="1" x14ac:dyDescent="0.2">
      <c r="A1" s="56" t="s">
        <v>29</v>
      </c>
      <c r="B1" s="50"/>
      <c r="C1" s="50"/>
      <c r="D1" s="50"/>
      <c r="E1" s="50"/>
    </row>
    <row r="2" spans="1:6" ht="12.75" customHeight="1" x14ac:dyDescent="0.2">
      <c r="A2" s="129" t="s">
        <v>15</v>
      </c>
      <c r="B2" s="130"/>
      <c r="C2" s="74" t="s">
        <v>30</v>
      </c>
      <c r="D2" s="54" t="s">
        <v>2</v>
      </c>
      <c r="E2" s="82" t="s">
        <v>31</v>
      </c>
      <c r="F2" s="52"/>
    </row>
    <row r="3" spans="1:6" ht="12.75" customHeight="1" x14ac:dyDescent="0.3">
      <c r="A3" s="13" t="s">
        <v>32</v>
      </c>
      <c r="B3" s="65" t="s">
        <v>33</v>
      </c>
      <c r="C3" s="45">
        <v>400</v>
      </c>
      <c r="D3" s="45">
        <v>400</v>
      </c>
      <c r="E3" s="16"/>
      <c r="F3" s="52"/>
    </row>
    <row r="4" spans="1:6" ht="12.75" customHeight="1" x14ac:dyDescent="0.3">
      <c r="A4" s="83"/>
      <c r="B4" s="8" t="s">
        <v>34</v>
      </c>
      <c r="C4" s="26">
        <v>60</v>
      </c>
      <c r="D4" s="26"/>
      <c r="E4" s="69" t="s">
        <v>35</v>
      </c>
      <c r="F4" s="52"/>
    </row>
    <row r="5" spans="1:6" ht="12.75" customHeight="1" x14ac:dyDescent="0.3">
      <c r="A5" s="83"/>
      <c r="B5" s="18"/>
      <c r="C5" s="26"/>
      <c r="D5" s="26"/>
      <c r="E5" s="69"/>
      <c r="F5" s="52"/>
    </row>
    <row r="6" spans="1:6" ht="12.75" customHeight="1" x14ac:dyDescent="0.3">
      <c r="A6" s="83"/>
      <c r="B6" s="119" t="s">
        <v>24</v>
      </c>
      <c r="C6" s="55">
        <f>SUM(C3:C4)</f>
        <v>460</v>
      </c>
      <c r="D6" s="55">
        <f>SUM(D3:D4)</f>
        <v>400</v>
      </c>
      <c r="E6" s="42"/>
      <c r="F6" s="52"/>
    </row>
    <row r="7" spans="1:6" ht="12.75" customHeight="1" x14ac:dyDescent="0.3">
      <c r="A7" s="90"/>
      <c r="B7" s="62"/>
      <c r="C7" s="96"/>
      <c r="D7" s="96"/>
      <c r="E7" s="68"/>
      <c r="F7" s="52"/>
    </row>
    <row r="8" spans="1:6" ht="12.75" customHeight="1" x14ac:dyDescent="0.3">
      <c r="A8" s="13" t="s">
        <v>36</v>
      </c>
      <c r="B8" s="65" t="s">
        <v>37</v>
      </c>
      <c r="C8" s="45">
        <v>0</v>
      </c>
      <c r="D8" s="45">
        <v>0</v>
      </c>
      <c r="E8" s="86"/>
      <c r="F8" s="73"/>
    </row>
    <row r="9" spans="1:6" ht="12.75" customHeight="1" x14ac:dyDescent="0.3">
      <c r="A9" s="83"/>
      <c r="B9" s="18"/>
      <c r="C9" s="26"/>
      <c r="D9" s="26"/>
      <c r="E9" s="69"/>
      <c r="F9" s="52"/>
    </row>
    <row r="10" spans="1:6" ht="12.75" customHeight="1" x14ac:dyDescent="0.3">
      <c r="A10" s="83"/>
      <c r="B10" s="119" t="s">
        <v>24</v>
      </c>
      <c r="C10" s="55">
        <f>SUM(C8)</f>
        <v>0</v>
      </c>
      <c r="D10" s="55">
        <f>SUM(D8)</f>
        <v>0</v>
      </c>
      <c r="E10" s="42"/>
      <c r="F10" s="52"/>
    </row>
    <row r="11" spans="1:6" ht="12.75" customHeight="1" x14ac:dyDescent="0.3">
      <c r="A11" s="90"/>
      <c r="B11" s="62"/>
      <c r="C11" s="96"/>
      <c r="D11" s="96"/>
      <c r="E11" s="39"/>
      <c r="F11" s="52"/>
    </row>
    <row r="12" spans="1:6" ht="12.75" customHeight="1" x14ac:dyDescent="0.3">
      <c r="A12" s="13" t="s">
        <v>38</v>
      </c>
      <c r="B12" s="65" t="s">
        <v>39</v>
      </c>
      <c r="C12" s="45">
        <v>172</v>
      </c>
      <c r="D12" s="45">
        <v>160.63</v>
      </c>
      <c r="E12" s="16"/>
      <c r="F12" s="52"/>
    </row>
    <row r="13" spans="1:6" ht="12.75" customHeight="1" x14ac:dyDescent="0.3">
      <c r="A13" s="83"/>
      <c r="B13" s="8" t="s">
        <v>40</v>
      </c>
      <c r="C13" s="5">
        <v>102</v>
      </c>
      <c r="D13" s="5">
        <v>102</v>
      </c>
      <c r="E13" s="19"/>
      <c r="F13" s="52"/>
    </row>
    <row r="14" spans="1:6" ht="12.75" customHeight="1" x14ac:dyDescent="0.3">
      <c r="A14" s="83"/>
      <c r="B14" s="8" t="s">
        <v>41</v>
      </c>
      <c r="C14" s="5">
        <v>24</v>
      </c>
      <c r="D14" s="5">
        <v>24</v>
      </c>
      <c r="E14" s="19"/>
      <c r="F14" s="52"/>
    </row>
    <row r="15" spans="1:6" ht="12.75" customHeight="1" x14ac:dyDescent="0.3">
      <c r="A15" s="83"/>
      <c r="B15" s="18"/>
      <c r="C15" s="26"/>
      <c r="D15" s="26"/>
      <c r="E15" s="69"/>
      <c r="F15" s="52"/>
    </row>
    <row r="16" spans="1:6" ht="12.75" customHeight="1" x14ac:dyDescent="0.3">
      <c r="A16" s="83"/>
      <c r="B16" s="119" t="s">
        <v>24</v>
      </c>
      <c r="C16" s="55">
        <f>SUM(C12:C14)</f>
        <v>298</v>
      </c>
      <c r="D16" s="55">
        <f>SUM(D12:D14)</f>
        <v>286.63</v>
      </c>
      <c r="E16" s="42"/>
      <c r="F16" s="52"/>
    </row>
    <row r="17" spans="1:6" ht="12.75" customHeight="1" x14ac:dyDescent="0.3">
      <c r="A17" s="90"/>
      <c r="B17" s="110"/>
      <c r="C17" s="29"/>
      <c r="D17" s="29"/>
      <c r="E17" s="6"/>
      <c r="F17" s="52"/>
    </row>
    <row r="18" spans="1:6" ht="12.75" customHeight="1" x14ac:dyDescent="0.3">
      <c r="A18" s="13" t="s">
        <v>42</v>
      </c>
      <c r="B18" s="65" t="s">
        <v>43</v>
      </c>
      <c r="C18" s="45">
        <v>150</v>
      </c>
      <c r="D18" s="45">
        <v>96.06</v>
      </c>
      <c r="E18" s="84"/>
      <c r="F18" s="52"/>
    </row>
    <row r="19" spans="1:6" ht="12.75" customHeight="1" x14ac:dyDescent="0.3">
      <c r="A19" s="83"/>
      <c r="B19" s="8" t="s">
        <v>39</v>
      </c>
      <c r="C19" s="5">
        <v>30</v>
      </c>
      <c r="D19" s="5"/>
      <c r="E19" s="19"/>
      <c r="F19" s="52"/>
    </row>
    <row r="20" spans="1:6" ht="12.75" customHeight="1" x14ac:dyDescent="0.3">
      <c r="A20" s="83"/>
      <c r="B20" s="18"/>
      <c r="C20" s="26"/>
      <c r="D20" s="26"/>
      <c r="E20" s="69"/>
      <c r="F20" s="52"/>
    </row>
    <row r="21" spans="1:6" ht="12.75" customHeight="1" x14ac:dyDescent="0.3">
      <c r="A21" s="83"/>
      <c r="B21" s="119" t="s">
        <v>24</v>
      </c>
      <c r="C21" s="55">
        <f>SUM(C18:C19)</f>
        <v>180</v>
      </c>
      <c r="D21" s="55">
        <f>SUM(D18:D19)</f>
        <v>96.06</v>
      </c>
      <c r="E21" s="42"/>
      <c r="F21" s="52"/>
    </row>
    <row r="22" spans="1:6" ht="12.75" customHeight="1" x14ac:dyDescent="0.3">
      <c r="A22" s="90"/>
      <c r="B22" s="62"/>
      <c r="C22" s="96"/>
      <c r="D22" s="96"/>
      <c r="E22" s="39"/>
      <c r="F22" s="52"/>
    </row>
    <row r="23" spans="1:6" ht="12.75" customHeight="1" x14ac:dyDescent="0.3">
      <c r="A23" s="13" t="s">
        <v>44</v>
      </c>
      <c r="B23" s="97" t="s">
        <v>45</v>
      </c>
      <c r="C23" s="45"/>
      <c r="D23" s="45"/>
      <c r="E23" s="16"/>
      <c r="F23" s="52"/>
    </row>
    <row r="24" spans="1:6" ht="12.75" customHeight="1" x14ac:dyDescent="0.3">
      <c r="A24" s="83"/>
      <c r="B24" s="8" t="s">
        <v>46</v>
      </c>
      <c r="C24" s="5">
        <v>140</v>
      </c>
      <c r="D24" s="5">
        <v>140</v>
      </c>
      <c r="E24" s="19"/>
      <c r="F24" s="52"/>
    </row>
    <row r="25" spans="1:6" ht="12.75" customHeight="1" x14ac:dyDescent="0.3">
      <c r="A25" s="83"/>
      <c r="B25" s="8" t="s">
        <v>47</v>
      </c>
      <c r="C25" s="5">
        <v>12</v>
      </c>
      <c r="D25" s="5">
        <v>12</v>
      </c>
      <c r="E25" s="19"/>
      <c r="F25" s="52"/>
    </row>
    <row r="26" spans="1:6" ht="12.75" customHeight="1" x14ac:dyDescent="0.3">
      <c r="A26" s="83"/>
      <c r="B26" s="8" t="s">
        <v>48</v>
      </c>
      <c r="C26" s="5">
        <f>13.9+28.13</f>
        <v>42.03</v>
      </c>
      <c r="D26" s="5">
        <v>42.03</v>
      </c>
      <c r="E26" s="19"/>
      <c r="F26" s="52"/>
    </row>
    <row r="27" spans="1:6" ht="12.75" customHeight="1" x14ac:dyDescent="0.3">
      <c r="A27" s="83"/>
      <c r="B27" s="8" t="s">
        <v>49</v>
      </c>
      <c r="C27" s="5">
        <f>65.14+18.86</f>
        <v>84</v>
      </c>
      <c r="D27" s="5">
        <v>84</v>
      </c>
      <c r="E27" s="19"/>
      <c r="F27" s="52"/>
    </row>
    <row r="28" spans="1:6" ht="12.75" customHeight="1" x14ac:dyDescent="0.3">
      <c r="A28" s="83"/>
      <c r="B28" s="8" t="s">
        <v>50</v>
      </c>
      <c r="C28" s="5">
        <v>225</v>
      </c>
      <c r="D28" s="5">
        <v>225</v>
      </c>
      <c r="E28" s="19"/>
      <c r="F28" s="52"/>
    </row>
    <row r="29" spans="1:6" ht="18.75" x14ac:dyDescent="0.3">
      <c r="A29" s="83"/>
      <c r="B29" s="8" t="s">
        <v>51</v>
      </c>
      <c r="C29" s="5">
        <v>48.66</v>
      </c>
      <c r="D29" s="5">
        <f>46.46+2.2</f>
        <v>48.660000000000004</v>
      </c>
      <c r="E29" s="19"/>
      <c r="F29" s="52"/>
    </row>
    <row r="30" spans="1:6" ht="18.75" x14ac:dyDescent="0.3">
      <c r="A30" s="83"/>
      <c r="B30" s="8"/>
      <c r="C30" s="5"/>
      <c r="D30" s="5"/>
      <c r="E30" s="19"/>
      <c r="F30" s="52"/>
    </row>
    <row r="31" spans="1:6" ht="18.75" x14ac:dyDescent="0.3">
      <c r="A31" s="83"/>
      <c r="B31" s="81" t="s">
        <v>52</v>
      </c>
      <c r="C31" s="5"/>
      <c r="D31" s="5"/>
      <c r="E31" s="19"/>
      <c r="F31" s="52"/>
    </row>
    <row r="32" spans="1:6" ht="18.75" x14ac:dyDescent="0.3">
      <c r="A32" s="83"/>
      <c r="B32" s="8" t="s">
        <v>53</v>
      </c>
      <c r="C32" s="5">
        <v>45</v>
      </c>
      <c r="D32" s="5"/>
      <c r="E32" s="19"/>
      <c r="F32" s="52"/>
    </row>
    <row r="33" spans="1:6" ht="18.75" x14ac:dyDescent="0.3">
      <c r="A33" s="83"/>
      <c r="B33" s="8" t="s">
        <v>54</v>
      </c>
      <c r="C33" s="5">
        <v>24.5</v>
      </c>
      <c r="D33" s="5"/>
      <c r="E33" s="19"/>
      <c r="F33" s="52"/>
    </row>
    <row r="34" spans="1:6" ht="18.75" x14ac:dyDescent="0.3">
      <c r="A34" s="83"/>
      <c r="B34" s="8" t="s">
        <v>55</v>
      </c>
      <c r="C34" s="5">
        <v>13.97</v>
      </c>
      <c r="D34" s="5">
        <v>13.97</v>
      </c>
      <c r="E34" s="19"/>
      <c r="F34" s="52"/>
    </row>
    <row r="35" spans="1:6" ht="18.75" x14ac:dyDescent="0.3">
      <c r="A35" s="83"/>
      <c r="B35" s="8"/>
      <c r="C35" s="5"/>
      <c r="D35" s="5"/>
      <c r="E35" s="19"/>
      <c r="F35" s="52"/>
    </row>
    <row r="36" spans="1:6" ht="18.75" x14ac:dyDescent="0.3">
      <c r="A36" s="83"/>
      <c r="B36" s="81" t="s">
        <v>56</v>
      </c>
      <c r="C36" s="5"/>
      <c r="D36" s="5"/>
      <c r="E36" s="19"/>
      <c r="F36" s="52"/>
    </row>
    <row r="37" spans="1:6" ht="18.75" x14ac:dyDescent="0.3">
      <c r="A37" s="83"/>
      <c r="B37" s="8" t="s">
        <v>57</v>
      </c>
      <c r="C37" s="5">
        <v>209</v>
      </c>
      <c r="D37" s="5">
        <v>209</v>
      </c>
      <c r="E37" s="19"/>
      <c r="F37" s="52"/>
    </row>
    <row r="38" spans="1:6" ht="18.75" x14ac:dyDescent="0.3">
      <c r="A38" s="83"/>
      <c r="B38" s="8" t="s">
        <v>58</v>
      </c>
      <c r="C38" s="5">
        <v>350</v>
      </c>
      <c r="D38" s="5">
        <v>298.14</v>
      </c>
      <c r="E38" s="19"/>
      <c r="F38" s="52"/>
    </row>
    <row r="39" spans="1:6" ht="18.75" x14ac:dyDescent="0.3">
      <c r="A39" s="83"/>
      <c r="B39" s="8" t="s">
        <v>59</v>
      </c>
      <c r="C39" s="5">
        <v>200</v>
      </c>
      <c r="D39" s="5">
        <v>78.180000000000007</v>
      </c>
      <c r="E39" s="19"/>
      <c r="F39" s="52"/>
    </row>
    <row r="40" spans="1:6" ht="18.75" x14ac:dyDescent="0.3">
      <c r="A40" s="83"/>
      <c r="B40" s="18"/>
      <c r="C40" s="26"/>
      <c r="D40" s="26"/>
      <c r="E40" s="69"/>
      <c r="F40" s="52"/>
    </row>
    <row r="41" spans="1:6" ht="18.75" x14ac:dyDescent="0.3">
      <c r="A41" s="102"/>
      <c r="B41" s="119" t="s">
        <v>24</v>
      </c>
      <c r="C41" s="55">
        <f>SUM(C24:C39)</f>
        <v>1394.1599999999999</v>
      </c>
      <c r="D41" s="55">
        <f>SUM(D24:D39)</f>
        <v>1150.98</v>
      </c>
      <c r="E41" s="42"/>
      <c r="F41" s="52"/>
    </row>
    <row r="42" spans="1:6" ht="18.75" x14ac:dyDescent="0.3">
      <c r="A42" s="70"/>
      <c r="B42" s="116"/>
      <c r="C42" s="67"/>
      <c r="D42" s="67"/>
      <c r="E42" s="11"/>
      <c r="F42" s="52"/>
    </row>
    <row r="43" spans="1:6" ht="18.75" x14ac:dyDescent="0.3">
      <c r="A43" s="93" t="s">
        <v>60</v>
      </c>
      <c r="B43" s="75" t="s">
        <v>61</v>
      </c>
      <c r="C43" s="98">
        <v>0</v>
      </c>
      <c r="D43" s="98">
        <v>9.0399999999999991</v>
      </c>
      <c r="E43" s="88" t="s">
        <v>62</v>
      </c>
      <c r="F43" s="52"/>
    </row>
    <row r="44" spans="1:6" ht="18.75" x14ac:dyDescent="0.3">
      <c r="A44" s="83"/>
      <c r="B44" s="18"/>
      <c r="C44" s="26"/>
      <c r="D44" s="26"/>
      <c r="E44" s="19"/>
      <c r="F44" s="52"/>
    </row>
    <row r="45" spans="1:6" ht="18.75" x14ac:dyDescent="0.3">
      <c r="A45" s="83"/>
      <c r="B45" s="119" t="s">
        <v>24</v>
      </c>
      <c r="C45" s="51">
        <f>SUM(C43)</f>
        <v>0</v>
      </c>
      <c r="D45" s="51">
        <f>SUM(D43)</f>
        <v>9.0399999999999991</v>
      </c>
      <c r="E45" s="19"/>
      <c r="F45" s="52"/>
    </row>
    <row r="46" spans="1:6" ht="18.75" x14ac:dyDescent="0.3">
      <c r="A46" s="90"/>
      <c r="B46" s="110"/>
      <c r="C46" s="29"/>
      <c r="D46" s="29"/>
      <c r="E46" s="39"/>
      <c r="F46" s="52"/>
    </row>
    <row r="47" spans="1:6" ht="18.75" x14ac:dyDescent="0.3">
      <c r="A47" s="13" t="s">
        <v>9</v>
      </c>
      <c r="B47" s="65" t="s">
        <v>63</v>
      </c>
      <c r="C47" s="45">
        <v>1500</v>
      </c>
      <c r="D47" s="45">
        <v>1530</v>
      </c>
      <c r="E47" s="118"/>
      <c r="F47" s="52"/>
    </row>
    <row r="48" spans="1:6" ht="18.75" x14ac:dyDescent="0.3">
      <c r="A48" s="83"/>
      <c r="B48" s="8" t="s">
        <v>64</v>
      </c>
      <c r="C48" s="5">
        <f>49*30</f>
        <v>1470</v>
      </c>
      <c r="D48" s="5">
        <v>1470</v>
      </c>
      <c r="E48" s="42"/>
      <c r="F48" s="52"/>
    </row>
    <row r="49" spans="1:6" ht="18.75" x14ac:dyDescent="0.3">
      <c r="A49" s="83"/>
      <c r="B49" s="18"/>
      <c r="C49" s="26"/>
      <c r="D49" s="26"/>
      <c r="E49" s="42"/>
      <c r="F49" s="52"/>
    </row>
    <row r="50" spans="1:6" ht="18.75" x14ac:dyDescent="0.3">
      <c r="A50" s="83"/>
      <c r="B50" s="119" t="s">
        <v>24</v>
      </c>
      <c r="C50" s="55">
        <f>SUM(C47:C48)</f>
        <v>2970</v>
      </c>
      <c r="D50" s="55">
        <f>SUM(D47:D48)</f>
        <v>3000</v>
      </c>
      <c r="E50" s="42"/>
      <c r="F50" s="52"/>
    </row>
    <row r="51" spans="1:6" ht="18.75" x14ac:dyDescent="0.3">
      <c r="A51" s="90"/>
      <c r="B51" s="62"/>
      <c r="C51" s="96"/>
      <c r="D51" s="96"/>
      <c r="E51" s="39"/>
      <c r="F51" s="52"/>
    </row>
    <row r="52" spans="1:6" ht="18.75" x14ac:dyDescent="0.3">
      <c r="A52" s="13" t="s">
        <v>65</v>
      </c>
      <c r="B52" s="64" t="s">
        <v>24</v>
      </c>
      <c r="C52" s="30">
        <v>1500</v>
      </c>
      <c r="D52" s="30">
        <v>0</v>
      </c>
      <c r="E52" s="118"/>
      <c r="F52" s="52"/>
    </row>
    <row r="53" spans="1:6" ht="18.75" x14ac:dyDescent="0.3">
      <c r="A53" s="90"/>
      <c r="B53" s="62"/>
      <c r="C53" s="96"/>
      <c r="D53" s="96"/>
      <c r="E53" s="39"/>
      <c r="F53" s="52"/>
    </row>
    <row r="54" spans="1:6" ht="18.75" x14ac:dyDescent="0.3">
      <c r="A54" s="13" t="s">
        <v>66</v>
      </c>
      <c r="B54" s="97" t="s">
        <v>67</v>
      </c>
      <c r="C54" s="45"/>
      <c r="D54" s="45"/>
      <c r="E54" s="16"/>
      <c r="F54" s="52"/>
    </row>
    <row r="55" spans="1:6" ht="18.75" x14ac:dyDescent="0.3">
      <c r="A55" s="83"/>
      <c r="B55" s="8" t="s">
        <v>68</v>
      </c>
      <c r="C55" s="5">
        <v>25</v>
      </c>
      <c r="D55" s="5">
        <v>0</v>
      </c>
      <c r="E55" s="19"/>
      <c r="F55" s="52"/>
    </row>
    <row r="56" spans="1:6" ht="18.75" x14ac:dyDescent="0.3">
      <c r="A56" s="83"/>
      <c r="B56" s="8" t="s">
        <v>69</v>
      </c>
      <c r="C56" s="5">
        <v>152.09</v>
      </c>
      <c r="D56" s="5">
        <v>152.09</v>
      </c>
      <c r="E56" s="19"/>
      <c r="F56" s="52"/>
    </row>
    <row r="57" spans="1:6" ht="18.75" x14ac:dyDescent="0.3">
      <c r="A57" s="83"/>
      <c r="B57" s="8"/>
      <c r="C57" s="5"/>
      <c r="D57" s="5"/>
      <c r="E57" s="19"/>
      <c r="F57" s="52"/>
    </row>
    <row r="58" spans="1:6" ht="18.75" x14ac:dyDescent="0.3">
      <c r="A58" s="83"/>
      <c r="B58" s="81" t="s">
        <v>70</v>
      </c>
      <c r="C58" s="5"/>
      <c r="D58" s="5"/>
      <c r="E58" s="19"/>
      <c r="F58" s="52"/>
    </row>
    <row r="59" spans="1:6" ht="18.75" x14ac:dyDescent="0.3">
      <c r="A59" s="83"/>
      <c r="B59" s="8" t="s">
        <v>71</v>
      </c>
      <c r="C59" s="5">
        <v>30</v>
      </c>
      <c r="D59" s="5">
        <v>27.74</v>
      </c>
      <c r="E59" s="19"/>
      <c r="F59" s="52"/>
    </row>
    <row r="60" spans="1:6" ht="18.75" x14ac:dyDescent="0.3">
      <c r="A60" s="83"/>
      <c r="B60" s="8" t="s">
        <v>72</v>
      </c>
      <c r="C60" s="5">
        <v>30</v>
      </c>
      <c r="D60" s="5">
        <v>0</v>
      </c>
      <c r="E60" s="19"/>
      <c r="F60" s="52"/>
    </row>
    <row r="61" spans="1:6" ht="18.75" x14ac:dyDescent="0.3">
      <c r="A61" s="83"/>
      <c r="B61" s="18"/>
      <c r="C61" s="26"/>
      <c r="D61" s="26"/>
      <c r="E61" s="69"/>
      <c r="F61" s="52"/>
    </row>
    <row r="62" spans="1:6" ht="18.75" x14ac:dyDescent="0.3">
      <c r="A62" s="83"/>
      <c r="B62" s="119" t="s">
        <v>24</v>
      </c>
      <c r="C62" s="55">
        <f>SUM(C53:C60)</f>
        <v>237.09</v>
      </c>
      <c r="D62" s="55">
        <f>SUM(D53:D60)</f>
        <v>179.83</v>
      </c>
      <c r="E62" s="42"/>
      <c r="F62" s="52"/>
    </row>
    <row r="63" spans="1:6" ht="18.75" x14ac:dyDescent="0.3">
      <c r="A63" s="90"/>
      <c r="B63" s="79"/>
      <c r="C63" s="96"/>
      <c r="D63" s="96"/>
      <c r="E63" s="39"/>
      <c r="F63" s="52"/>
    </row>
    <row r="64" spans="1:6" ht="18.75" x14ac:dyDescent="0.3">
      <c r="A64" s="13" t="s">
        <v>73</v>
      </c>
      <c r="B64" s="65" t="s">
        <v>74</v>
      </c>
      <c r="C64" s="45">
        <v>100</v>
      </c>
      <c r="D64" s="45"/>
      <c r="E64" s="16"/>
      <c r="F64" s="52"/>
    </row>
    <row r="65" spans="1:6" ht="18.75" x14ac:dyDescent="0.3">
      <c r="A65" s="83"/>
      <c r="B65" s="8" t="s">
        <v>75</v>
      </c>
      <c r="C65" s="5">
        <v>50</v>
      </c>
      <c r="D65" s="5"/>
      <c r="E65" s="19"/>
      <c r="F65" s="52"/>
    </row>
    <row r="66" spans="1:6" ht="18.75" x14ac:dyDescent="0.3">
      <c r="A66" s="83"/>
      <c r="B66" s="8" t="s">
        <v>76</v>
      </c>
      <c r="C66" s="5">
        <v>25</v>
      </c>
      <c r="D66" s="5"/>
      <c r="E66" s="19"/>
      <c r="F66" s="52"/>
    </row>
    <row r="67" spans="1:6" ht="15.75" x14ac:dyDescent="0.25">
      <c r="B67" s="8" t="s">
        <v>69</v>
      </c>
      <c r="C67" s="5">
        <v>1447.91</v>
      </c>
      <c r="D67" s="5"/>
      <c r="E67" s="19"/>
      <c r="F67" s="52"/>
    </row>
    <row r="68" spans="1:6" ht="18.75" x14ac:dyDescent="0.3">
      <c r="A68" s="83"/>
      <c r="B68" s="8"/>
      <c r="C68" s="5"/>
      <c r="D68" s="5"/>
      <c r="E68" s="19"/>
      <c r="F68" s="52"/>
    </row>
    <row r="69" spans="1:6" ht="18.75" x14ac:dyDescent="0.3">
      <c r="A69" s="83"/>
      <c r="B69" s="119" t="s">
        <v>24</v>
      </c>
      <c r="C69" s="55">
        <f>SUM(C64:C68)</f>
        <v>1622.91</v>
      </c>
      <c r="D69" s="55">
        <f>SUM(D64:D68)</f>
        <v>0</v>
      </c>
      <c r="E69" s="42"/>
      <c r="F69" s="52"/>
    </row>
    <row r="70" spans="1:6" ht="18.75" x14ac:dyDescent="0.3">
      <c r="A70" s="90"/>
      <c r="B70" s="62"/>
      <c r="C70" s="96"/>
      <c r="D70" s="96"/>
      <c r="E70" s="39"/>
      <c r="F70" s="52"/>
    </row>
    <row r="71" spans="1:6" ht="18.75" x14ac:dyDescent="0.3">
      <c r="A71" s="13" t="s">
        <v>77</v>
      </c>
      <c r="B71" s="65" t="s">
        <v>78</v>
      </c>
      <c r="C71" s="45">
        <v>25</v>
      </c>
      <c r="D71" s="45"/>
      <c r="E71" s="16"/>
      <c r="F71" s="52"/>
    </row>
    <row r="72" spans="1:6" ht="18.75" x14ac:dyDescent="0.3">
      <c r="A72" s="83"/>
      <c r="B72" s="18"/>
      <c r="C72" s="26"/>
      <c r="D72" s="26"/>
      <c r="E72" s="69"/>
      <c r="F72" s="52"/>
    </row>
    <row r="73" spans="1:6" ht="18.75" x14ac:dyDescent="0.3">
      <c r="A73" s="83"/>
      <c r="B73" s="119" t="s">
        <v>24</v>
      </c>
      <c r="C73" s="55">
        <f>SUM(C71)</f>
        <v>25</v>
      </c>
      <c r="D73" s="55">
        <f>SUM(D71:D71)</f>
        <v>0</v>
      </c>
      <c r="E73" s="42"/>
      <c r="F73" s="52"/>
    </row>
    <row r="74" spans="1:6" ht="18.75" x14ac:dyDescent="0.3">
      <c r="A74" s="90"/>
      <c r="B74" s="62"/>
      <c r="C74" s="96"/>
      <c r="D74" s="96"/>
      <c r="E74" s="39"/>
      <c r="F74" s="52"/>
    </row>
    <row r="75" spans="1:6" ht="18.75" x14ac:dyDescent="0.3">
      <c r="A75" s="13" t="s">
        <v>79</v>
      </c>
      <c r="B75" s="65" t="s">
        <v>39</v>
      </c>
      <c r="C75" s="45">
        <v>50</v>
      </c>
      <c r="D75" s="45">
        <v>4.47</v>
      </c>
      <c r="E75" s="16"/>
      <c r="F75" s="52"/>
    </row>
    <row r="76" spans="1:6" ht="18.75" x14ac:dyDescent="0.3">
      <c r="A76" s="83"/>
      <c r="B76" s="18"/>
      <c r="C76" s="26"/>
      <c r="D76" s="26"/>
      <c r="E76" s="69"/>
      <c r="F76" s="52"/>
    </row>
    <row r="77" spans="1:6" ht="18.75" x14ac:dyDescent="0.3">
      <c r="A77" s="83"/>
      <c r="B77" s="119" t="s">
        <v>24</v>
      </c>
      <c r="C77" s="55">
        <f>SUM(C75)</f>
        <v>50</v>
      </c>
      <c r="D77" s="55">
        <f>SUM(D75)</f>
        <v>4.47</v>
      </c>
      <c r="E77" s="42"/>
      <c r="F77" s="52"/>
    </row>
    <row r="78" spans="1:6" ht="18.75" x14ac:dyDescent="0.3">
      <c r="A78" s="90"/>
      <c r="B78" s="62"/>
      <c r="C78" s="96"/>
      <c r="D78" s="96"/>
      <c r="E78" s="39"/>
      <c r="F78" s="52"/>
    </row>
    <row r="79" spans="1:6" ht="18.75" x14ac:dyDescent="0.3">
      <c r="A79" s="13" t="s">
        <v>80</v>
      </c>
      <c r="B79" s="65" t="s">
        <v>81</v>
      </c>
      <c r="C79" s="45">
        <v>40</v>
      </c>
      <c r="D79" s="45">
        <v>25</v>
      </c>
      <c r="E79" s="16"/>
      <c r="F79" s="52"/>
    </row>
    <row r="80" spans="1:6" ht="18.75" x14ac:dyDescent="0.3">
      <c r="A80" s="83"/>
      <c r="B80" s="18"/>
      <c r="C80" s="26"/>
      <c r="D80" s="26"/>
      <c r="E80" s="69"/>
      <c r="F80" s="52"/>
    </row>
    <row r="81" spans="1:6" ht="18.75" x14ac:dyDescent="0.3">
      <c r="A81" s="83"/>
      <c r="B81" s="119" t="s">
        <v>24</v>
      </c>
      <c r="C81" s="55">
        <f>SUM(C79)</f>
        <v>40</v>
      </c>
      <c r="D81" s="55">
        <f>SUM(D79)</f>
        <v>25</v>
      </c>
      <c r="E81" s="42"/>
      <c r="F81" s="52"/>
    </row>
    <row r="82" spans="1:6" ht="18.75" x14ac:dyDescent="0.3">
      <c r="A82" s="90"/>
      <c r="B82" s="62"/>
      <c r="C82" s="96"/>
      <c r="D82" s="96"/>
      <c r="E82" s="39"/>
      <c r="F82" s="52"/>
    </row>
    <row r="83" spans="1:6" ht="18.75" x14ac:dyDescent="0.3">
      <c r="A83" s="13" t="s">
        <v>82</v>
      </c>
      <c r="B83" s="65" t="s">
        <v>83</v>
      </c>
      <c r="C83" s="45">
        <v>900</v>
      </c>
      <c r="D83" s="45"/>
      <c r="E83" s="16"/>
      <c r="F83" s="52"/>
    </row>
    <row r="84" spans="1:6" ht="18.75" x14ac:dyDescent="0.3">
      <c r="A84" s="83"/>
      <c r="B84" s="18"/>
      <c r="C84" s="26"/>
      <c r="D84" s="26"/>
      <c r="E84" s="69"/>
      <c r="F84" s="52"/>
    </row>
    <row r="85" spans="1:6" ht="18.75" x14ac:dyDescent="0.3">
      <c r="A85" s="83"/>
      <c r="B85" s="119" t="s">
        <v>24</v>
      </c>
      <c r="C85" s="55">
        <f>SUM(C83:C83)</f>
        <v>900</v>
      </c>
      <c r="D85" s="55">
        <f>SUM(D83:D83)</f>
        <v>0</v>
      </c>
      <c r="E85" s="42"/>
      <c r="F85" s="52"/>
    </row>
    <row r="86" spans="1:6" ht="18.75" x14ac:dyDescent="0.3">
      <c r="A86" s="90"/>
      <c r="B86" s="123"/>
      <c r="C86" s="7"/>
      <c r="D86" s="7"/>
      <c r="E86" s="59"/>
      <c r="F86" s="52"/>
    </row>
    <row r="87" spans="1:6" ht="18.75" x14ac:dyDescent="0.3">
      <c r="A87" s="13" t="s">
        <v>84</v>
      </c>
      <c r="B87" s="65" t="s">
        <v>85</v>
      </c>
      <c r="C87" s="45">
        <v>100</v>
      </c>
      <c r="D87" s="45"/>
      <c r="E87" s="16"/>
      <c r="F87" s="52"/>
    </row>
    <row r="88" spans="1:6" ht="18.75" x14ac:dyDescent="0.3">
      <c r="A88" s="83"/>
      <c r="B88" s="18"/>
      <c r="C88" s="26"/>
      <c r="D88" s="26"/>
      <c r="E88" s="69"/>
      <c r="F88" s="52"/>
    </row>
    <row r="89" spans="1:6" ht="18.75" x14ac:dyDescent="0.3">
      <c r="A89" s="83"/>
      <c r="B89" s="119" t="s">
        <v>24</v>
      </c>
      <c r="C89" s="55">
        <f>SUM(C87)</f>
        <v>100</v>
      </c>
      <c r="D89" s="55">
        <f>SUM(D87)</f>
        <v>0</v>
      </c>
      <c r="E89" s="42"/>
      <c r="F89" s="52"/>
    </row>
    <row r="90" spans="1:6" ht="18.75" x14ac:dyDescent="0.3">
      <c r="A90" s="90"/>
      <c r="B90" s="62"/>
      <c r="C90" s="96"/>
      <c r="D90" s="96"/>
      <c r="E90" s="39"/>
      <c r="F90" s="52"/>
    </row>
    <row r="91" spans="1:6" ht="18.75" x14ac:dyDescent="0.3">
      <c r="A91" s="36" t="s">
        <v>6</v>
      </c>
      <c r="B91" s="22"/>
      <c r="C91" s="92">
        <f>((((((((((((((C6+C10)+C16)+C21)+C41)+C45)+C50)+C52)+C62)+C69)+C73)+C77)+C81)+C85)+C89)-C50</f>
        <v>6807.16</v>
      </c>
      <c r="D91" s="92">
        <f>((((((((((((((D6+D10)+D16)+D21)+D41)+D45)+D50)+D52)+D62)+D69)+D73)+D77)+D81)+D85)+D89)</f>
        <v>5152.01</v>
      </c>
      <c r="E91" s="95"/>
      <c r="F91" s="52"/>
    </row>
    <row r="92" spans="1:6" x14ac:dyDescent="0.2">
      <c r="A92" s="4"/>
      <c r="B92" s="4"/>
      <c r="C92" s="4"/>
      <c r="D92" s="4"/>
      <c r="E92" s="4"/>
    </row>
  </sheetData>
  <mergeCells count="1"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L15" sqref="L15"/>
    </sheetView>
  </sheetViews>
  <sheetFormatPr defaultColWidth="8.85546875" defaultRowHeight="14.25" customHeight="1" x14ac:dyDescent="0.2"/>
  <cols>
    <col min="1" max="1" width="14" customWidth="1"/>
    <col min="2" max="2" width="29.7109375" customWidth="1"/>
    <col min="3" max="4" width="14" customWidth="1"/>
    <col min="5" max="5" width="30" customWidth="1"/>
  </cols>
  <sheetData>
    <row r="1" spans="1:5" ht="15" customHeight="1" x14ac:dyDescent="0.2">
      <c r="A1" s="58" t="s">
        <v>86</v>
      </c>
      <c r="B1" s="58" t="s">
        <v>87</v>
      </c>
      <c r="C1" s="58" t="s">
        <v>7</v>
      </c>
      <c r="D1" s="58" t="s">
        <v>0</v>
      </c>
      <c r="E1" s="58" t="s">
        <v>88</v>
      </c>
    </row>
    <row r="2" spans="1:5" ht="12.75" x14ac:dyDescent="0.2">
      <c r="A2" s="113">
        <v>41193</v>
      </c>
      <c r="B2" s="4" t="s">
        <v>89</v>
      </c>
      <c r="C2" s="4">
        <v>0</v>
      </c>
      <c r="D2" s="4"/>
      <c r="E2" s="4"/>
    </row>
    <row r="3" spans="1:5" ht="12.75" x14ac:dyDescent="0.2">
      <c r="A3" s="46">
        <v>41200</v>
      </c>
      <c r="B3" t="s">
        <v>89</v>
      </c>
      <c r="C3">
        <v>0</v>
      </c>
    </row>
    <row r="4" spans="1:5" ht="12.75" x14ac:dyDescent="0.2">
      <c r="A4" s="46">
        <v>41207</v>
      </c>
      <c r="B4" t="s">
        <v>89</v>
      </c>
      <c r="C4">
        <v>0</v>
      </c>
      <c r="D4">
        <v>0</v>
      </c>
    </row>
    <row r="5" spans="1:5" ht="12.75" x14ac:dyDescent="0.2">
      <c r="A5" s="46">
        <v>41215</v>
      </c>
      <c r="B5" t="s">
        <v>89</v>
      </c>
      <c r="C5">
        <v>0</v>
      </c>
    </row>
    <row r="6" spans="1:5" ht="12.75" x14ac:dyDescent="0.2">
      <c r="A6" s="46">
        <v>41226</v>
      </c>
      <c r="B6" t="s">
        <v>89</v>
      </c>
      <c r="C6">
        <v>0</v>
      </c>
    </row>
    <row r="7" spans="1:5" ht="12.75" x14ac:dyDescent="0.2">
      <c r="A7" s="46">
        <v>41228</v>
      </c>
      <c r="B7" t="s">
        <v>89</v>
      </c>
      <c r="C7">
        <v>0</v>
      </c>
    </row>
    <row r="8" spans="1:5" ht="12.75" x14ac:dyDescent="0.2">
      <c r="A8" s="46">
        <v>41232</v>
      </c>
      <c r="B8" t="s">
        <v>90</v>
      </c>
      <c r="C8">
        <v>0</v>
      </c>
    </row>
    <row r="9" spans="1:5" ht="12.75" x14ac:dyDescent="0.2">
      <c r="A9" s="46">
        <v>41233</v>
      </c>
      <c r="B9" t="s">
        <v>89</v>
      </c>
      <c r="C9">
        <v>0</v>
      </c>
    </row>
    <row r="10" spans="1:5" ht="12.75" x14ac:dyDescent="0.2">
      <c r="A10" s="46">
        <v>41242</v>
      </c>
      <c r="B10" t="s">
        <v>91</v>
      </c>
    </row>
    <row r="11" spans="1:5" ht="12.75" x14ac:dyDescent="0.2">
      <c r="A11" s="46">
        <v>41243</v>
      </c>
      <c r="B11" t="s">
        <v>89</v>
      </c>
      <c r="C11">
        <v>0</v>
      </c>
    </row>
    <row r="12" spans="1:5" ht="12.75" x14ac:dyDescent="0.2">
      <c r="A12" s="46">
        <v>41247</v>
      </c>
      <c r="B12" t="s">
        <v>92</v>
      </c>
      <c r="C12">
        <v>0</v>
      </c>
    </row>
    <row r="13" spans="1:5" ht="12.75" x14ac:dyDescent="0.2">
      <c r="A13" s="46">
        <v>41247</v>
      </c>
      <c r="B13" t="s">
        <v>93</v>
      </c>
      <c r="C13">
        <v>0</v>
      </c>
      <c r="D13">
        <v>65</v>
      </c>
    </row>
    <row r="14" spans="1:5" ht="15" x14ac:dyDescent="0.2">
      <c r="A14" s="46">
        <v>41249</v>
      </c>
      <c r="B14" t="s">
        <v>91</v>
      </c>
      <c r="D14">
        <v>145</v>
      </c>
      <c r="E14" s="101"/>
    </row>
    <row r="15" spans="1:5" ht="12.75" x14ac:dyDescent="0.2">
      <c r="A15" s="46">
        <v>41284</v>
      </c>
      <c r="B15" t="s">
        <v>93</v>
      </c>
      <c r="C15">
        <v>7.08</v>
      </c>
      <c r="D15">
        <v>77.92</v>
      </c>
      <c r="E15" s="43"/>
    </row>
    <row r="16" spans="1:5" ht="12.75" x14ac:dyDescent="0.2">
      <c r="A16" s="46">
        <v>41287</v>
      </c>
      <c r="B16" t="s">
        <v>94</v>
      </c>
      <c r="C16">
        <v>0</v>
      </c>
      <c r="D16">
        <v>120</v>
      </c>
    </row>
    <row r="17" spans="1:5" ht="12.75" x14ac:dyDescent="0.2">
      <c r="A17" s="53">
        <v>41304</v>
      </c>
      <c r="B17" s="50" t="s">
        <v>95</v>
      </c>
      <c r="C17" s="50">
        <v>0</v>
      </c>
      <c r="D17" s="50">
        <v>180.45</v>
      </c>
      <c r="E17" s="50"/>
    </row>
    <row r="18" spans="1:5" ht="15" x14ac:dyDescent="0.2">
      <c r="A18" s="103" t="s">
        <v>6</v>
      </c>
      <c r="B18" s="103">
        <f>COUNTA(B2:B15)</f>
        <v>14</v>
      </c>
      <c r="C18" s="41">
        <f>SUM(C2:C15)</f>
        <v>7.08</v>
      </c>
      <c r="D18" s="41">
        <f>SUM(D2:D17)</f>
        <v>588.37</v>
      </c>
      <c r="E18" s="109">
        <f>D18-C18</f>
        <v>581.29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Revenue</vt:lpstr>
      <vt:lpstr>National Dues</vt:lpstr>
      <vt:lpstr>Expenses</vt:lpstr>
      <vt:lpstr>Fundraiser Records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</dc:creator>
  <cp:lastModifiedBy>Holly</cp:lastModifiedBy>
  <dcterms:created xsi:type="dcterms:W3CDTF">2013-04-06T05:32:08Z</dcterms:created>
  <dcterms:modified xsi:type="dcterms:W3CDTF">2013-04-06T05:32:08Z</dcterms:modified>
</cp:coreProperties>
</file>