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2af41c039634c4/Xcode/Projects/EasyGolfMap - Final build 1/"/>
    </mc:Choice>
  </mc:AlternateContent>
  <xr:revisionPtr revIDLastSave="21" documentId="8_{1318F0A9-6CD9-094E-BD7D-40030BBE3BA1}" xr6:coauthVersionLast="46" xr6:coauthVersionMax="46" xr10:uidLastSave="{75F43DA2-1E37-2147-9D95-FBD730272850}"/>
  <bookViews>
    <workbookView xWindow="380" yWindow="500" windowWidth="28040" windowHeight="16300" activeTab="2" xr2:uid="{64B51F3C-83BD-F04A-AB70-9048AA9C2A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C8" i="3"/>
  <c r="D8" i="3"/>
  <c r="C9" i="3"/>
  <c r="D9" i="3"/>
  <c r="E9" i="3" s="1"/>
  <c r="C10" i="3"/>
  <c r="D10" i="3"/>
  <c r="E10" i="3" s="1"/>
  <c r="C11" i="3"/>
  <c r="D11" i="3"/>
  <c r="C12" i="3"/>
  <c r="D12" i="3"/>
  <c r="C13" i="3"/>
  <c r="E13" i="3" s="1"/>
  <c r="D13" i="3"/>
  <c r="C14" i="3"/>
  <c r="D14" i="3"/>
  <c r="E14" i="3" s="1"/>
  <c r="C15" i="3"/>
  <c r="D15" i="3"/>
  <c r="C16" i="3"/>
  <c r="D16" i="3"/>
  <c r="C17" i="3"/>
  <c r="D17" i="3"/>
  <c r="E17" i="3" s="1"/>
  <c r="C18" i="3"/>
  <c r="D18" i="3"/>
  <c r="E18" i="3" s="1"/>
  <c r="C19" i="3"/>
  <c r="D19" i="3"/>
  <c r="C20" i="3"/>
  <c r="D20" i="3"/>
  <c r="C21" i="3"/>
  <c r="E21" i="3" s="1"/>
  <c r="D21" i="3"/>
  <c r="C22" i="3"/>
  <c r="D22" i="3"/>
  <c r="E22" i="3" s="1"/>
  <c r="C23" i="3"/>
  <c r="D23" i="3"/>
  <c r="E7" i="3"/>
  <c r="E8" i="3"/>
  <c r="E11" i="3"/>
  <c r="E12" i="3"/>
  <c r="E15" i="3"/>
  <c r="E16" i="3"/>
  <c r="E19" i="3"/>
  <c r="E20" i="3"/>
  <c r="E23" i="3"/>
  <c r="D6" i="3"/>
  <c r="C6" i="3"/>
  <c r="G3" i="1"/>
  <c r="I10" i="1"/>
  <c r="I18" i="1"/>
  <c r="I26" i="1"/>
  <c r="I34" i="1"/>
  <c r="I3" i="1"/>
  <c r="A6" i="4"/>
  <c r="A5" i="4"/>
  <c r="A12" i="4"/>
  <c r="A14" i="4" s="1"/>
  <c r="A11" i="4"/>
  <c r="B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L19" i="2"/>
  <c r="L20" i="2"/>
  <c r="L22" i="2"/>
  <c r="L8" i="2"/>
  <c r="K9" i="2"/>
  <c r="K17" i="2"/>
  <c r="K18" i="2"/>
  <c r="K20" i="2"/>
  <c r="K24" i="2"/>
  <c r="K25" i="2"/>
  <c r="K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E17" i="2"/>
  <c r="E16" i="2"/>
  <c r="E15" i="2"/>
  <c r="E14" i="2"/>
  <c r="E13" i="2"/>
  <c r="E12" i="2"/>
  <c r="E11" i="2"/>
  <c r="E10" i="2"/>
  <c r="E9" i="2"/>
  <c r="E8" i="2"/>
  <c r="E5" i="2"/>
  <c r="E4" i="2"/>
  <c r="E3" i="2"/>
  <c r="E2" i="2"/>
  <c r="E1" i="2"/>
  <c r="B1" i="2"/>
  <c r="C2" i="2"/>
  <c r="B2" i="2" s="1"/>
  <c r="J15" i="1"/>
  <c r="J16" i="1"/>
  <c r="J18" i="1"/>
  <c r="J19" i="1"/>
  <c r="J23" i="1"/>
  <c r="J24" i="1"/>
  <c r="J26" i="1"/>
  <c r="J27" i="1"/>
  <c r="J31" i="1"/>
  <c r="J32" i="1"/>
  <c r="J34" i="1"/>
  <c r="J35" i="1"/>
  <c r="D5" i="1"/>
  <c r="D7" i="1" s="1"/>
  <c r="I7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I38" i="1" s="1"/>
  <c r="N7" i="1"/>
  <c r="O7" i="1" s="1"/>
  <c r="P7" i="1" s="1"/>
  <c r="N8" i="1"/>
  <c r="N10" i="1"/>
  <c r="N11" i="1"/>
  <c r="N15" i="1"/>
  <c r="O15" i="1" s="1"/>
  <c r="N16" i="1"/>
  <c r="N18" i="1"/>
  <c r="N19" i="1"/>
  <c r="N23" i="1"/>
  <c r="O23" i="1" s="1"/>
  <c r="N24" i="1"/>
  <c r="N26" i="1"/>
  <c r="N27" i="1"/>
  <c r="N31" i="1"/>
  <c r="O31" i="1" s="1"/>
  <c r="N32" i="1"/>
  <c r="N34" i="1"/>
  <c r="N35" i="1"/>
  <c r="N3" i="1"/>
  <c r="O3" i="1" s="1"/>
  <c r="L6" i="1"/>
  <c r="L7" i="1"/>
  <c r="L11" i="1"/>
  <c r="L14" i="1"/>
  <c r="L15" i="1"/>
  <c r="L22" i="1"/>
  <c r="L23" i="1"/>
  <c r="L30" i="1"/>
  <c r="L31" i="1"/>
  <c r="L38" i="1"/>
  <c r="L3" i="1"/>
  <c r="J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" i="1"/>
  <c r="I1" i="1"/>
  <c r="I2" i="1"/>
  <c r="E6" i="3" l="1"/>
  <c r="H3" i="1"/>
  <c r="H5" i="1"/>
  <c r="I32" i="1"/>
  <c r="I24" i="1"/>
  <c r="I16" i="1"/>
  <c r="I8" i="1"/>
  <c r="H7" i="1"/>
  <c r="I30" i="1"/>
  <c r="I22" i="1"/>
  <c r="I14" i="1"/>
  <c r="I6" i="1"/>
  <c r="I5" i="1"/>
  <c r="I36" i="1"/>
  <c r="I28" i="1"/>
  <c r="I20" i="1"/>
  <c r="I12" i="1"/>
  <c r="I4" i="1"/>
  <c r="Q15" i="1"/>
  <c r="P15" i="1"/>
  <c r="Q31" i="1"/>
  <c r="P31" i="1"/>
  <c r="Q3" i="1"/>
  <c r="P3" i="1"/>
  <c r="Q23" i="1"/>
  <c r="P23" i="1"/>
  <c r="A8" i="4"/>
  <c r="A7" i="4"/>
  <c r="A13" i="4"/>
  <c r="B7" i="3"/>
  <c r="B16" i="3"/>
  <c r="B8" i="3"/>
  <c r="B18" i="3"/>
  <c r="B10" i="3"/>
  <c r="B17" i="3"/>
  <c r="B15" i="3"/>
  <c r="B22" i="3"/>
  <c r="B14" i="3"/>
  <c r="A23" i="3"/>
  <c r="B9" i="3"/>
  <c r="B21" i="3"/>
  <c r="B13" i="3"/>
  <c r="B20" i="3"/>
  <c r="B12" i="3"/>
  <c r="B19" i="3"/>
  <c r="B11" i="3"/>
  <c r="K16" i="2"/>
  <c r="L14" i="2"/>
  <c r="K12" i="2"/>
  <c r="L12" i="2"/>
  <c r="K10" i="2"/>
  <c r="L11" i="2"/>
  <c r="K19" i="2"/>
  <c r="K11" i="2"/>
  <c r="L21" i="2"/>
  <c r="L13" i="2"/>
  <c r="L18" i="2"/>
  <c r="L10" i="2"/>
  <c r="K23" i="2"/>
  <c r="K15" i="2"/>
  <c r="L25" i="2"/>
  <c r="L17" i="2"/>
  <c r="L9" i="2"/>
  <c r="K22" i="2"/>
  <c r="K14" i="2"/>
  <c r="L24" i="2"/>
  <c r="L16" i="2"/>
  <c r="K21" i="2"/>
  <c r="K13" i="2"/>
  <c r="L23" i="2"/>
  <c r="L15" i="2"/>
  <c r="C3" i="2"/>
  <c r="B3" i="2" s="1"/>
  <c r="Q7" i="1"/>
  <c r="R7" i="1"/>
  <c r="D9" i="1"/>
  <c r="S7" i="1"/>
  <c r="O35" i="1"/>
  <c r="P35" i="1" s="1"/>
  <c r="O27" i="1"/>
  <c r="P27" i="1" s="1"/>
  <c r="O19" i="1"/>
  <c r="P19" i="1" s="1"/>
  <c r="O11" i="1"/>
  <c r="P11" i="1" s="1"/>
  <c r="R3" i="1"/>
  <c r="J7" i="1"/>
  <c r="S9" i="1"/>
  <c r="J38" i="1"/>
  <c r="J30" i="1"/>
  <c r="J22" i="1"/>
  <c r="J14" i="1"/>
  <c r="J6" i="1"/>
  <c r="J3" i="1"/>
  <c r="J2" i="1"/>
  <c r="L34" i="1"/>
  <c r="L26" i="1"/>
  <c r="L18" i="1"/>
  <c r="L10" i="1"/>
  <c r="N38" i="1"/>
  <c r="O38" i="1" s="1"/>
  <c r="P38" i="1" s="1"/>
  <c r="N30" i="1"/>
  <c r="O30" i="1" s="1"/>
  <c r="P30" i="1" s="1"/>
  <c r="N22" i="1"/>
  <c r="O22" i="1" s="1"/>
  <c r="P22" i="1" s="1"/>
  <c r="N14" i="1"/>
  <c r="O14" i="1" s="1"/>
  <c r="P14" i="1" s="1"/>
  <c r="N6" i="1"/>
  <c r="O6" i="1" s="1"/>
  <c r="P6" i="1" s="1"/>
  <c r="O34" i="1"/>
  <c r="P34" i="1" s="1"/>
  <c r="O26" i="1"/>
  <c r="P26" i="1" s="1"/>
  <c r="O18" i="1"/>
  <c r="P18" i="1" s="1"/>
  <c r="O10" i="1"/>
  <c r="P10" i="1" s="1"/>
  <c r="L2" i="1"/>
  <c r="L33" i="1"/>
  <c r="L25" i="1"/>
  <c r="L17" i="1"/>
  <c r="L9" i="1"/>
  <c r="N37" i="1"/>
  <c r="O37" i="1" s="1"/>
  <c r="P37" i="1" s="1"/>
  <c r="N29" i="1"/>
  <c r="O29" i="1" s="1"/>
  <c r="P29" i="1" s="1"/>
  <c r="N21" i="1"/>
  <c r="O21" i="1" s="1"/>
  <c r="P21" i="1" s="1"/>
  <c r="N13" i="1"/>
  <c r="O13" i="1" s="1"/>
  <c r="P13" i="1" s="1"/>
  <c r="N5" i="1"/>
  <c r="O5" i="1" s="1"/>
  <c r="P5" i="1" s="1"/>
  <c r="J37" i="1"/>
  <c r="J29" i="1"/>
  <c r="J21" i="1"/>
  <c r="J13" i="1"/>
  <c r="J5" i="1"/>
  <c r="L35" i="1"/>
  <c r="L27" i="1"/>
  <c r="L19" i="1"/>
  <c r="L1" i="1"/>
  <c r="L32" i="1"/>
  <c r="L24" i="1"/>
  <c r="L16" i="1"/>
  <c r="L8" i="1"/>
  <c r="N36" i="1"/>
  <c r="O36" i="1" s="1"/>
  <c r="P36" i="1" s="1"/>
  <c r="N28" i="1"/>
  <c r="O28" i="1" s="1"/>
  <c r="P28" i="1" s="1"/>
  <c r="N20" i="1"/>
  <c r="O20" i="1" s="1"/>
  <c r="P20" i="1" s="1"/>
  <c r="N12" i="1"/>
  <c r="N4" i="1"/>
  <c r="O4" i="1" s="1"/>
  <c r="P4" i="1" s="1"/>
  <c r="O32" i="1"/>
  <c r="P32" i="1" s="1"/>
  <c r="O24" i="1"/>
  <c r="P24" i="1" s="1"/>
  <c r="O16" i="1"/>
  <c r="P16" i="1" s="1"/>
  <c r="O8" i="1"/>
  <c r="P8" i="1" s="1"/>
  <c r="J36" i="1"/>
  <c r="J28" i="1"/>
  <c r="J20" i="1"/>
  <c r="J12" i="1"/>
  <c r="J4" i="1"/>
  <c r="R15" i="1"/>
  <c r="R23" i="1"/>
  <c r="R31" i="1"/>
  <c r="J11" i="1"/>
  <c r="J10" i="1"/>
  <c r="L37" i="1"/>
  <c r="L29" i="1"/>
  <c r="L21" i="1"/>
  <c r="L13" i="1"/>
  <c r="L5" i="1"/>
  <c r="N33" i="1"/>
  <c r="O33" i="1" s="1"/>
  <c r="P33" i="1" s="1"/>
  <c r="N25" i="1"/>
  <c r="O25" i="1" s="1"/>
  <c r="P25" i="1" s="1"/>
  <c r="N17" i="1"/>
  <c r="O17" i="1" s="1"/>
  <c r="P17" i="1" s="1"/>
  <c r="N9" i="1"/>
  <c r="O9" i="1" s="1"/>
  <c r="P9" i="1" s="1"/>
  <c r="S3" i="1"/>
  <c r="J33" i="1"/>
  <c r="J25" i="1"/>
  <c r="J17" i="1"/>
  <c r="J9" i="1"/>
  <c r="L36" i="1"/>
  <c r="L28" i="1"/>
  <c r="L20" i="1"/>
  <c r="L12" i="1"/>
  <c r="L4" i="1"/>
  <c r="O12" i="1"/>
  <c r="P12" i="1" s="1"/>
  <c r="S5" i="1"/>
  <c r="J8" i="1"/>
  <c r="H9" i="1" l="1"/>
  <c r="I9" i="1"/>
  <c r="D11" i="1"/>
  <c r="B23" i="3"/>
  <c r="C4" i="2"/>
  <c r="B4" i="2" s="1"/>
  <c r="R33" i="1"/>
  <c r="Q33" i="1"/>
  <c r="Q29" i="1"/>
  <c r="R29" i="1"/>
  <c r="Q37" i="1"/>
  <c r="R37" i="1"/>
  <c r="R9" i="1"/>
  <c r="Q9" i="1"/>
  <c r="Q21" i="1"/>
  <c r="R21" i="1"/>
  <c r="R17" i="1"/>
  <c r="Q17" i="1"/>
  <c r="R25" i="1"/>
  <c r="Q25" i="1"/>
  <c r="Q20" i="1"/>
  <c r="R20" i="1"/>
  <c r="R10" i="1"/>
  <c r="Q10" i="1"/>
  <c r="R8" i="1"/>
  <c r="Q8" i="1"/>
  <c r="Q27" i="1"/>
  <c r="R27" i="1"/>
  <c r="Q11" i="1"/>
  <c r="R11" i="1"/>
  <c r="Q19" i="1"/>
  <c r="R19" i="1"/>
  <c r="R16" i="1"/>
  <c r="Q16" i="1"/>
  <c r="R34" i="1"/>
  <c r="Q34" i="1"/>
  <c r="Q35" i="1"/>
  <c r="R35" i="1"/>
  <c r="Q5" i="1"/>
  <c r="R5" i="1"/>
  <c r="Q38" i="1"/>
  <c r="R38" i="1"/>
  <c r="Q13" i="1"/>
  <c r="R13" i="1"/>
  <c r="R18" i="1"/>
  <c r="Q18" i="1"/>
  <c r="Q36" i="1"/>
  <c r="R36" i="1"/>
  <c r="R26" i="1"/>
  <c r="Q26" i="1"/>
  <c r="R24" i="1"/>
  <c r="Q24" i="1"/>
  <c r="Q6" i="1"/>
  <c r="R6" i="1"/>
  <c r="Q28" i="1"/>
  <c r="R28" i="1"/>
  <c r="R32" i="1"/>
  <c r="Q32" i="1"/>
  <c r="Q14" i="1"/>
  <c r="R14" i="1"/>
  <c r="Q12" i="1"/>
  <c r="R12" i="1"/>
  <c r="Q4" i="1"/>
  <c r="R4" i="1"/>
  <c r="Q22" i="1"/>
  <c r="R22" i="1"/>
  <c r="Q30" i="1"/>
  <c r="R30" i="1"/>
  <c r="H11" i="1" l="1"/>
  <c r="I11" i="1"/>
  <c r="D13" i="1"/>
  <c r="S11" i="1"/>
  <c r="C5" i="2"/>
  <c r="B5" i="2" s="1"/>
  <c r="H13" i="1" l="1"/>
  <c r="I13" i="1"/>
  <c r="D15" i="1"/>
  <c r="S13" i="1"/>
  <c r="C8" i="2"/>
  <c r="B8" i="2" s="1"/>
  <c r="I15" i="1" l="1"/>
  <c r="H15" i="1"/>
  <c r="D17" i="1"/>
  <c r="S15" i="1"/>
  <c r="C9" i="2"/>
  <c r="B9" i="2" s="1"/>
  <c r="H17" i="1" l="1"/>
  <c r="I17" i="1"/>
  <c r="D19" i="1"/>
  <c r="S17" i="1"/>
  <c r="C10" i="2"/>
  <c r="B10" i="2" s="1"/>
  <c r="I19" i="1" l="1"/>
  <c r="H19" i="1"/>
  <c r="D21" i="1"/>
  <c r="S19" i="1"/>
  <c r="C11" i="2"/>
  <c r="B11" i="2" s="1"/>
  <c r="I21" i="1" l="1"/>
  <c r="H21" i="1"/>
  <c r="D23" i="1"/>
  <c r="S21" i="1"/>
  <c r="C12" i="2"/>
  <c r="B12" i="2" s="1"/>
  <c r="I23" i="1" l="1"/>
  <c r="H23" i="1"/>
  <c r="S23" i="1"/>
  <c r="D25" i="1"/>
  <c r="C13" i="2"/>
  <c r="B13" i="2" s="1"/>
  <c r="H25" i="1" l="1"/>
  <c r="I25" i="1"/>
  <c r="S25" i="1"/>
  <c r="D27" i="1"/>
  <c r="C14" i="2"/>
  <c r="B14" i="2" s="1"/>
  <c r="I27" i="1" l="1"/>
  <c r="H27" i="1"/>
  <c r="D29" i="1"/>
  <c r="S27" i="1"/>
  <c r="C15" i="2"/>
  <c r="B15" i="2" s="1"/>
  <c r="H29" i="1" l="1"/>
  <c r="I29" i="1"/>
  <c r="D31" i="1"/>
  <c r="S29" i="1"/>
  <c r="C16" i="2"/>
  <c r="B16" i="2" s="1"/>
  <c r="I31" i="1" l="1"/>
  <c r="H31" i="1"/>
  <c r="D33" i="1"/>
  <c r="S31" i="1"/>
  <c r="C17" i="2"/>
  <c r="B17" i="2" s="1"/>
  <c r="H33" i="1" l="1"/>
  <c r="I33" i="1"/>
  <c r="D35" i="1"/>
  <c r="S33" i="1"/>
  <c r="I35" i="1" l="1"/>
  <c r="H35" i="1"/>
  <c r="D37" i="1"/>
  <c r="S35" i="1"/>
  <c r="I37" i="1" l="1"/>
  <c r="H37" i="1"/>
  <c r="S37" i="1"/>
</calcChain>
</file>

<file path=xl/sharedStrings.xml><?xml version="1.0" encoding="utf-8"?>
<sst xmlns="http://schemas.openxmlformats.org/spreadsheetml/2006/main" count="414" uniqueCount="323">
  <si>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h01la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</si>
  <si>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h01lo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</si>
  <si>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h02la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</si>
  <si>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h02lo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</si>
  <si>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h03la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</si>
  <si>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h03lo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</si>
  <si>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h04la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</si>
  <si>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h04lo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</si>
  <si>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h05la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</si>
  <si>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h05lo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</si>
  <si>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h06la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</si>
  <si>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h06lo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</si>
  <si>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h07la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</si>
  <si>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h07lo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</si>
  <si>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h08la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</si>
  <si>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h08lo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</si>
  <si>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h09la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</si>
  <si>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h09lo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</si>
  <si>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h10la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</si>
  <si>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h10lo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</si>
  <si>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h11la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</si>
  <si>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h11lo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</si>
  <si>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h12la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</si>
  <si>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h12lo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</si>
  <si>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h13la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</si>
  <si>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h13lo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</si>
  <si>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h14la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</si>
  <si>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h14lo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</si>
  <si>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h15la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</si>
  <si>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h15lo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</si>
  <si>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h16la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</si>
  <si>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h16lo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</si>
  <si>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h17la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</si>
  <si>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h17lo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</si>
  <si>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h18la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</si>
  <si>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h18lo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Double</t>
    </r>
  </si>
  <si>
    <r>
      <t xml:space="preserve">  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</t>
    </r>
    <r>
      <rPr>
        <sz val="12"/>
        <color rgb="FF41A1C0"/>
        <rFont val="Menlo"/>
        <family val="2"/>
      </rPr>
      <t>desc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String</t>
    </r>
    <r>
      <rPr>
        <sz val="12"/>
        <color rgb="FFFC5FA3"/>
        <rFont val="Menlo"/>
        <family val="2"/>
      </rPr>
      <t>?</t>
    </r>
  </si>
  <si>
    <r>
      <t xml:space="preserve">   </t>
    </r>
    <r>
      <rPr>
        <b/>
        <sz val="12"/>
        <color rgb="FFFC5FA3"/>
        <rFont val="Menlo"/>
        <family val="2"/>
      </rPr>
      <t>@NSManaged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public</t>
    </r>
    <r>
      <rPr>
        <sz val="12"/>
        <color rgb="FFFC5FA3"/>
        <rFont val="Menlo"/>
        <family val="2"/>
      </rPr>
      <t xml:space="preserve"> </t>
    </r>
    <r>
      <rPr>
        <b/>
        <sz val="12"/>
        <color rgb="FFFC5FA3"/>
        <rFont val="Menlo"/>
        <family val="2"/>
      </rPr>
      <t>var</t>
    </r>
    <r>
      <rPr>
        <sz val="12"/>
        <color rgb="FFFC5FA3"/>
        <rFont val="Menlo"/>
        <family val="2"/>
      </rPr>
      <t xml:space="preserve">  </t>
    </r>
    <r>
      <rPr>
        <sz val="12"/>
        <color rgb="FF41A1C0"/>
        <rFont val="Menlo"/>
        <family val="2"/>
      </rPr>
      <t>name</t>
    </r>
    <r>
      <rPr>
        <sz val="12"/>
        <color rgb="FFFC5FA3"/>
        <rFont val="Menlo"/>
        <family val="2"/>
      </rPr>
      <t xml:space="preserve">: </t>
    </r>
    <r>
      <rPr>
        <sz val="12"/>
        <color rgb="FFD0A8FF"/>
        <rFont val="Menlo"/>
        <family val="2"/>
      </rPr>
      <t>String</t>
    </r>
    <r>
      <rPr>
        <sz val="12"/>
        <color rgb="FFFC5FA3"/>
        <rFont val="Menlo"/>
        <family val="2"/>
      </rPr>
      <t>?</t>
    </r>
  </si>
  <si>
    <t>lbl4.text = String(userDistance(lat: h04la, long: h04lo)!)</t>
  </si>
  <si>
    <t>lbl5.text = String(userDistance(lat: h05la, long: h05lo)!)</t>
  </si>
  <si>
    <t>lbl6.text = String(userDistance(lat: h06la, long: h06lo)!)</t>
  </si>
  <si>
    <t>lbl7.text = String(userDistance(lat: h07la, long: h07lo)!)</t>
  </si>
  <si>
    <t>lbl8.text = String(userDistance(lat: h08la, long: h08lo)!)</t>
  </si>
  <si>
    <t>lbl9.text = String(userDistance(lat: h09la, long: h09lo)!)</t>
  </si>
  <si>
    <t>lbl10.text = String(userDistance(lat: h10la, long: h10lo)!)</t>
  </si>
  <si>
    <t>lbl11.text = String(userDistance(lat: h11la, long: h11lo)!)</t>
  </si>
  <si>
    <t>lbl12.text = String(userDistance(lat: h12la, long: h12lo)!)</t>
  </si>
  <si>
    <t>lbl13.text = String(userDistance(lat: h13la, long: h13lo)!)</t>
  </si>
  <si>
    <t>lbl14.text = String(userDistance(lat: h14la, long: h14lo)!)</t>
  </si>
  <si>
    <t>lbl15.text = String(userDistance(lat: h15la, long: h15lo)!)</t>
  </si>
  <si>
    <t>lbl16.text = String(userDistance(lat: h16la, long: h16lo)!)</t>
  </si>
  <si>
    <t>lbl17.text = String(userDistance(lat: h17la, long: h17lo)!)</t>
  </si>
  <si>
    <t>lbl18.text = String(userDistance(lat: h18la, long: h18lo)!)</t>
  </si>
  <si>
    <r>
      <t xml:space="preserve">    </t>
    </r>
    <r>
      <rPr>
        <b/>
        <sz val="13"/>
        <color rgb="FFFC5FA3"/>
        <rFont val="Menlo"/>
        <family val="2"/>
      </rPr>
      <t>@IBOutlet</t>
    </r>
    <r>
      <rPr>
        <sz val="13"/>
        <color rgb="FFFC5FA3"/>
        <rFont val="Menlo"/>
        <family val="2"/>
      </rPr>
      <t xml:space="preserve"> </t>
    </r>
    <r>
      <rPr>
        <b/>
        <sz val="13"/>
        <color rgb="FFFC5FA3"/>
        <rFont val="Menlo"/>
        <family val="2"/>
      </rPr>
      <t>weak</t>
    </r>
    <r>
      <rPr>
        <sz val="13"/>
        <color rgb="FFFC5FA3"/>
        <rFont val="Menlo"/>
        <family val="2"/>
      </rPr>
      <t xml:space="preserve"> </t>
    </r>
    <r>
      <rPr>
        <b/>
        <sz val="13"/>
        <color rgb="FFFC5FA3"/>
        <rFont val="Menlo"/>
        <family val="2"/>
      </rPr>
      <t>var</t>
    </r>
    <r>
      <rPr>
        <sz val="13"/>
        <color rgb="FFFC5FA3"/>
        <rFont val="Menlo"/>
        <family val="2"/>
      </rPr>
      <t xml:space="preserve"> </t>
    </r>
    <r>
      <rPr>
        <sz val="13"/>
        <color rgb="FF41A1C0"/>
        <rFont val="Menlo"/>
        <family val="2"/>
      </rPr>
      <t>tHole3</t>
    </r>
    <r>
      <rPr>
        <sz val="13"/>
        <color rgb="FFFC5FA3"/>
        <rFont val="Menlo"/>
        <family val="2"/>
      </rPr>
      <t xml:space="preserve">: </t>
    </r>
    <r>
      <rPr>
        <sz val="13"/>
        <color rgb="FFD0A8FF"/>
        <rFont val="Menlo"/>
        <family val="2"/>
      </rPr>
      <t>UIButton</t>
    </r>
    <r>
      <rPr>
        <sz val="13"/>
        <color rgb="FFFC5FA3"/>
        <rFont val="Menlo"/>
        <family val="2"/>
      </rPr>
      <t>!</t>
    </r>
  </si>
  <si>
    <r>
      <t>@IBOutlet</t>
    </r>
    <r>
      <rPr>
        <sz val="13"/>
        <color rgb="FFFC5FA3"/>
        <rFont val="Menlo"/>
        <family val="2"/>
      </rPr>
      <t xml:space="preserve"> </t>
    </r>
    <r>
      <rPr>
        <b/>
        <sz val="13"/>
        <color rgb="FFFC5FA3"/>
        <rFont val="Menlo"/>
        <family val="2"/>
      </rPr>
      <t>weak</t>
    </r>
    <r>
      <rPr>
        <sz val="13"/>
        <color rgb="FFFC5FA3"/>
        <rFont val="Menlo"/>
        <family val="2"/>
      </rPr>
      <t xml:space="preserve"> </t>
    </r>
    <r>
      <rPr>
        <b/>
        <sz val="13"/>
        <color rgb="FFFC5FA3"/>
        <rFont val="Menlo"/>
        <family val="2"/>
      </rPr>
      <t>var</t>
    </r>
    <r>
      <rPr>
        <sz val="13"/>
        <color rgb="FFFC5FA3"/>
        <rFont val="Menlo"/>
        <family val="2"/>
      </rPr>
      <t xml:space="preserve"> </t>
    </r>
    <r>
      <rPr>
        <sz val="13"/>
        <color rgb="FF41A1C0"/>
        <rFont val="Menlo"/>
        <family val="2"/>
      </rPr>
      <t>lbl</t>
    </r>
  </si>
  <si>
    <t>desc</t>
  </si>
  <si>
    <t>la01</t>
  </si>
  <si>
    <t>lo01</t>
  </si>
  <si>
    <t>la02</t>
  </si>
  <si>
    <t>lo02</t>
  </si>
  <si>
    <t>la03</t>
  </si>
  <si>
    <t>lo03</t>
  </si>
  <si>
    <t>la04</t>
  </si>
  <si>
    <t>lo04</t>
  </si>
  <si>
    <t>la05</t>
  </si>
  <si>
    <t>lo05</t>
  </si>
  <si>
    <t>la06</t>
  </si>
  <si>
    <t>lo06</t>
  </si>
  <si>
    <t>la07</t>
  </si>
  <si>
    <t>lo07</t>
  </si>
  <si>
    <t>la08</t>
  </si>
  <si>
    <t>lo08</t>
  </si>
  <si>
    <t>la09</t>
  </si>
  <si>
    <t>lo09</t>
  </si>
  <si>
    <t>la10</t>
  </si>
  <si>
    <t>lo10</t>
  </si>
  <si>
    <t>la11</t>
  </si>
  <si>
    <t>lo11</t>
  </si>
  <si>
    <t>la12</t>
  </si>
  <si>
    <t>names</t>
  </si>
  <si>
    <t>names.removeAll()</t>
  </si>
  <si>
    <t>la01.removeAll()</t>
  </si>
  <si>
    <t>lo01.removeAll()</t>
  </si>
  <si>
    <t>la02.removeAll()</t>
  </si>
  <si>
    <t>lo02.removeAll()</t>
  </si>
  <si>
    <t>la03.removeAll()</t>
  </si>
  <si>
    <t>lo03.removeAll()</t>
  </si>
  <si>
    <t>la04.removeAll()</t>
  </si>
  <si>
    <t>lo04.removeAll()</t>
  </si>
  <si>
    <t>la05.removeAll()</t>
  </si>
  <si>
    <t>lo05.removeAll()</t>
  </si>
  <si>
    <t>la06.removeAll()</t>
  </si>
  <si>
    <t>lo06.removeAll()</t>
  </si>
  <si>
    <t>la07.removeAll()</t>
  </si>
  <si>
    <t>lo07.removeAll()</t>
  </si>
  <si>
    <t>la08.removeAll()</t>
  </si>
  <si>
    <t>lo08.removeAll()</t>
  </si>
  <si>
    <t>la09.removeAll()</t>
  </si>
  <si>
    <t>lo09.removeAll()</t>
  </si>
  <si>
    <t>la10.removeAll()</t>
  </si>
  <si>
    <t>lo10.removeAll()</t>
  </si>
  <si>
    <t>la11.removeAll()</t>
  </si>
  <si>
    <t>lo11.removeAll()</t>
  </si>
  <si>
    <t>la12.removeAll()</t>
  </si>
  <si>
    <t>if(stepperValue == "</t>
  </si>
  <si>
    <t xml:space="preserve">, longitude:  </t>
  </si>
  <si>
    <t>))}</t>
  </si>
  <si>
    <t xml:space="preserve"> ; bearing = getBearingBetweenTwoPoints1(point1: locationManager.location!, point2: CLLocation(latitude: </t>
  </si>
  <si>
    <t xml:space="preserve">, longitude: </t>
  </si>
  <si>
    <r>
      <t>) {bearing = getBearingBetweenTwoPoints1(point1: locationManager.</t>
    </r>
    <r>
      <rPr>
        <sz val="14"/>
        <color rgb="FFA167E6"/>
        <rFont val="Menlo"/>
        <family val="2"/>
      </rPr>
      <t>location</t>
    </r>
    <r>
      <rPr>
        <sz val="14"/>
        <color rgb="FF67B7A4"/>
        <rFont val="Menlo"/>
        <family val="2"/>
      </rPr>
      <t xml:space="preserve">!, point2: </t>
    </r>
    <r>
      <rPr>
        <sz val="14"/>
        <color rgb="FFD0A8FF"/>
        <rFont val="Menlo"/>
        <family val="2"/>
      </rPr>
      <t>CLLocation</t>
    </r>
    <r>
      <rPr>
        <sz val="14"/>
        <color rgb="FF67B7A4"/>
        <rFont val="Menlo"/>
        <family val="2"/>
      </rPr>
      <t>(latitude:</t>
    </r>
  </si>
  <si>
    <t>if(stepperValue == "01") {bearing = getBearingBetweenTwoPoints1(point1: locationManager.location!, point2: CLLocation(latitude: h01la, longitude: h01lo)) ; distanceToHole.setTitle("Hole \(stepperValue)  m -&gt;  " + String(Int(u</t>
  </si>
  <si>
    <t xml:space="preserve">, long: </t>
  </si>
  <si>
    <t>)!)), for: .normal)}</t>
  </si>
  <si>
    <t xml:space="preserve">)) ; distanceToHole.setTitle("Hole \(stepperValue)  m -&gt;  </t>
  </si>
  <si>
    <t xml:space="preserve"> + String(Int(userDistance(lat: </t>
  </si>
  <si>
    <t>descr</t>
  </si>
  <si>
    <t>name</t>
  </si>
  <si>
    <t>PRIMA prev  lat  45.661712646484375 lat  45.66168212890625 delta 3.0517578125e-05 media 45.66169738769531</t>
  </si>
  <si>
    <t>PRIMA prev long 9.159443021329377 long 9.15939481997962 delta 4.820134975780377e-05 media 9.159418920654499</t>
  </si>
  <si>
    <t>{</t>
  </si>
  <si>
    <t>"users" : {</t>
  </si>
  <si>
    <t>"apozzon" : {</t>
  </si>
  <si>
    <t>"HOME TEST" : {</t>
  </si>
  <si>
    <t>},</t>
  </si>
  <si>
    <t>"BRICCH GOLF" : {</t>
  </si>
  <si>
    <t>"BARLASSINA GOLF" : {</t>
  </si>
  <si>
    <t>"CARIMATE GOLF" : {</t>
  </si>
  <si>
    <t>"PONTE DI LEGNO GOLF" : {</t>
  </si>
  <si>
    <t xml:space="preserve"> "h01la" : 45.665,</t>
  </si>
  <si>
    <t xml:space="preserve"> "h02la" : 45.6627,</t>
  </si>
  <si>
    <t xml:space="preserve"> "h03la" : 45.6628,</t>
  </si>
  <si>
    <t xml:space="preserve"> "h04la" : 0.0001,</t>
  </si>
  <si>
    <t xml:space="preserve"> "h05la" : 0.0001,</t>
  </si>
  <si>
    <t xml:space="preserve"> "h06la" : 0.0001,</t>
  </si>
  <si>
    <t xml:space="preserve"> "h07la" : 0.0001,</t>
  </si>
  <si>
    <t xml:space="preserve"> "h08la" : 0.0001,</t>
  </si>
  <si>
    <t xml:space="preserve"> "h09la" : 0.0001,</t>
  </si>
  <si>
    <t xml:space="preserve"> "h10la" : 0.0001,</t>
  </si>
  <si>
    <t xml:space="preserve"> "h11la" : 0.0001,</t>
  </si>
  <si>
    <t xml:space="preserve"> "h12la" : 0.0001,</t>
  </si>
  <si>
    <t xml:space="preserve"> "h13la" : 0.0001,</t>
  </si>
  <si>
    <t xml:space="preserve"> "h14la" : 0.0001,</t>
  </si>
  <si>
    <t xml:space="preserve"> "h15la" : 0.0001,</t>
  </si>
  <si>
    <t xml:space="preserve"> "h16la" : 0.0001,</t>
  </si>
  <si>
    <t xml:space="preserve"> "h17la" : 0.0001,</t>
  </si>
  <si>
    <t xml:space="preserve"> "h18la" : 0.0001,</t>
  </si>
  <si>
    <t xml:space="preserve"> "h01la" : 45.6485595703125,</t>
  </si>
  <si>
    <t xml:space="preserve"> "h02la" : 45.648834228515625,</t>
  </si>
  <si>
    <t xml:space="preserve"> "h03la" : 45.647674560546875,</t>
  </si>
  <si>
    <t xml:space="preserve"> "h18la" : 45.647125244140625,</t>
  </si>
  <si>
    <t xml:space="preserve"> "h01la" : 45.657257,</t>
  </si>
  <si>
    <t xml:space="preserve"> "h02la" : 45.655612,</t>
  </si>
  <si>
    <t xml:space="preserve"> "h03la" : 45.656990,</t>
  </si>
  <si>
    <t xml:space="preserve"> "h04la" : 45.655618,</t>
  </si>
  <si>
    <t xml:space="preserve"> "h05la" : 45.654921,</t>
  </si>
  <si>
    <t xml:space="preserve"> "h06la" : 45.655763,</t>
  </si>
  <si>
    <t xml:space="preserve"> "h07la" : 45.657940,</t>
  </si>
  <si>
    <t xml:space="preserve"> "h08la" : 45.658343,</t>
  </si>
  <si>
    <t xml:space="preserve"> "h09la" : 45.658641,</t>
  </si>
  <si>
    <t xml:space="preserve"> "h10la" : 45.658902,</t>
  </si>
  <si>
    <t xml:space="preserve"> "h11la" : 45.655943,</t>
  </si>
  <si>
    <t xml:space="preserve"> "h12la" : 45.656652,</t>
  </si>
  <si>
    <t xml:space="preserve"> "h13la" : 45.658448,</t>
  </si>
  <si>
    <t xml:space="preserve"> "h14la" : 45.661893,</t>
  </si>
  <si>
    <t xml:space="preserve"> "h15la" : 45.663107,</t>
  </si>
  <si>
    <t xml:space="preserve"> "h16la" : 45.660330,</t>
  </si>
  <si>
    <t xml:space="preserve"> "h17la" : 45.661292,</t>
  </si>
  <si>
    <t xml:space="preserve"> "h18la" : 45.659551,</t>
  </si>
  <si>
    <t xml:space="preserve"> "h01la" : 45.707169,</t>
  </si>
  <si>
    <t xml:space="preserve"> "h02la" : 45.707308,</t>
  </si>
  <si>
    <t xml:space="preserve"> "h03la" : 45.719,</t>
  </si>
  <si>
    <t xml:space="preserve"> "h04la" : 45.714557,</t>
  </si>
  <si>
    <t xml:space="preserve"> "h05la" : 45.711325,</t>
  </si>
  <si>
    <t xml:space="preserve"> "h06la" : 45.709969,</t>
  </si>
  <si>
    <t xml:space="preserve"> "h07la" : 45.7085,</t>
  </si>
  <si>
    <t xml:space="preserve"> "h08la" : 45.706007,</t>
  </si>
  <si>
    <t xml:space="preserve"> "h09la" : 45.706510,</t>
  </si>
  <si>
    <t xml:space="preserve"> "h10la" : 45.707956,</t>
  </si>
  <si>
    <t xml:space="preserve"> "h11la" : 45.712161,</t>
  </si>
  <si>
    <t xml:space="preserve"> "h12la" : 45.710334,</t>
  </si>
  <si>
    <t xml:space="preserve"> "h13la" : 45.711431,</t>
  </si>
  <si>
    <t xml:space="preserve"> "h14la" : 45.708737,</t>
  </si>
  <si>
    <t xml:space="preserve"> "h15la" : 45.709713,</t>
  </si>
  <si>
    <t xml:space="preserve"> "h16la" : 45.707013,</t>
  </si>
  <si>
    <t xml:space="preserve"> "h17la" : 45.708551,</t>
  </si>
  <si>
    <t xml:space="preserve"> "h18la" : 45.705523,</t>
  </si>
  <si>
    <t xml:space="preserve"> "h01la" : 46.243253,</t>
  </si>
  <si>
    <t xml:space="preserve"> "h02la" : 46.240298,</t>
  </si>
  <si>
    <t xml:space="preserve"> "h03la" : 46.239781,</t>
  </si>
  <si>
    <t xml:space="preserve"> "h04la" : 46.240797,</t>
  </si>
  <si>
    <t xml:space="preserve"> "h05la" : 46.242052,</t>
  </si>
  <si>
    <t xml:space="preserve"> "h06la" : 46.244551,</t>
  </si>
  <si>
    <t xml:space="preserve"> "h07la" : 46.247132,</t>
  </si>
  <si>
    <t xml:space="preserve"> "h08la" : 46.242387,</t>
  </si>
  <si>
    <t xml:space="preserve"> "h09la" : 46.246210,</t>
  </si>
  <si>
    <t xml:space="preserve"> "h10la" : 46.243253,</t>
  </si>
  <si>
    <t xml:space="preserve"> "h11la" : 46.240298,</t>
  </si>
  <si>
    <t xml:space="preserve"> "h12la" : 46.239781,</t>
  </si>
  <si>
    <t xml:space="preserve"> "h13la" : 46.240797,</t>
  </si>
  <si>
    <t xml:space="preserve"> "h14la" : 46.242052,</t>
  </si>
  <si>
    <t xml:space="preserve"> "h15la" : 46.244551,</t>
  </si>
  <si>
    <t xml:space="preserve"> "h16la" : 46.247132,</t>
  </si>
  <si>
    <t xml:space="preserve"> "h17la" : 46.242387,</t>
  </si>
  <si>
    <t xml:space="preserve"> "h18la" : 46.246210,</t>
  </si>
  <si>
    <t xml:space="preserve"> "h01lo" : 9.1618,</t>
  </si>
  <si>
    <t xml:space="preserve"> "h02lo" : 9.1568,</t>
  </si>
  <si>
    <t xml:space="preserve"> "h03lo" : 9.1605,</t>
  </si>
  <si>
    <t xml:space="preserve"> "h04lo" : 0.0001,</t>
  </si>
  <si>
    <t xml:space="preserve"> "h05lo" : 0.0001,</t>
  </si>
  <si>
    <t xml:space="preserve"> "h06lo" : 0.0001,</t>
  </si>
  <si>
    <t xml:space="preserve"> "h07lo" : 0.0001,</t>
  </si>
  <si>
    <t xml:space="preserve"> "h08lo" : 0.0001,</t>
  </si>
  <si>
    <t xml:space="preserve"> "h09lo" : 0.0001,</t>
  </si>
  <si>
    <t xml:space="preserve"> "h10lo" : 0.0001,</t>
  </si>
  <si>
    <t xml:space="preserve"> "h11lo" : 0.0001,</t>
  </si>
  <si>
    <t xml:space="preserve"> "h12lo" : 0.0001,</t>
  </si>
  <si>
    <t xml:space="preserve"> "h13lo" : 0.0001,</t>
  </si>
  <si>
    <t xml:space="preserve"> "h14lo" : 0.0001,</t>
  </si>
  <si>
    <t xml:space="preserve"> "h15lo" : 0.0001,</t>
  </si>
  <si>
    <t xml:space="preserve"> "h16lo" : 0.0001,</t>
  </si>
  <si>
    <t xml:space="preserve"> "h17lo" : 0.0001,</t>
  </si>
  <si>
    <t xml:space="preserve"> "h18lo" : 0.0001</t>
  </si>
  <si>
    <t xml:space="preserve"> "h01lo" : 9.119774874122843,</t>
  </si>
  <si>
    <t xml:space="preserve"> "h02lo" : 9.12062310490628,</t>
  </si>
  <si>
    <t xml:space="preserve"> "h03lo" : 9.12105261199581,</t>
  </si>
  <si>
    <t xml:space="preserve"> "h18lo" : 9.120832625146313</t>
  </si>
  <si>
    <t xml:space="preserve"> "h01lo" : 9.113961,</t>
  </si>
  <si>
    <t xml:space="preserve"> "h02lo" : 9.115940,</t>
  </si>
  <si>
    <t xml:space="preserve"> "h03lo" : 9.120306,</t>
  </si>
  <si>
    <t xml:space="preserve"> "h04lo" : 9.116609,</t>
  </si>
  <si>
    <t xml:space="preserve"> "h05lo" : 9.112751,</t>
  </si>
  <si>
    <t xml:space="preserve"> "h06lo" : 9.108913,</t>
  </si>
  <si>
    <t xml:space="preserve"> "h07lo" : 9.113539,</t>
  </si>
  <si>
    <t xml:space="preserve"> "h08lo" : 9.116986,</t>
  </si>
  <si>
    <t xml:space="preserve"> "h09lo" : 9.118864,</t>
  </si>
  <si>
    <t xml:space="preserve"> "h10lo" : 9.113299,</t>
  </si>
  <si>
    <t xml:space="preserve"> "h11lo" : 9.107572,</t>
  </si>
  <si>
    <t xml:space="preserve"> "h12lo" : 9.106853,</t>
  </si>
  <si>
    <t xml:space="preserve"> "h13lo" : 9.112312,</t>
  </si>
  <si>
    <t xml:space="preserve"> "h14lo" : 9.111359,</t>
  </si>
  <si>
    <t xml:space="preserve"> "h15lo" : 9.110293,</t>
  </si>
  <si>
    <t xml:space="preserve"> "h16lo" : 9.114535,</t>
  </si>
  <si>
    <t xml:space="preserve"> "h17lo" : 9.114292,</t>
  </si>
  <si>
    <t xml:space="preserve"> "h18lo" : 9.117971</t>
  </si>
  <si>
    <t xml:space="preserve"> "h01lo" : 9.109247,</t>
  </si>
  <si>
    <t xml:space="preserve"> "h02lo" : 9.108045,</t>
  </si>
  <si>
    <t xml:space="preserve"> "h03lo" : 9.107565,</t>
  </si>
  <si>
    <t xml:space="preserve"> "h04lo" : 9.108362,</t>
  </si>
  <si>
    <t xml:space="preserve"> "h05lo" : 9.104531,</t>
  </si>
  <si>
    <t xml:space="preserve"> "h06lo" : 9.102844,</t>
  </si>
  <si>
    <t xml:space="preserve"> "h07lo" : 9.105769,</t>
  </si>
  <si>
    <t xml:space="preserve"> "h08lo" : 9.111137,</t>
  </si>
  <si>
    <t xml:space="preserve"> "h09lo" : 9.113996,</t>
  </si>
  <si>
    <t xml:space="preserve"> "h10lo" : 9.117057,</t>
  </si>
  <si>
    <t xml:space="preserve"> "h11lo" : 9.118970,</t>
  </si>
  <si>
    <t xml:space="preserve"> "h12lo" : 9.115617,</t>
  </si>
  <si>
    <t xml:space="preserve"> "h13lo" : 9.118228,</t>
  </si>
  <si>
    <t xml:space="preserve"> "h14lo" : 9.115110,</t>
  </si>
  <si>
    <t xml:space="preserve"> "h15lo" : 9.117407,</t>
  </si>
  <si>
    <t xml:space="preserve"> "h16lo" : 9.115865,</t>
  </si>
  <si>
    <t xml:space="preserve"> "h17lo" : 9.114524,</t>
  </si>
  <si>
    <t xml:space="preserve"> "h18lo" : 9.115323</t>
  </si>
  <si>
    <t xml:space="preserve"> "h01lo" : 10.507138,</t>
  </si>
  <si>
    <t xml:space="preserve"> "h02lo" : 10.509355,</t>
  </si>
  <si>
    <t xml:space="preserve"> "h03lo" : 10.510513,</t>
  </si>
  <si>
    <t xml:space="preserve"> "h04lo" : 10.509810,</t>
  </si>
  <si>
    <t xml:space="preserve"> "h05lo" : 10.50896,</t>
  </si>
  <si>
    <t xml:space="preserve"> "h06lo" : 10.508460,</t>
  </si>
  <si>
    <t xml:space="preserve"> "h07lo" : 10.508558,</t>
  </si>
  <si>
    <t xml:space="preserve"> "h08lo" : 10.508828,</t>
  </si>
  <si>
    <t xml:space="preserve"> "h09lo" : 10.507143,</t>
  </si>
  <si>
    <t xml:space="preserve"> "h10lo" : 10.507138,</t>
  </si>
  <si>
    <t xml:space="preserve"> "h11lo" : 10.509355,</t>
  </si>
  <si>
    <t xml:space="preserve"> "h12lo" : 10.510513,</t>
  </si>
  <si>
    <t xml:space="preserve"> "h13lo" : 10.509810,</t>
  </si>
  <si>
    <t xml:space="preserve"> "h14lo" : 10.50896,</t>
  </si>
  <si>
    <t xml:space="preserve"> "h15lo" : 10.508460,</t>
  </si>
  <si>
    <t xml:space="preserve"> "h16lo" : 10.508558,</t>
  </si>
  <si>
    <t xml:space="preserve"> "h17lo" : 10.508828,</t>
  </si>
  <si>
    <t xml:space="preserve"> "h18lo" : 10.507143</t>
  </si>
  <si>
    <t xml:space="preserve"> "desc" : "Meda (MB) - Italy",</t>
  </si>
  <si>
    <t xml:space="preserve"> "desc" : "Via Segantini, 7 - Barlassina (MB) - Italy",</t>
  </si>
  <si>
    <t xml:space="preserve"> "desc" : "Via Privata Golf, 49 - LENTATE s/S (MB) - Italy",</t>
  </si>
  <si>
    <t xml:space="preserve"> "desc" : "Via per Montesolaro - CARIMATE (CO) - Italy",</t>
  </si>
  <si>
    <t xml:space="preserve"> "desc" : "Località Valbione",</t>
  </si>
  <si>
    <t>h01la</t>
  </si>
  <si>
    <t>h01lo</t>
  </si>
  <si>
    <t>h02la</t>
  </si>
  <si>
    <t>h02lo</t>
  </si>
  <si>
    <t>h03la</t>
  </si>
  <si>
    <t>h03lo</t>
  </si>
  <si>
    <t>h04la</t>
  </si>
  <si>
    <t>h04lo</t>
  </si>
  <si>
    <t>h05la</t>
  </si>
  <si>
    <t>h05lo</t>
  </si>
  <si>
    <t>h06la</t>
  </si>
  <si>
    <t>h06lo</t>
  </si>
  <si>
    <t>h07la</t>
  </si>
  <si>
    <t>h07lo</t>
  </si>
  <si>
    <t>h08la</t>
  </si>
  <si>
    <t>h08lo</t>
  </si>
  <si>
    <t>h09la</t>
  </si>
  <si>
    <t>h09lo</t>
  </si>
  <si>
    <t>h10la</t>
  </si>
  <si>
    <t>h10lo</t>
  </si>
  <si>
    <t>h11la</t>
  </si>
  <si>
    <t>h11lo</t>
  </si>
  <si>
    <t>h12la</t>
  </si>
  <si>
    <t>h12lo</t>
  </si>
  <si>
    <t>h13la</t>
  </si>
  <si>
    <t>h13lo</t>
  </si>
  <si>
    <t>h14la</t>
  </si>
  <si>
    <t>h14lo</t>
  </si>
  <si>
    <t>h15la</t>
  </si>
  <si>
    <t>h15lo</t>
  </si>
  <si>
    <t>h16la</t>
  </si>
  <si>
    <t>h16lo</t>
  </si>
  <si>
    <t>h17la</t>
  </si>
  <si>
    <t>h17lo</t>
  </si>
  <si>
    <t>h18la</t>
  </si>
  <si>
    <t>h18lo</t>
  </si>
  <si>
    <t>hlat</t>
  </si>
  <si>
    <t>hlong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</si>
</sst>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0">
    <font>
      <sz val="12"/>
      <color theme="1"/>
      <name val="Calibri"/>
      <family val="2"/>
      <scheme val="minor"/>
    </font>
    <font>
      <sz val="12"/>
      <color rgb="FFFC5FA3"/>
      <name val="Menlo"/>
      <family val="2"/>
    </font>
    <font>
      <b/>
      <sz val="12"/>
      <color rgb="FFFC5FA3"/>
      <name val="Menlo"/>
      <family val="2"/>
    </font>
    <font>
      <sz val="12"/>
      <color rgb="FF41A1C0"/>
      <name val="Menlo"/>
      <family val="2"/>
    </font>
    <font>
      <sz val="12"/>
      <color rgb="FFD0A8FF"/>
      <name val="Menlo"/>
      <family val="2"/>
    </font>
    <font>
      <b/>
      <sz val="13"/>
      <color rgb="FFFC5FA3"/>
      <name val="Menlo"/>
      <family val="2"/>
    </font>
    <font>
      <sz val="13"/>
      <color rgb="FFFC5FA3"/>
      <name val="Menlo"/>
      <family val="2"/>
    </font>
    <font>
      <sz val="13"/>
      <color rgb="FFD0A8FF"/>
      <name val="Menlo"/>
      <family val="2"/>
    </font>
    <font>
      <sz val="13"/>
      <color rgb="FF41A1C0"/>
      <name val="Menlo"/>
      <family val="2"/>
    </font>
    <font>
      <sz val="14"/>
      <color rgb="FF41A1C0"/>
      <name val="Menlo"/>
      <family val="2"/>
    </font>
    <font>
      <sz val="12"/>
      <color rgb="FFFF0000"/>
      <name val="Calibri"/>
      <family val="2"/>
      <scheme val="minor"/>
    </font>
    <font>
      <sz val="14"/>
      <color rgb="FFFF0000"/>
      <name val="Menlo"/>
      <family val="2"/>
    </font>
    <font>
      <sz val="14"/>
      <color rgb="FFFF0000"/>
      <name val="Menlo Regular"/>
    </font>
    <font>
      <sz val="14"/>
      <color rgb="FF67B7A4"/>
      <name val="Menlo"/>
      <family val="2"/>
    </font>
    <font>
      <sz val="14"/>
      <color rgb="FFA167E6"/>
      <name val="Menlo"/>
      <family val="2"/>
    </font>
    <font>
      <sz val="14"/>
      <color rgb="FFD0A8FF"/>
      <name val="Menlo"/>
      <family val="2"/>
    </font>
    <font>
      <b/>
      <sz val="18"/>
      <color rgb="FFFF0000"/>
      <name val="Menlo Regular"/>
    </font>
    <font>
      <sz val="18"/>
      <color rgb="FFFF0000"/>
      <name val="Menlo Regular"/>
    </font>
    <font>
      <sz val="18"/>
      <color rgb="FFFF0000"/>
      <name val="Calibri"/>
      <family val="2"/>
      <scheme val="minor"/>
    </font>
    <font>
      <sz val="18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107C-E77B-8242-8D47-49B147A58EE5}">
  <dimension ref="A1:S57"/>
  <sheetViews>
    <sheetView topLeftCell="C1" workbookViewId="0">
      <selection activeCell="F3" sqref="F3"/>
    </sheetView>
  </sheetViews>
  <sheetFormatPr baseColWidth="10" defaultRowHeight="16"/>
  <cols>
    <col min="3" max="3" width="27.1640625" customWidth="1"/>
    <col min="4" max="4" width="12.5" customWidth="1"/>
    <col min="7" max="7" width="90.1640625" customWidth="1"/>
    <col min="8" max="8" width="28.5" customWidth="1"/>
    <col min="9" max="9" width="43" bestFit="1" customWidth="1"/>
    <col min="10" max="10" width="15.6640625" customWidth="1"/>
    <col min="11" max="11" width="9.6640625" customWidth="1"/>
    <col min="12" max="12" width="16" bestFit="1" customWidth="1"/>
    <col min="13" max="13" width="5.6640625" customWidth="1"/>
    <col min="14" max="14" width="18.1640625" bestFit="1" customWidth="1"/>
    <col min="15" max="15" width="19.33203125" bestFit="1" customWidth="1"/>
    <col min="16" max="17" width="19" customWidth="1"/>
    <col min="18" max="18" width="19.1640625" bestFit="1" customWidth="1"/>
    <col min="19" max="19" width="45.83203125" bestFit="1" customWidth="1"/>
  </cols>
  <sheetData>
    <row r="1" spans="1:19">
      <c r="A1" s="1" t="s">
        <v>37</v>
      </c>
      <c r="E1" t="s">
        <v>116</v>
      </c>
      <c r="I1" t="str">
        <f>MID(A1,27,FIND(":",A1)-27)&amp;": String, "</f>
        <v xml:space="preserve">name: String, </v>
      </c>
      <c r="J1" t="str">
        <f>E1&amp;": "&amp;E1&amp;","</f>
        <v>name: name,</v>
      </c>
      <c r="K1" t="str">
        <f>"newRange."&amp;E1&amp;" = "&amp;E1</f>
        <v>newRange.name = name</v>
      </c>
      <c r="L1" t="str">
        <f>"var "&amp;E1&amp;" = 0.1"</f>
        <v>var name = 0.1</v>
      </c>
    </row>
    <row r="2" spans="1:19">
      <c r="A2" s="1" t="s">
        <v>36</v>
      </c>
      <c r="E2" t="s">
        <v>55</v>
      </c>
      <c r="I2" t="str">
        <f>MID(A2,27,FIND(":",A2)-27)&amp;": String, "</f>
        <v xml:space="preserve">desc: String, </v>
      </c>
      <c r="J2" t="str">
        <f t="shared" ref="J2" si="0">E2&amp;": "&amp;E2&amp;","</f>
        <v>desc: desc,</v>
      </c>
      <c r="K2" t="str">
        <f t="shared" ref="K2:K38" si="1">"newRange."&amp;E2&amp;" = "&amp;E2</f>
        <v>newRange.desc = desc</v>
      </c>
      <c r="L2" t="str">
        <f>"var "&amp;E2&amp;" = String()"</f>
        <v>var desc = String()</v>
      </c>
    </row>
    <row r="3" spans="1:19">
      <c r="A3" s="1" t="s">
        <v>0</v>
      </c>
      <c r="D3">
        <v>1</v>
      </c>
      <c r="E3" t="s">
        <v>285</v>
      </c>
      <c r="F3" t="s">
        <v>321</v>
      </c>
      <c r="G3" t="str">
        <f>"case RequestType.hole"&amp;D3</f>
        <v>case RequestType.hole1</v>
      </c>
      <c r="H3" t="str">
        <f>"hole"&amp;D3&amp;".coordinate = CLLocationCoordinate2D(latitude: "&amp;F3&amp;"["&amp;D3&amp;"] , longitude: "&amp;F4&amp;"["&amp;D4&amp;"])"</f>
        <v>hole1.coordinate = CLLocationCoordinate2D(latitude: hlat[1] , longitude: hlong[1])</v>
      </c>
      <c r="I3" t="str">
        <f>F3&amp;"["&amp;D3&amp;"] = Double(x."&amp;E3&amp;")"</f>
        <v>hlat[1] = Double(x.h01la)</v>
      </c>
      <c r="J3" t="str">
        <f>E3&amp;" = x."&amp;E3</f>
        <v>h01la = x.h01la</v>
      </c>
      <c r="K3" t="str">
        <f t="shared" si="1"/>
        <v>newRange.h01la = h01la</v>
      </c>
      <c r="L3" t="str">
        <f>"var "&amp;E3&amp;" = 0.1"</f>
        <v>var h01la = 0.1</v>
      </c>
      <c r="N3" t="str">
        <f>"var "&amp;MID(E3,4,2)&amp;MID(E3,2,2)&amp;" = [Double]()"</f>
        <v>var la01 = [Double]()</v>
      </c>
      <c r="O3" t="str">
        <f>E3&amp;" = "&amp;MID(N3,4,5)&amp;"[myRow]"</f>
        <v>h01la =  la01[myRow]</v>
      </c>
      <c r="P3" t="str">
        <f>MID(O3,4,2)&amp;MID(O3,2,2)&amp;"[0] = 0.1"</f>
        <v>la01[0] = 0.1</v>
      </c>
      <c r="Q3" t="str">
        <f>MID(O3,4,2)&amp;MID(O3,2,2)&amp;".append(x."&amp;LEFT(O3,5)&amp;")"</f>
        <v>la01.append(x.h01la)</v>
      </c>
      <c r="R3" t="str">
        <f>"let "&amp;LEFT(O3,5)&amp;":Double = 0.1"</f>
        <v>let h01la:Double = 0.1</v>
      </c>
      <c r="S3" t="str">
        <f>"if("&amp;E3&amp;" &gt; 0.1){lbl"&amp;D3&amp;".text = String(Int(userDistance(lat: "&amp;E3&amp;", long: "&amp;E4&amp;")!))} else{lbl"&amp;D3&amp;".text = "&amp;""""&amp;"0"&amp;""""&amp;"}"</f>
        <v>if(h01la &gt; 0.1){lbl1.text = String(Int(userDistance(lat: h01la, long: h01lo)!))} else{lbl1.text = "0"}</v>
      </c>
    </row>
    <row r="4" spans="1:19">
      <c r="A4" s="1" t="s">
        <v>1</v>
      </c>
      <c r="D4">
        <f>+D3</f>
        <v>1</v>
      </c>
      <c r="E4" t="s">
        <v>286</v>
      </c>
      <c r="F4" t="s">
        <v>322</v>
      </c>
      <c r="I4" t="str">
        <f t="shared" ref="I4:I38" si="2">F4&amp;"["&amp;D4&amp;"] = Double(x."&amp;E4&amp;")"</f>
        <v>hlong[1] = Double(x.h01lo)</v>
      </c>
      <c r="J4" t="str">
        <f t="shared" ref="J4:J38" si="3">E4&amp;" = x."&amp;E4</f>
        <v>h01lo = x.h01lo</v>
      </c>
      <c r="K4" t="str">
        <f t="shared" si="1"/>
        <v>newRange.h01lo = h01lo</v>
      </c>
      <c r="L4" t="str">
        <f t="shared" ref="L4:L38" si="4">"var "&amp;E4&amp;" = 0.1"</f>
        <v>var h01lo = 0.1</v>
      </c>
      <c r="N4" t="str">
        <f t="shared" ref="N4:N38" si="5">"var "&amp;MID(E4,4,2)&amp;MID(E4,2,2)&amp;" = [Double]()"</f>
        <v>var lo01 = [Double]()</v>
      </c>
      <c r="O4" t="str">
        <f t="shared" ref="O4:O38" si="6">E4&amp;" = "&amp;MID(N4,4,5)&amp;"[myRow]"</f>
        <v>h01lo =  lo01[myRow]</v>
      </c>
      <c r="P4" t="str">
        <f t="shared" ref="P4:P38" si="7">MID(O4,4,2)&amp;MID(O4,2,2)&amp;"[0] = 0.1"</f>
        <v>lo01[0] = 0.1</v>
      </c>
      <c r="Q4" t="str">
        <f t="shared" ref="Q4:Q38" si="8">MID(O4,4,2)&amp;MID(O4,2,2)&amp;".append(x."&amp;LEFT(O4,5)&amp;")"</f>
        <v>lo01.append(x.h01lo)</v>
      </c>
      <c r="R4" t="str">
        <f t="shared" ref="R4:R38" si="9">"let "&amp;LEFT(O4,5)&amp;":Double = 0.1"</f>
        <v>let h01lo:Double = 0.1</v>
      </c>
    </row>
    <row r="5" spans="1:19">
      <c r="A5" s="1" t="s">
        <v>2</v>
      </c>
      <c r="D5">
        <f>1+D3</f>
        <v>2</v>
      </c>
      <c r="E5" t="s">
        <v>287</v>
      </c>
      <c r="F5" t="s">
        <v>321</v>
      </c>
      <c r="H5" t="str">
        <f>"hole"&amp;D5&amp;".coordinate = CLLocationCoordinate2D(latitude: "&amp;F5&amp;"["&amp;D5&amp;"] , longitude: "&amp;F6&amp;"["&amp;D6&amp;"])"</f>
        <v>hole2.coordinate = CLLocationCoordinate2D(latitude: hlat[2] , longitude: hlong[2])</v>
      </c>
      <c r="I5" t="str">
        <f t="shared" si="2"/>
        <v>hlat[2] = Double(x.h02la)</v>
      </c>
      <c r="J5" t="str">
        <f t="shared" si="3"/>
        <v>h02la = x.h02la</v>
      </c>
      <c r="K5" t="str">
        <f t="shared" si="1"/>
        <v>newRange.h02la = h02la</v>
      </c>
      <c r="L5" t="str">
        <f t="shared" si="4"/>
        <v>var h02la = 0.1</v>
      </c>
      <c r="N5" t="str">
        <f t="shared" si="5"/>
        <v>var la02 = [Double]()</v>
      </c>
      <c r="O5" t="str">
        <f t="shared" si="6"/>
        <v>h02la =  la02[myRow]</v>
      </c>
      <c r="P5" t="str">
        <f t="shared" si="7"/>
        <v>la02[0] = 0.1</v>
      </c>
      <c r="Q5" t="str">
        <f t="shared" si="8"/>
        <v>la02.append(x.h02la)</v>
      </c>
      <c r="R5" t="str">
        <f t="shared" si="9"/>
        <v>let h02la:Double = 0.1</v>
      </c>
      <c r="S5" t="str">
        <f>"if("&amp;E5&amp;" &gt; 0.1){lbl"&amp;D5&amp;".text = String(Int(userDistance(lat: "&amp;E5&amp;", long: "&amp;E6&amp;")!))} else{lbl"&amp;D5&amp;".text = "&amp;""""&amp;"0"&amp;""""&amp;"}"</f>
        <v>if(h02la &gt; 0.1){lbl2.text = String(Int(userDistance(lat: h02la, long: h02lo)!))} else{lbl2.text = "0"}</v>
      </c>
    </row>
    <row r="6" spans="1:19">
      <c r="A6" s="1" t="s">
        <v>3</v>
      </c>
      <c r="D6">
        <f t="shared" ref="D6:D38" si="10">1+D4</f>
        <v>2</v>
      </c>
      <c r="E6" t="s">
        <v>288</v>
      </c>
      <c r="F6" t="s">
        <v>322</v>
      </c>
      <c r="I6" t="str">
        <f t="shared" si="2"/>
        <v>hlong[2] = Double(x.h02lo)</v>
      </c>
      <c r="J6" t="str">
        <f t="shared" si="3"/>
        <v>h02lo = x.h02lo</v>
      </c>
      <c r="K6" t="str">
        <f t="shared" si="1"/>
        <v>newRange.h02lo = h02lo</v>
      </c>
      <c r="L6" t="str">
        <f t="shared" si="4"/>
        <v>var h02lo = 0.1</v>
      </c>
      <c r="N6" t="str">
        <f t="shared" si="5"/>
        <v>var lo02 = [Double]()</v>
      </c>
      <c r="O6" t="str">
        <f t="shared" si="6"/>
        <v>h02lo =  lo02[myRow]</v>
      </c>
      <c r="P6" t="str">
        <f t="shared" si="7"/>
        <v>lo02[0] = 0.1</v>
      </c>
      <c r="Q6" t="str">
        <f t="shared" si="8"/>
        <v>lo02.append(x.h02lo)</v>
      </c>
      <c r="R6" t="str">
        <f t="shared" si="9"/>
        <v>let h02lo:Double = 0.1</v>
      </c>
    </row>
    <row r="7" spans="1:19">
      <c r="A7" s="1" t="s">
        <v>4</v>
      </c>
      <c r="D7">
        <f t="shared" si="10"/>
        <v>3</v>
      </c>
      <c r="E7" t="s">
        <v>289</v>
      </c>
      <c r="F7" t="s">
        <v>321</v>
      </c>
      <c r="H7" t="str">
        <f>"hole"&amp;D7&amp;".coordinate = CLLocationCoordinate2D(latitude: "&amp;F7&amp;"["&amp;D7&amp;"] , longitude: "&amp;F8&amp;"["&amp;D8&amp;"])"</f>
        <v>hole3.coordinate = CLLocationCoordinate2D(latitude: hlat[3] , longitude: hlong[3])</v>
      </c>
      <c r="I7" t="str">
        <f t="shared" si="2"/>
        <v>hlat[3] = Double(x.h03la)</v>
      </c>
      <c r="J7" t="str">
        <f t="shared" si="3"/>
        <v>h03la = x.h03la</v>
      </c>
      <c r="K7" t="str">
        <f t="shared" si="1"/>
        <v>newRange.h03la = h03la</v>
      </c>
      <c r="L7" t="str">
        <f t="shared" si="4"/>
        <v>var h03la = 0.1</v>
      </c>
      <c r="N7" t="str">
        <f t="shared" si="5"/>
        <v>var la03 = [Double]()</v>
      </c>
      <c r="O7" t="str">
        <f t="shared" si="6"/>
        <v>h03la =  la03[myRow]</v>
      </c>
      <c r="P7" t="str">
        <f t="shared" si="7"/>
        <v>la03[0] = 0.1</v>
      </c>
      <c r="Q7" t="str">
        <f t="shared" si="8"/>
        <v>la03.append(x.h03la)</v>
      </c>
      <c r="R7" t="str">
        <f t="shared" si="9"/>
        <v>let h03la:Double = 0.1</v>
      </c>
      <c r="S7" t="str">
        <f>"if("&amp;E7&amp;" &gt; 0.1){lbl"&amp;D7&amp;".text = String(Int(userDistance(lat: "&amp;E7&amp;", long: "&amp;E8&amp;")!))} else{lbl"&amp;D7&amp;".text = "&amp;""""&amp;"0"&amp;""""&amp;"}"</f>
        <v>if(h03la &gt; 0.1){lbl3.text = String(Int(userDistance(lat: h03la, long: h03lo)!))} else{lbl3.text = "0"}</v>
      </c>
    </row>
    <row r="8" spans="1:19">
      <c r="A8" s="1" t="s">
        <v>5</v>
      </c>
      <c r="D8">
        <f t="shared" si="10"/>
        <v>3</v>
      </c>
      <c r="E8" t="s">
        <v>290</v>
      </c>
      <c r="F8" t="s">
        <v>322</v>
      </c>
      <c r="I8" t="str">
        <f t="shared" si="2"/>
        <v>hlong[3] = Double(x.h03lo)</v>
      </c>
      <c r="J8" t="str">
        <f t="shared" si="3"/>
        <v>h03lo = x.h03lo</v>
      </c>
      <c r="K8" t="str">
        <f t="shared" si="1"/>
        <v>newRange.h03lo = h03lo</v>
      </c>
      <c r="L8" t="str">
        <f t="shared" si="4"/>
        <v>var h03lo = 0.1</v>
      </c>
      <c r="N8" t="str">
        <f t="shared" si="5"/>
        <v>var lo03 = [Double]()</v>
      </c>
      <c r="O8" t="str">
        <f t="shared" si="6"/>
        <v>h03lo =  lo03[myRow]</v>
      </c>
      <c r="P8" t="str">
        <f t="shared" si="7"/>
        <v>lo03[0] = 0.1</v>
      </c>
      <c r="Q8" t="str">
        <f t="shared" si="8"/>
        <v>lo03.append(x.h03lo)</v>
      </c>
      <c r="R8" t="str">
        <f t="shared" si="9"/>
        <v>let h03lo:Double = 0.1</v>
      </c>
    </row>
    <row r="9" spans="1:19">
      <c r="A9" s="1" t="s">
        <v>6</v>
      </c>
      <c r="D9">
        <f t="shared" si="10"/>
        <v>4</v>
      </c>
      <c r="E9" t="s">
        <v>291</v>
      </c>
      <c r="F9" t="s">
        <v>321</v>
      </c>
      <c r="H9" t="str">
        <f>"hole"&amp;D9&amp;".coordinate = CLLocationCoordinate2D(latitude: "&amp;F9&amp;"["&amp;D9&amp;"] , longitude: "&amp;F10&amp;"["&amp;D10&amp;"])"</f>
        <v>hole4.coordinate = CLLocationCoordinate2D(latitude: hlat[4] , longitude: hlong[4])</v>
      </c>
      <c r="I9" t="str">
        <f t="shared" si="2"/>
        <v>hlat[4] = Double(x.h04la)</v>
      </c>
      <c r="J9" t="str">
        <f t="shared" si="3"/>
        <v>h04la = x.h04la</v>
      </c>
      <c r="K9" t="str">
        <f t="shared" si="1"/>
        <v>newRange.h04la = h04la</v>
      </c>
      <c r="L9" t="str">
        <f t="shared" si="4"/>
        <v>var h04la = 0.1</v>
      </c>
      <c r="N9" t="str">
        <f t="shared" si="5"/>
        <v>var la04 = [Double]()</v>
      </c>
      <c r="O9" t="str">
        <f t="shared" si="6"/>
        <v>h04la =  la04[myRow]</v>
      </c>
      <c r="P9" t="str">
        <f t="shared" si="7"/>
        <v>la04[0] = 0.1</v>
      </c>
      <c r="Q9" t="str">
        <f t="shared" si="8"/>
        <v>la04.append(x.h04la)</v>
      </c>
      <c r="R9" t="str">
        <f t="shared" si="9"/>
        <v>let h04la:Double = 0.1</v>
      </c>
      <c r="S9" t="str">
        <f>"if("&amp;E9&amp;" &gt; 0.1){lbl"&amp;D9&amp;".text = String(Int(userDistance(lat: "&amp;E9&amp;", long: "&amp;E10&amp;")!))} else{lbl"&amp;D9&amp;".text = "&amp;""""&amp;"0"&amp;""""&amp;"}"</f>
        <v>if(h04la &gt; 0.1){lbl4.text = String(Int(userDistance(lat: h04la, long: h04lo)!))} else{lbl4.text = "0"}</v>
      </c>
    </row>
    <row r="10" spans="1:19">
      <c r="A10" s="1" t="s">
        <v>7</v>
      </c>
      <c r="D10">
        <f t="shared" si="10"/>
        <v>4</v>
      </c>
      <c r="E10" t="s">
        <v>292</v>
      </c>
      <c r="F10" t="s">
        <v>322</v>
      </c>
      <c r="I10" t="str">
        <f t="shared" si="2"/>
        <v>hlong[4] = Double(x.h04lo)</v>
      </c>
      <c r="J10" t="str">
        <f t="shared" si="3"/>
        <v>h04lo = x.h04lo</v>
      </c>
      <c r="K10" t="str">
        <f t="shared" si="1"/>
        <v>newRange.h04lo = h04lo</v>
      </c>
      <c r="L10" t="str">
        <f t="shared" si="4"/>
        <v>var h04lo = 0.1</v>
      </c>
      <c r="N10" t="str">
        <f t="shared" si="5"/>
        <v>var lo04 = [Double]()</v>
      </c>
      <c r="O10" t="str">
        <f t="shared" si="6"/>
        <v>h04lo =  lo04[myRow]</v>
      </c>
      <c r="P10" t="str">
        <f t="shared" si="7"/>
        <v>lo04[0] = 0.1</v>
      </c>
      <c r="Q10" t="str">
        <f t="shared" si="8"/>
        <v>lo04.append(x.h04lo)</v>
      </c>
      <c r="R10" t="str">
        <f t="shared" si="9"/>
        <v>let h04lo:Double = 0.1</v>
      </c>
    </row>
    <row r="11" spans="1:19">
      <c r="A11" s="1" t="s">
        <v>8</v>
      </c>
      <c r="D11">
        <f t="shared" si="10"/>
        <v>5</v>
      </c>
      <c r="E11" t="s">
        <v>293</v>
      </c>
      <c r="F11" t="s">
        <v>321</v>
      </c>
      <c r="H11" t="str">
        <f>"hole"&amp;D11&amp;".coordinate = CLLocationCoordinate2D(latitude: "&amp;F11&amp;"["&amp;D11&amp;"] , longitude: "&amp;F12&amp;"["&amp;D12&amp;"])"</f>
        <v>hole5.coordinate = CLLocationCoordinate2D(latitude: hlat[5] , longitude: hlong[5])</v>
      </c>
      <c r="I11" t="str">
        <f t="shared" si="2"/>
        <v>hlat[5] = Double(x.h05la)</v>
      </c>
      <c r="J11" t="str">
        <f t="shared" si="3"/>
        <v>h05la = x.h05la</v>
      </c>
      <c r="K11" t="str">
        <f t="shared" si="1"/>
        <v>newRange.h05la = h05la</v>
      </c>
      <c r="L11" t="str">
        <f t="shared" si="4"/>
        <v>var h05la = 0.1</v>
      </c>
      <c r="N11" t="str">
        <f t="shared" si="5"/>
        <v>var la05 = [Double]()</v>
      </c>
      <c r="O11" t="str">
        <f t="shared" si="6"/>
        <v>h05la =  la05[myRow]</v>
      </c>
      <c r="P11" t="str">
        <f t="shared" si="7"/>
        <v>la05[0] = 0.1</v>
      </c>
      <c r="Q11" t="str">
        <f t="shared" si="8"/>
        <v>la05.append(x.h05la)</v>
      </c>
      <c r="R11" t="str">
        <f t="shared" si="9"/>
        <v>let h05la:Double = 0.1</v>
      </c>
      <c r="S11" t="str">
        <f>"if("&amp;E11&amp;" &gt; 0.1){lbl"&amp;D11&amp;".text = String(Int(userDistance(lat: "&amp;E11&amp;", long: "&amp;E12&amp;")!))} else{lbl"&amp;D11&amp;".text = "&amp;""""&amp;"0"&amp;""""&amp;"}"</f>
        <v>if(h05la &gt; 0.1){lbl5.text = String(Int(userDistance(lat: h05la, long: h05lo)!))} else{lbl5.text = "0"}</v>
      </c>
    </row>
    <row r="12" spans="1:19">
      <c r="A12" s="1" t="s">
        <v>9</v>
      </c>
      <c r="D12">
        <f t="shared" si="10"/>
        <v>5</v>
      </c>
      <c r="E12" t="s">
        <v>294</v>
      </c>
      <c r="F12" t="s">
        <v>322</v>
      </c>
      <c r="I12" t="str">
        <f t="shared" si="2"/>
        <v>hlong[5] = Double(x.h05lo)</v>
      </c>
      <c r="J12" t="str">
        <f t="shared" si="3"/>
        <v>h05lo = x.h05lo</v>
      </c>
      <c r="K12" t="str">
        <f t="shared" si="1"/>
        <v>newRange.h05lo = h05lo</v>
      </c>
      <c r="L12" t="str">
        <f t="shared" si="4"/>
        <v>var h05lo = 0.1</v>
      </c>
      <c r="N12" t="str">
        <f t="shared" si="5"/>
        <v>var lo05 = [Double]()</v>
      </c>
      <c r="O12" t="str">
        <f t="shared" si="6"/>
        <v>h05lo =  lo05[myRow]</v>
      </c>
      <c r="P12" t="str">
        <f t="shared" si="7"/>
        <v>lo05[0] = 0.1</v>
      </c>
      <c r="Q12" t="str">
        <f t="shared" si="8"/>
        <v>lo05.append(x.h05lo)</v>
      </c>
      <c r="R12" t="str">
        <f t="shared" si="9"/>
        <v>let h05lo:Double = 0.1</v>
      </c>
    </row>
    <row r="13" spans="1:19">
      <c r="A13" s="1" t="s">
        <v>10</v>
      </c>
      <c r="D13">
        <f t="shared" si="10"/>
        <v>6</v>
      </c>
      <c r="E13" t="s">
        <v>295</v>
      </c>
      <c r="F13" t="s">
        <v>321</v>
      </c>
      <c r="H13" t="str">
        <f>"hole"&amp;D13&amp;".coordinate = CLLocationCoordinate2D(latitude: "&amp;F13&amp;"["&amp;D13&amp;"] , longitude: "&amp;F14&amp;"["&amp;D14&amp;"])"</f>
        <v>hole6.coordinate = CLLocationCoordinate2D(latitude: hlat[6] , longitude: hlong[6])</v>
      </c>
      <c r="I13" t="str">
        <f t="shared" si="2"/>
        <v>hlat[6] = Double(x.h06la)</v>
      </c>
      <c r="J13" t="str">
        <f t="shared" si="3"/>
        <v>h06la = x.h06la</v>
      </c>
      <c r="K13" t="str">
        <f t="shared" si="1"/>
        <v>newRange.h06la = h06la</v>
      </c>
      <c r="L13" t="str">
        <f t="shared" si="4"/>
        <v>var h06la = 0.1</v>
      </c>
      <c r="N13" t="str">
        <f t="shared" si="5"/>
        <v>var la06 = [Double]()</v>
      </c>
      <c r="O13" t="str">
        <f t="shared" si="6"/>
        <v>h06la =  la06[myRow]</v>
      </c>
      <c r="P13" t="str">
        <f t="shared" si="7"/>
        <v>la06[0] = 0.1</v>
      </c>
      <c r="Q13" t="str">
        <f t="shared" si="8"/>
        <v>la06.append(x.h06la)</v>
      </c>
      <c r="R13" t="str">
        <f t="shared" si="9"/>
        <v>let h06la:Double = 0.1</v>
      </c>
      <c r="S13" t="str">
        <f>"if("&amp;E13&amp;" &gt; 0.1){lbl"&amp;D13&amp;".text = String(Int(userDistance(lat: "&amp;E13&amp;", long: "&amp;E14&amp;")!))} else{lbl"&amp;D13&amp;".text = "&amp;""""&amp;"0"&amp;""""&amp;"}"</f>
        <v>if(h06la &gt; 0.1){lbl6.text = String(Int(userDistance(lat: h06la, long: h06lo)!))} else{lbl6.text = "0"}</v>
      </c>
    </row>
    <row r="14" spans="1:19">
      <c r="A14" s="1" t="s">
        <v>11</v>
      </c>
      <c r="D14">
        <f t="shared" si="10"/>
        <v>6</v>
      </c>
      <c r="E14" t="s">
        <v>296</v>
      </c>
      <c r="F14" t="s">
        <v>322</v>
      </c>
      <c r="I14" t="str">
        <f t="shared" si="2"/>
        <v>hlong[6] = Double(x.h06lo)</v>
      </c>
      <c r="J14" t="str">
        <f t="shared" si="3"/>
        <v>h06lo = x.h06lo</v>
      </c>
      <c r="K14" t="str">
        <f t="shared" si="1"/>
        <v>newRange.h06lo = h06lo</v>
      </c>
      <c r="L14" t="str">
        <f t="shared" si="4"/>
        <v>var h06lo = 0.1</v>
      </c>
      <c r="N14" t="str">
        <f t="shared" si="5"/>
        <v>var lo06 = [Double]()</v>
      </c>
      <c r="O14" t="str">
        <f t="shared" si="6"/>
        <v>h06lo =  lo06[myRow]</v>
      </c>
      <c r="P14" t="str">
        <f t="shared" si="7"/>
        <v>lo06[0] = 0.1</v>
      </c>
      <c r="Q14" t="str">
        <f t="shared" si="8"/>
        <v>lo06.append(x.h06lo)</v>
      </c>
      <c r="R14" t="str">
        <f t="shared" si="9"/>
        <v>let h06lo:Double = 0.1</v>
      </c>
    </row>
    <row r="15" spans="1:19">
      <c r="A15" s="1" t="s">
        <v>12</v>
      </c>
      <c r="D15">
        <f t="shared" si="10"/>
        <v>7</v>
      </c>
      <c r="E15" t="s">
        <v>297</v>
      </c>
      <c r="F15" t="s">
        <v>321</v>
      </c>
      <c r="H15" t="str">
        <f>"hole"&amp;D15&amp;".coordinate = CLLocationCoordinate2D(latitude: "&amp;F15&amp;"["&amp;D15&amp;"] , longitude: "&amp;F16&amp;"["&amp;D16&amp;"])"</f>
        <v>hole7.coordinate = CLLocationCoordinate2D(latitude: hlat[7] , longitude: hlong[7])</v>
      </c>
      <c r="I15" t="str">
        <f t="shared" si="2"/>
        <v>hlat[7] = Double(x.h07la)</v>
      </c>
      <c r="J15" t="str">
        <f t="shared" si="3"/>
        <v>h07la = x.h07la</v>
      </c>
      <c r="K15" t="str">
        <f t="shared" si="1"/>
        <v>newRange.h07la = h07la</v>
      </c>
      <c r="L15" t="str">
        <f t="shared" si="4"/>
        <v>var h07la = 0.1</v>
      </c>
      <c r="N15" t="str">
        <f t="shared" si="5"/>
        <v>var la07 = [Double]()</v>
      </c>
      <c r="O15" t="str">
        <f t="shared" si="6"/>
        <v>h07la =  la07[myRow]</v>
      </c>
      <c r="P15" t="str">
        <f t="shared" si="7"/>
        <v>la07[0] = 0.1</v>
      </c>
      <c r="Q15" t="str">
        <f t="shared" si="8"/>
        <v>la07.append(x.h07la)</v>
      </c>
      <c r="R15" t="str">
        <f t="shared" si="9"/>
        <v>let h07la:Double = 0.1</v>
      </c>
      <c r="S15" t="str">
        <f>"if("&amp;E15&amp;" &gt; 0.1){lbl"&amp;D15&amp;".text = String(Int(userDistance(lat: "&amp;E15&amp;", long: "&amp;E16&amp;")!))} else{lbl"&amp;D15&amp;".text = "&amp;""""&amp;"0"&amp;""""&amp;"}"</f>
        <v>if(h07la &gt; 0.1){lbl7.text = String(Int(userDistance(lat: h07la, long: h07lo)!))} else{lbl7.text = "0"}</v>
      </c>
    </row>
    <row r="16" spans="1:19">
      <c r="A16" s="1" t="s">
        <v>13</v>
      </c>
      <c r="D16">
        <f t="shared" si="10"/>
        <v>7</v>
      </c>
      <c r="E16" t="s">
        <v>298</v>
      </c>
      <c r="F16" t="s">
        <v>322</v>
      </c>
      <c r="I16" t="str">
        <f t="shared" si="2"/>
        <v>hlong[7] = Double(x.h07lo)</v>
      </c>
      <c r="J16" t="str">
        <f t="shared" si="3"/>
        <v>h07lo = x.h07lo</v>
      </c>
      <c r="K16" t="str">
        <f t="shared" si="1"/>
        <v>newRange.h07lo = h07lo</v>
      </c>
      <c r="L16" t="str">
        <f t="shared" si="4"/>
        <v>var h07lo = 0.1</v>
      </c>
      <c r="N16" t="str">
        <f t="shared" si="5"/>
        <v>var lo07 = [Double]()</v>
      </c>
      <c r="O16" t="str">
        <f t="shared" si="6"/>
        <v>h07lo =  lo07[myRow]</v>
      </c>
      <c r="P16" t="str">
        <f t="shared" si="7"/>
        <v>lo07[0] = 0.1</v>
      </c>
      <c r="Q16" t="str">
        <f t="shared" si="8"/>
        <v>lo07.append(x.h07lo)</v>
      </c>
      <c r="R16" t="str">
        <f t="shared" si="9"/>
        <v>let h07lo:Double = 0.1</v>
      </c>
    </row>
    <row r="17" spans="1:19">
      <c r="A17" s="1" t="s">
        <v>14</v>
      </c>
      <c r="D17">
        <f t="shared" si="10"/>
        <v>8</v>
      </c>
      <c r="E17" t="s">
        <v>299</v>
      </c>
      <c r="F17" t="s">
        <v>321</v>
      </c>
      <c r="H17" t="str">
        <f>"hole"&amp;D17&amp;".coordinate = CLLocationCoordinate2D(latitude: "&amp;F17&amp;"["&amp;D17&amp;"] , longitude: "&amp;F18&amp;"["&amp;D18&amp;"])"</f>
        <v>hole8.coordinate = CLLocationCoordinate2D(latitude: hlat[8] , longitude: hlong[8])</v>
      </c>
      <c r="I17" t="str">
        <f t="shared" si="2"/>
        <v>hlat[8] = Double(x.h08la)</v>
      </c>
      <c r="J17" t="str">
        <f t="shared" si="3"/>
        <v>h08la = x.h08la</v>
      </c>
      <c r="K17" t="str">
        <f t="shared" si="1"/>
        <v>newRange.h08la = h08la</v>
      </c>
      <c r="L17" t="str">
        <f t="shared" si="4"/>
        <v>var h08la = 0.1</v>
      </c>
      <c r="N17" t="str">
        <f t="shared" si="5"/>
        <v>var la08 = [Double]()</v>
      </c>
      <c r="O17" t="str">
        <f t="shared" si="6"/>
        <v>h08la =  la08[myRow]</v>
      </c>
      <c r="P17" t="str">
        <f t="shared" si="7"/>
        <v>la08[0] = 0.1</v>
      </c>
      <c r="Q17" t="str">
        <f t="shared" si="8"/>
        <v>la08.append(x.h08la)</v>
      </c>
      <c r="R17" t="str">
        <f t="shared" si="9"/>
        <v>let h08la:Double = 0.1</v>
      </c>
      <c r="S17" t="str">
        <f>"if("&amp;E17&amp;" &gt; 0.1){lbl"&amp;D17&amp;".text = String(Int(userDistance(lat: "&amp;E17&amp;", long: "&amp;E18&amp;")!))} else{lbl"&amp;D17&amp;".text = "&amp;""""&amp;"0"&amp;""""&amp;"}"</f>
        <v>if(h08la &gt; 0.1){lbl8.text = String(Int(userDistance(lat: h08la, long: h08lo)!))} else{lbl8.text = "0"}</v>
      </c>
    </row>
    <row r="18" spans="1:19">
      <c r="A18" s="1" t="s">
        <v>15</v>
      </c>
      <c r="D18">
        <f t="shared" si="10"/>
        <v>8</v>
      </c>
      <c r="E18" t="s">
        <v>300</v>
      </c>
      <c r="F18" t="s">
        <v>322</v>
      </c>
      <c r="I18" t="str">
        <f t="shared" si="2"/>
        <v>hlong[8] = Double(x.h08lo)</v>
      </c>
      <c r="J18" t="str">
        <f t="shared" si="3"/>
        <v>h08lo = x.h08lo</v>
      </c>
      <c r="K18" t="str">
        <f t="shared" si="1"/>
        <v>newRange.h08lo = h08lo</v>
      </c>
      <c r="L18" t="str">
        <f t="shared" si="4"/>
        <v>var h08lo = 0.1</v>
      </c>
      <c r="N18" t="str">
        <f t="shared" si="5"/>
        <v>var lo08 = [Double]()</v>
      </c>
      <c r="O18" t="str">
        <f t="shared" si="6"/>
        <v>h08lo =  lo08[myRow]</v>
      </c>
      <c r="P18" t="str">
        <f t="shared" si="7"/>
        <v>lo08[0] = 0.1</v>
      </c>
      <c r="Q18" t="str">
        <f t="shared" si="8"/>
        <v>lo08.append(x.h08lo)</v>
      </c>
      <c r="R18" t="str">
        <f t="shared" si="9"/>
        <v>let h08lo:Double = 0.1</v>
      </c>
    </row>
    <row r="19" spans="1:19">
      <c r="A19" s="1" t="s">
        <v>16</v>
      </c>
      <c r="D19">
        <f t="shared" si="10"/>
        <v>9</v>
      </c>
      <c r="E19" t="s">
        <v>301</v>
      </c>
      <c r="F19" t="s">
        <v>321</v>
      </c>
      <c r="H19" t="str">
        <f>"hole"&amp;D19&amp;".coordinate = CLLocationCoordinate2D(latitude: "&amp;F19&amp;"["&amp;D19&amp;"] , longitude: "&amp;F20&amp;"["&amp;D20&amp;"])"</f>
        <v>hole9.coordinate = CLLocationCoordinate2D(latitude: hlat[9] , longitude: hlong[9])</v>
      </c>
      <c r="I19" t="str">
        <f t="shared" si="2"/>
        <v>hlat[9] = Double(x.h09la)</v>
      </c>
      <c r="J19" t="str">
        <f t="shared" si="3"/>
        <v>h09la = x.h09la</v>
      </c>
      <c r="K19" t="str">
        <f t="shared" si="1"/>
        <v>newRange.h09la = h09la</v>
      </c>
      <c r="L19" t="str">
        <f t="shared" si="4"/>
        <v>var h09la = 0.1</v>
      </c>
      <c r="N19" t="str">
        <f t="shared" si="5"/>
        <v>var la09 = [Double]()</v>
      </c>
      <c r="O19" t="str">
        <f t="shared" si="6"/>
        <v>h09la =  la09[myRow]</v>
      </c>
      <c r="P19" t="str">
        <f t="shared" si="7"/>
        <v>la09[0] = 0.1</v>
      </c>
      <c r="Q19" t="str">
        <f t="shared" si="8"/>
        <v>la09.append(x.h09la)</v>
      </c>
      <c r="R19" t="str">
        <f t="shared" si="9"/>
        <v>let h09la:Double = 0.1</v>
      </c>
      <c r="S19" t="str">
        <f>"if("&amp;E19&amp;" &gt; 0.1){lbl"&amp;D19&amp;".text = String(Int(userDistance(lat: "&amp;E19&amp;", long: "&amp;E20&amp;")!))} else{lbl"&amp;D19&amp;".text = "&amp;""""&amp;"0"&amp;""""&amp;"}"</f>
        <v>if(h09la &gt; 0.1){lbl9.text = String(Int(userDistance(lat: h09la, long: h09lo)!))} else{lbl9.text = "0"}</v>
      </c>
    </row>
    <row r="20" spans="1:19">
      <c r="A20" s="1" t="s">
        <v>17</v>
      </c>
      <c r="D20">
        <f t="shared" si="10"/>
        <v>9</v>
      </c>
      <c r="E20" t="s">
        <v>302</v>
      </c>
      <c r="F20" t="s">
        <v>322</v>
      </c>
      <c r="I20" t="str">
        <f t="shared" si="2"/>
        <v>hlong[9] = Double(x.h09lo)</v>
      </c>
      <c r="J20" t="str">
        <f t="shared" si="3"/>
        <v>h09lo = x.h09lo</v>
      </c>
      <c r="K20" t="str">
        <f t="shared" si="1"/>
        <v>newRange.h09lo = h09lo</v>
      </c>
      <c r="L20" t="str">
        <f t="shared" si="4"/>
        <v>var h09lo = 0.1</v>
      </c>
      <c r="N20" t="str">
        <f t="shared" si="5"/>
        <v>var lo09 = [Double]()</v>
      </c>
      <c r="O20" t="str">
        <f t="shared" si="6"/>
        <v>h09lo =  lo09[myRow]</v>
      </c>
      <c r="P20" t="str">
        <f t="shared" si="7"/>
        <v>lo09[0] = 0.1</v>
      </c>
      <c r="Q20" t="str">
        <f t="shared" si="8"/>
        <v>lo09.append(x.h09lo)</v>
      </c>
      <c r="R20" t="str">
        <f t="shared" si="9"/>
        <v>let h09lo:Double = 0.1</v>
      </c>
    </row>
    <row r="21" spans="1:19">
      <c r="A21" s="1" t="s">
        <v>18</v>
      </c>
      <c r="D21">
        <f t="shared" si="10"/>
        <v>10</v>
      </c>
      <c r="E21" t="s">
        <v>303</v>
      </c>
      <c r="F21" t="s">
        <v>321</v>
      </c>
      <c r="H21" t="str">
        <f>"hole"&amp;D21&amp;".coordinate = CLLocationCoordinate2D(latitude: "&amp;F21&amp;"["&amp;D21&amp;"] , longitude: "&amp;F22&amp;"["&amp;D22&amp;"])"</f>
        <v>hole10.coordinate = CLLocationCoordinate2D(latitude: hlat[10] , longitude: hlong[10])</v>
      </c>
      <c r="I21" t="str">
        <f t="shared" si="2"/>
        <v>hlat[10] = Double(x.h10la)</v>
      </c>
      <c r="J21" t="str">
        <f t="shared" si="3"/>
        <v>h10la = x.h10la</v>
      </c>
      <c r="K21" t="str">
        <f t="shared" si="1"/>
        <v>newRange.h10la = h10la</v>
      </c>
      <c r="L21" t="str">
        <f t="shared" si="4"/>
        <v>var h10la = 0.1</v>
      </c>
      <c r="N21" t="str">
        <f t="shared" si="5"/>
        <v>var la10 = [Double]()</v>
      </c>
      <c r="O21" t="str">
        <f t="shared" si="6"/>
        <v>h10la =  la10[myRow]</v>
      </c>
      <c r="P21" t="str">
        <f t="shared" si="7"/>
        <v>la10[0] = 0.1</v>
      </c>
      <c r="Q21" t="str">
        <f t="shared" si="8"/>
        <v>la10.append(x.h10la)</v>
      </c>
      <c r="R21" t="str">
        <f t="shared" si="9"/>
        <v>let h10la:Double = 0.1</v>
      </c>
      <c r="S21" t="str">
        <f>"if("&amp;E21&amp;" &gt; 0.1){lbl"&amp;D21&amp;".text = String(Int(userDistance(lat: "&amp;E21&amp;", long: "&amp;E22&amp;")!))} else{lbl"&amp;D21&amp;".text = "&amp;""""&amp;"0"&amp;""""&amp;"}"</f>
        <v>if(h10la &gt; 0.1){lbl10.text = String(Int(userDistance(lat: h10la, long: h10lo)!))} else{lbl10.text = "0"}</v>
      </c>
    </row>
    <row r="22" spans="1:19">
      <c r="A22" s="1" t="s">
        <v>19</v>
      </c>
      <c r="D22">
        <f t="shared" si="10"/>
        <v>10</v>
      </c>
      <c r="E22" t="s">
        <v>304</v>
      </c>
      <c r="F22" t="s">
        <v>322</v>
      </c>
      <c r="I22" t="str">
        <f t="shared" si="2"/>
        <v>hlong[10] = Double(x.h10lo)</v>
      </c>
      <c r="J22" t="str">
        <f t="shared" si="3"/>
        <v>h10lo = x.h10lo</v>
      </c>
      <c r="K22" t="str">
        <f t="shared" si="1"/>
        <v>newRange.h10lo = h10lo</v>
      </c>
      <c r="L22" t="str">
        <f t="shared" si="4"/>
        <v>var h10lo = 0.1</v>
      </c>
      <c r="N22" t="str">
        <f t="shared" si="5"/>
        <v>var lo10 = [Double]()</v>
      </c>
      <c r="O22" t="str">
        <f t="shared" si="6"/>
        <v>h10lo =  lo10[myRow]</v>
      </c>
      <c r="P22" t="str">
        <f t="shared" si="7"/>
        <v>lo10[0] = 0.1</v>
      </c>
      <c r="Q22" t="str">
        <f t="shared" si="8"/>
        <v>lo10.append(x.h10lo)</v>
      </c>
      <c r="R22" t="str">
        <f t="shared" si="9"/>
        <v>let h10lo:Double = 0.1</v>
      </c>
    </row>
    <row r="23" spans="1:19">
      <c r="A23" s="1" t="s">
        <v>20</v>
      </c>
      <c r="D23">
        <f t="shared" si="10"/>
        <v>11</v>
      </c>
      <c r="E23" t="s">
        <v>305</v>
      </c>
      <c r="F23" t="s">
        <v>321</v>
      </c>
      <c r="H23" t="str">
        <f>"hole"&amp;D23&amp;".coordinate = CLLocationCoordinate2D(latitude: "&amp;F23&amp;"["&amp;D23&amp;"] , longitude: "&amp;F24&amp;"["&amp;D24&amp;"])"</f>
        <v>hole11.coordinate = CLLocationCoordinate2D(latitude: hlat[11] , longitude: hlong[11])</v>
      </c>
      <c r="I23" t="str">
        <f t="shared" si="2"/>
        <v>hlat[11] = Double(x.h11la)</v>
      </c>
      <c r="J23" t="str">
        <f t="shared" si="3"/>
        <v>h11la = x.h11la</v>
      </c>
      <c r="K23" t="str">
        <f t="shared" si="1"/>
        <v>newRange.h11la = h11la</v>
      </c>
      <c r="L23" t="str">
        <f t="shared" si="4"/>
        <v>var h11la = 0.1</v>
      </c>
      <c r="N23" t="str">
        <f t="shared" si="5"/>
        <v>var la11 = [Double]()</v>
      </c>
      <c r="O23" t="str">
        <f t="shared" si="6"/>
        <v>h11la =  la11[myRow]</v>
      </c>
      <c r="P23" t="str">
        <f t="shared" si="7"/>
        <v>la11[0] = 0.1</v>
      </c>
      <c r="Q23" t="str">
        <f t="shared" si="8"/>
        <v>la11.append(x.h11la)</v>
      </c>
      <c r="R23" t="str">
        <f t="shared" si="9"/>
        <v>let h11la:Double = 0.1</v>
      </c>
      <c r="S23" t="str">
        <f>"if("&amp;E23&amp;" &gt; 0.1){lbl"&amp;D23&amp;".text = String(Int(userDistance(lat: "&amp;E23&amp;", long: "&amp;E24&amp;")!))} else{lbl"&amp;D23&amp;".text = "&amp;""""&amp;"0"&amp;""""&amp;"}"</f>
        <v>if(h11la &gt; 0.1){lbl11.text = String(Int(userDistance(lat: h11la, long: h11lo)!))} else{lbl11.text = "0"}</v>
      </c>
    </row>
    <row r="24" spans="1:19">
      <c r="A24" s="1" t="s">
        <v>21</v>
      </c>
      <c r="D24">
        <f t="shared" si="10"/>
        <v>11</v>
      </c>
      <c r="E24" t="s">
        <v>306</v>
      </c>
      <c r="F24" t="s">
        <v>322</v>
      </c>
      <c r="I24" t="str">
        <f t="shared" si="2"/>
        <v>hlong[11] = Double(x.h11lo)</v>
      </c>
      <c r="J24" t="str">
        <f t="shared" si="3"/>
        <v>h11lo = x.h11lo</v>
      </c>
      <c r="K24" t="str">
        <f t="shared" si="1"/>
        <v>newRange.h11lo = h11lo</v>
      </c>
      <c r="L24" t="str">
        <f t="shared" si="4"/>
        <v>var h11lo = 0.1</v>
      </c>
      <c r="N24" t="str">
        <f t="shared" si="5"/>
        <v>var lo11 = [Double]()</v>
      </c>
      <c r="O24" t="str">
        <f t="shared" si="6"/>
        <v>h11lo =  lo11[myRow]</v>
      </c>
      <c r="P24" t="str">
        <f t="shared" si="7"/>
        <v>lo11[0] = 0.1</v>
      </c>
      <c r="Q24" t="str">
        <f t="shared" si="8"/>
        <v>lo11.append(x.h11lo)</v>
      </c>
      <c r="R24" t="str">
        <f t="shared" si="9"/>
        <v>let h11lo:Double = 0.1</v>
      </c>
    </row>
    <row r="25" spans="1:19">
      <c r="A25" s="1" t="s">
        <v>22</v>
      </c>
      <c r="D25">
        <f t="shared" si="10"/>
        <v>12</v>
      </c>
      <c r="E25" t="s">
        <v>307</v>
      </c>
      <c r="F25" t="s">
        <v>321</v>
      </c>
      <c r="H25" t="str">
        <f>"hole"&amp;D25&amp;".coordinate = CLLocationCoordinate2D(latitude: "&amp;F25&amp;"["&amp;D25&amp;"] , longitude: "&amp;F26&amp;"["&amp;D26&amp;"])"</f>
        <v>hole12.coordinate = CLLocationCoordinate2D(latitude: hlat[12] , longitude: hlong[12])</v>
      </c>
      <c r="I25" t="str">
        <f t="shared" si="2"/>
        <v>hlat[12] = Double(x.h12la)</v>
      </c>
      <c r="J25" t="str">
        <f t="shared" si="3"/>
        <v>h12la = x.h12la</v>
      </c>
      <c r="K25" t="str">
        <f t="shared" si="1"/>
        <v>newRange.h12la = h12la</v>
      </c>
      <c r="L25" t="str">
        <f t="shared" si="4"/>
        <v>var h12la = 0.1</v>
      </c>
      <c r="N25" t="str">
        <f t="shared" si="5"/>
        <v>var la12 = [Double]()</v>
      </c>
      <c r="O25" t="str">
        <f t="shared" si="6"/>
        <v>h12la =  la12[myRow]</v>
      </c>
      <c r="P25" t="str">
        <f t="shared" si="7"/>
        <v>la12[0] = 0.1</v>
      </c>
      <c r="Q25" t="str">
        <f t="shared" si="8"/>
        <v>la12.append(x.h12la)</v>
      </c>
      <c r="R25" t="str">
        <f t="shared" si="9"/>
        <v>let h12la:Double = 0.1</v>
      </c>
      <c r="S25" t="str">
        <f>"if("&amp;E25&amp;" &gt; 0.1){lbl"&amp;D25&amp;".text = String(Int(userDistance(lat: "&amp;E25&amp;", long: "&amp;E26&amp;")!))} else{lbl"&amp;D25&amp;".text = "&amp;""""&amp;"0"&amp;""""&amp;"}"</f>
        <v>if(h12la &gt; 0.1){lbl12.text = String(Int(userDistance(lat: h12la, long: h12lo)!))} else{lbl12.text = "0"}</v>
      </c>
    </row>
    <row r="26" spans="1:19">
      <c r="A26" s="1" t="s">
        <v>23</v>
      </c>
      <c r="D26">
        <f t="shared" si="10"/>
        <v>12</v>
      </c>
      <c r="E26" t="s">
        <v>308</v>
      </c>
      <c r="F26" t="s">
        <v>322</v>
      </c>
      <c r="I26" t="str">
        <f t="shared" si="2"/>
        <v>hlong[12] = Double(x.h12lo)</v>
      </c>
      <c r="J26" t="str">
        <f t="shared" si="3"/>
        <v>h12lo = x.h12lo</v>
      </c>
      <c r="K26" t="str">
        <f t="shared" si="1"/>
        <v>newRange.h12lo = h12lo</v>
      </c>
      <c r="L26" t="str">
        <f t="shared" si="4"/>
        <v>var h12lo = 0.1</v>
      </c>
      <c r="N26" t="str">
        <f t="shared" si="5"/>
        <v>var lo12 = [Double]()</v>
      </c>
      <c r="O26" t="str">
        <f t="shared" si="6"/>
        <v>h12lo =  lo12[myRow]</v>
      </c>
      <c r="P26" t="str">
        <f t="shared" si="7"/>
        <v>lo12[0] = 0.1</v>
      </c>
      <c r="Q26" t="str">
        <f t="shared" si="8"/>
        <v>lo12.append(x.h12lo)</v>
      </c>
      <c r="R26" t="str">
        <f t="shared" si="9"/>
        <v>let h12lo:Double = 0.1</v>
      </c>
    </row>
    <row r="27" spans="1:19">
      <c r="A27" s="1" t="s">
        <v>24</v>
      </c>
      <c r="D27">
        <f t="shared" si="10"/>
        <v>13</v>
      </c>
      <c r="E27" t="s">
        <v>309</v>
      </c>
      <c r="F27" t="s">
        <v>321</v>
      </c>
      <c r="H27" t="str">
        <f>"hole"&amp;D27&amp;".coordinate = CLLocationCoordinate2D(latitude: "&amp;F27&amp;"["&amp;D27&amp;"] , longitude: "&amp;F28&amp;"["&amp;D28&amp;"])"</f>
        <v>hole13.coordinate = CLLocationCoordinate2D(latitude: hlat[13] , longitude: hlong[13])</v>
      </c>
      <c r="I27" t="str">
        <f t="shared" si="2"/>
        <v>hlat[13] = Double(x.h13la)</v>
      </c>
      <c r="J27" t="str">
        <f t="shared" si="3"/>
        <v>h13la = x.h13la</v>
      </c>
      <c r="K27" t="str">
        <f t="shared" si="1"/>
        <v>newRange.h13la = h13la</v>
      </c>
      <c r="L27" t="str">
        <f t="shared" si="4"/>
        <v>var h13la = 0.1</v>
      </c>
      <c r="N27" t="str">
        <f t="shared" si="5"/>
        <v>var la13 = [Double]()</v>
      </c>
      <c r="O27" t="str">
        <f t="shared" si="6"/>
        <v>h13la =  la13[myRow]</v>
      </c>
      <c r="P27" t="str">
        <f t="shared" si="7"/>
        <v>la13[0] = 0.1</v>
      </c>
      <c r="Q27" t="str">
        <f t="shared" si="8"/>
        <v>la13.append(x.h13la)</v>
      </c>
      <c r="R27" t="str">
        <f t="shared" si="9"/>
        <v>let h13la:Double = 0.1</v>
      </c>
      <c r="S27" t="str">
        <f>"if("&amp;E27&amp;" &gt; 0.1){lbl"&amp;D27&amp;".text = String(Int(userDistance(lat: "&amp;E27&amp;", long: "&amp;E28&amp;")!))} else{lbl"&amp;D27&amp;".text = "&amp;""""&amp;"0"&amp;""""&amp;"}"</f>
        <v>if(h13la &gt; 0.1){lbl13.text = String(Int(userDistance(lat: h13la, long: h13lo)!))} else{lbl13.text = "0"}</v>
      </c>
    </row>
    <row r="28" spans="1:19">
      <c r="A28" s="1" t="s">
        <v>25</v>
      </c>
      <c r="D28">
        <f t="shared" si="10"/>
        <v>13</v>
      </c>
      <c r="E28" t="s">
        <v>310</v>
      </c>
      <c r="F28" t="s">
        <v>322</v>
      </c>
      <c r="I28" t="str">
        <f t="shared" si="2"/>
        <v>hlong[13] = Double(x.h13lo)</v>
      </c>
      <c r="J28" t="str">
        <f t="shared" si="3"/>
        <v>h13lo = x.h13lo</v>
      </c>
      <c r="K28" t="str">
        <f t="shared" si="1"/>
        <v>newRange.h13lo = h13lo</v>
      </c>
      <c r="L28" t="str">
        <f t="shared" si="4"/>
        <v>var h13lo = 0.1</v>
      </c>
      <c r="N28" t="str">
        <f t="shared" si="5"/>
        <v>var lo13 = [Double]()</v>
      </c>
      <c r="O28" t="str">
        <f t="shared" si="6"/>
        <v>h13lo =  lo13[myRow]</v>
      </c>
      <c r="P28" t="str">
        <f t="shared" si="7"/>
        <v>lo13[0] = 0.1</v>
      </c>
      <c r="Q28" t="str">
        <f t="shared" si="8"/>
        <v>lo13.append(x.h13lo)</v>
      </c>
      <c r="R28" t="str">
        <f t="shared" si="9"/>
        <v>let h13lo:Double = 0.1</v>
      </c>
    </row>
    <row r="29" spans="1:19">
      <c r="A29" s="1" t="s">
        <v>26</v>
      </c>
      <c r="D29">
        <f t="shared" si="10"/>
        <v>14</v>
      </c>
      <c r="E29" t="s">
        <v>311</v>
      </c>
      <c r="F29" t="s">
        <v>321</v>
      </c>
      <c r="H29" t="str">
        <f>"hole"&amp;D29&amp;".coordinate = CLLocationCoordinate2D(latitude: "&amp;F29&amp;"["&amp;D29&amp;"] , longitude: "&amp;F30&amp;"["&amp;D30&amp;"])"</f>
        <v>hole14.coordinate = CLLocationCoordinate2D(latitude: hlat[14] , longitude: hlong[14])</v>
      </c>
      <c r="I29" t="str">
        <f t="shared" si="2"/>
        <v>hlat[14] = Double(x.h14la)</v>
      </c>
      <c r="J29" t="str">
        <f t="shared" si="3"/>
        <v>h14la = x.h14la</v>
      </c>
      <c r="K29" t="str">
        <f t="shared" si="1"/>
        <v>newRange.h14la = h14la</v>
      </c>
      <c r="L29" t="str">
        <f t="shared" si="4"/>
        <v>var h14la = 0.1</v>
      </c>
      <c r="N29" t="str">
        <f t="shared" si="5"/>
        <v>var la14 = [Double]()</v>
      </c>
      <c r="O29" t="str">
        <f t="shared" si="6"/>
        <v>h14la =  la14[myRow]</v>
      </c>
      <c r="P29" t="str">
        <f t="shared" si="7"/>
        <v>la14[0] = 0.1</v>
      </c>
      <c r="Q29" t="str">
        <f t="shared" si="8"/>
        <v>la14.append(x.h14la)</v>
      </c>
      <c r="R29" t="str">
        <f t="shared" si="9"/>
        <v>let h14la:Double = 0.1</v>
      </c>
      <c r="S29" t="str">
        <f>"if("&amp;E29&amp;" &gt; 0.1){lbl"&amp;D29&amp;".text = String(Int(userDistance(lat: "&amp;E29&amp;", long: "&amp;E30&amp;")!))} else{lbl"&amp;D29&amp;".text = "&amp;""""&amp;"0"&amp;""""&amp;"}"</f>
        <v>if(h14la &gt; 0.1){lbl14.text = String(Int(userDistance(lat: h14la, long: h14lo)!))} else{lbl14.text = "0"}</v>
      </c>
    </row>
    <row r="30" spans="1:19">
      <c r="A30" s="1" t="s">
        <v>27</v>
      </c>
      <c r="D30">
        <f t="shared" si="10"/>
        <v>14</v>
      </c>
      <c r="E30" t="s">
        <v>312</v>
      </c>
      <c r="F30" t="s">
        <v>322</v>
      </c>
      <c r="I30" t="str">
        <f t="shared" si="2"/>
        <v>hlong[14] = Double(x.h14lo)</v>
      </c>
      <c r="J30" t="str">
        <f t="shared" si="3"/>
        <v>h14lo = x.h14lo</v>
      </c>
      <c r="K30" t="str">
        <f t="shared" si="1"/>
        <v>newRange.h14lo = h14lo</v>
      </c>
      <c r="L30" t="str">
        <f t="shared" si="4"/>
        <v>var h14lo = 0.1</v>
      </c>
      <c r="N30" t="str">
        <f t="shared" si="5"/>
        <v>var lo14 = [Double]()</v>
      </c>
      <c r="O30" t="str">
        <f t="shared" si="6"/>
        <v>h14lo =  lo14[myRow]</v>
      </c>
      <c r="P30" t="str">
        <f t="shared" si="7"/>
        <v>lo14[0] = 0.1</v>
      </c>
      <c r="Q30" t="str">
        <f t="shared" si="8"/>
        <v>lo14.append(x.h14lo)</v>
      </c>
      <c r="R30" t="str">
        <f t="shared" si="9"/>
        <v>let h14lo:Double = 0.1</v>
      </c>
    </row>
    <row r="31" spans="1:19">
      <c r="A31" s="1" t="s">
        <v>28</v>
      </c>
      <c r="D31">
        <f t="shared" si="10"/>
        <v>15</v>
      </c>
      <c r="E31" t="s">
        <v>313</v>
      </c>
      <c r="F31" t="s">
        <v>321</v>
      </c>
      <c r="H31" t="str">
        <f>"hole"&amp;D31&amp;".coordinate = CLLocationCoordinate2D(latitude: "&amp;F31&amp;"["&amp;D31&amp;"] , longitude: "&amp;F32&amp;"["&amp;D32&amp;"])"</f>
        <v>hole15.coordinate = CLLocationCoordinate2D(latitude: hlat[15] , longitude: hlong[15])</v>
      </c>
      <c r="I31" t="str">
        <f t="shared" si="2"/>
        <v>hlat[15] = Double(x.h15la)</v>
      </c>
      <c r="J31" t="str">
        <f t="shared" si="3"/>
        <v>h15la = x.h15la</v>
      </c>
      <c r="K31" t="str">
        <f t="shared" si="1"/>
        <v>newRange.h15la = h15la</v>
      </c>
      <c r="L31" t="str">
        <f t="shared" si="4"/>
        <v>var h15la = 0.1</v>
      </c>
      <c r="N31" t="str">
        <f t="shared" si="5"/>
        <v>var la15 = [Double]()</v>
      </c>
      <c r="O31" t="str">
        <f t="shared" si="6"/>
        <v>h15la =  la15[myRow]</v>
      </c>
      <c r="P31" t="str">
        <f t="shared" si="7"/>
        <v>la15[0] = 0.1</v>
      </c>
      <c r="Q31" t="str">
        <f t="shared" si="8"/>
        <v>la15.append(x.h15la)</v>
      </c>
      <c r="R31" t="str">
        <f t="shared" si="9"/>
        <v>let h15la:Double = 0.1</v>
      </c>
      <c r="S31" t="str">
        <f>"if("&amp;E31&amp;" &gt; 0.1){lbl"&amp;D31&amp;".text = String(Int(userDistance(lat: "&amp;E31&amp;", long: "&amp;E32&amp;")!))} else{lbl"&amp;D31&amp;".text = "&amp;""""&amp;"0"&amp;""""&amp;"}"</f>
        <v>if(h15la &gt; 0.1){lbl15.text = String(Int(userDistance(lat: h15la, long: h15lo)!))} else{lbl15.text = "0"}</v>
      </c>
    </row>
    <row r="32" spans="1:19">
      <c r="A32" s="1" t="s">
        <v>29</v>
      </c>
      <c r="D32">
        <f t="shared" si="10"/>
        <v>15</v>
      </c>
      <c r="E32" t="s">
        <v>314</v>
      </c>
      <c r="F32" t="s">
        <v>322</v>
      </c>
      <c r="I32" t="str">
        <f t="shared" si="2"/>
        <v>hlong[15] = Double(x.h15lo)</v>
      </c>
      <c r="J32" t="str">
        <f t="shared" si="3"/>
        <v>h15lo = x.h15lo</v>
      </c>
      <c r="K32" t="str">
        <f t="shared" si="1"/>
        <v>newRange.h15lo = h15lo</v>
      </c>
      <c r="L32" t="str">
        <f t="shared" si="4"/>
        <v>var h15lo = 0.1</v>
      </c>
      <c r="N32" t="str">
        <f t="shared" si="5"/>
        <v>var lo15 = [Double]()</v>
      </c>
      <c r="O32" t="str">
        <f t="shared" si="6"/>
        <v>h15lo =  lo15[myRow]</v>
      </c>
      <c r="P32" t="str">
        <f t="shared" si="7"/>
        <v>lo15[0] = 0.1</v>
      </c>
      <c r="Q32" t="str">
        <f t="shared" si="8"/>
        <v>lo15.append(x.h15lo)</v>
      </c>
      <c r="R32" t="str">
        <f t="shared" si="9"/>
        <v>let h15lo:Double = 0.1</v>
      </c>
    </row>
    <row r="33" spans="1:19">
      <c r="A33" s="1" t="s">
        <v>30</v>
      </c>
      <c r="D33">
        <f t="shared" si="10"/>
        <v>16</v>
      </c>
      <c r="E33" t="s">
        <v>315</v>
      </c>
      <c r="F33" t="s">
        <v>321</v>
      </c>
      <c r="H33" t="str">
        <f>"hole"&amp;D33&amp;".coordinate = CLLocationCoordinate2D(latitude: "&amp;F33&amp;"["&amp;D33&amp;"] , longitude: "&amp;F34&amp;"["&amp;D34&amp;"])"</f>
        <v>hole16.coordinate = CLLocationCoordinate2D(latitude: hlat[16] , longitude: hlong[16])</v>
      </c>
      <c r="I33" t="str">
        <f t="shared" si="2"/>
        <v>hlat[16] = Double(x.h16la)</v>
      </c>
      <c r="J33" t="str">
        <f t="shared" si="3"/>
        <v>h16la = x.h16la</v>
      </c>
      <c r="K33" t="str">
        <f t="shared" si="1"/>
        <v>newRange.h16la = h16la</v>
      </c>
      <c r="L33" t="str">
        <f t="shared" si="4"/>
        <v>var h16la = 0.1</v>
      </c>
      <c r="N33" t="str">
        <f t="shared" si="5"/>
        <v>var la16 = [Double]()</v>
      </c>
      <c r="O33" t="str">
        <f t="shared" si="6"/>
        <v>h16la =  la16[myRow]</v>
      </c>
      <c r="P33" t="str">
        <f t="shared" si="7"/>
        <v>la16[0] = 0.1</v>
      </c>
      <c r="Q33" t="str">
        <f t="shared" si="8"/>
        <v>la16.append(x.h16la)</v>
      </c>
      <c r="R33" t="str">
        <f t="shared" si="9"/>
        <v>let h16la:Double = 0.1</v>
      </c>
      <c r="S33" t="str">
        <f>"if("&amp;E33&amp;" &gt; 0.1){lbl"&amp;D33&amp;".text = String(Int(userDistance(lat: "&amp;E33&amp;", long: "&amp;E34&amp;")!))} else{lbl"&amp;D33&amp;".text = "&amp;""""&amp;"0"&amp;""""&amp;"}"</f>
        <v>if(h16la &gt; 0.1){lbl16.text = String(Int(userDistance(lat: h16la, long: h16lo)!))} else{lbl16.text = "0"}</v>
      </c>
    </row>
    <row r="34" spans="1:19">
      <c r="A34" s="1" t="s">
        <v>31</v>
      </c>
      <c r="D34">
        <f t="shared" si="10"/>
        <v>16</v>
      </c>
      <c r="E34" t="s">
        <v>316</v>
      </c>
      <c r="F34" t="s">
        <v>322</v>
      </c>
      <c r="I34" t="str">
        <f t="shared" si="2"/>
        <v>hlong[16] = Double(x.h16lo)</v>
      </c>
      <c r="J34" t="str">
        <f t="shared" si="3"/>
        <v>h16lo = x.h16lo</v>
      </c>
      <c r="K34" t="str">
        <f t="shared" si="1"/>
        <v>newRange.h16lo = h16lo</v>
      </c>
      <c r="L34" t="str">
        <f t="shared" si="4"/>
        <v>var h16lo = 0.1</v>
      </c>
      <c r="N34" t="str">
        <f t="shared" si="5"/>
        <v>var lo16 = [Double]()</v>
      </c>
      <c r="O34" t="str">
        <f t="shared" si="6"/>
        <v>h16lo =  lo16[myRow]</v>
      </c>
      <c r="P34" t="str">
        <f t="shared" si="7"/>
        <v>lo16[0] = 0.1</v>
      </c>
      <c r="Q34" t="str">
        <f t="shared" si="8"/>
        <v>lo16.append(x.h16lo)</v>
      </c>
      <c r="R34" t="str">
        <f t="shared" si="9"/>
        <v>let h16lo:Double = 0.1</v>
      </c>
    </row>
    <row r="35" spans="1:19">
      <c r="A35" s="1" t="s">
        <v>32</v>
      </c>
      <c r="D35">
        <f t="shared" si="10"/>
        <v>17</v>
      </c>
      <c r="E35" t="s">
        <v>317</v>
      </c>
      <c r="F35" t="s">
        <v>321</v>
      </c>
      <c r="H35" t="str">
        <f>"hole"&amp;D35&amp;".coordinate = CLLocationCoordinate2D(latitude: "&amp;F35&amp;"["&amp;D35&amp;"] , longitude: "&amp;F36&amp;"["&amp;D36&amp;"])"</f>
        <v>hole17.coordinate = CLLocationCoordinate2D(latitude: hlat[17] , longitude: hlong[17])</v>
      </c>
      <c r="I35" t="str">
        <f t="shared" si="2"/>
        <v>hlat[17] = Double(x.h17la)</v>
      </c>
      <c r="J35" t="str">
        <f t="shared" si="3"/>
        <v>h17la = x.h17la</v>
      </c>
      <c r="K35" t="str">
        <f t="shared" si="1"/>
        <v>newRange.h17la = h17la</v>
      </c>
      <c r="L35" t="str">
        <f t="shared" si="4"/>
        <v>var h17la = 0.1</v>
      </c>
      <c r="N35" t="str">
        <f t="shared" si="5"/>
        <v>var la17 = [Double]()</v>
      </c>
      <c r="O35" t="str">
        <f t="shared" si="6"/>
        <v>h17la =  la17[myRow]</v>
      </c>
      <c r="P35" t="str">
        <f t="shared" si="7"/>
        <v>la17[0] = 0.1</v>
      </c>
      <c r="Q35" t="str">
        <f t="shared" si="8"/>
        <v>la17.append(x.h17la)</v>
      </c>
      <c r="R35" t="str">
        <f t="shared" si="9"/>
        <v>let h17la:Double = 0.1</v>
      </c>
      <c r="S35" t="str">
        <f>"if("&amp;E35&amp;" &gt; 0.1){lbl"&amp;D35&amp;".text = String(Int(userDistance(lat: "&amp;E35&amp;", long: "&amp;E36&amp;")!))} else{lbl"&amp;D35&amp;".text = "&amp;""""&amp;"0"&amp;""""&amp;"}"</f>
        <v>if(h17la &gt; 0.1){lbl17.text = String(Int(userDistance(lat: h17la, long: h17lo)!))} else{lbl17.text = "0"}</v>
      </c>
    </row>
    <row r="36" spans="1:19">
      <c r="A36" s="1" t="s">
        <v>33</v>
      </c>
      <c r="D36">
        <f t="shared" si="10"/>
        <v>17</v>
      </c>
      <c r="E36" t="s">
        <v>318</v>
      </c>
      <c r="F36" t="s">
        <v>322</v>
      </c>
      <c r="I36" t="str">
        <f t="shared" si="2"/>
        <v>hlong[17] = Double(x.h17lo)</v>
      </c>
      <c r="J36" t="str">
        <f t="shared" si="3"/>
        <v>h17lo = x.h17lo</v>
      </c>
      <c r="K36" t="str">
        <f t="shared" si="1"/>
        <v>newRange.h17lo = h17lo</v>
      </c>
      <c r="L36" t="str">
        <f t="shared" si="4"/>
        <v>var h17lo = 0.1</v>
      </c>
      <c r="N36" t="str">
        <f t="shared" si="5"/>
        <v>var lo17 = [Double]()</v>
      </c>
      <c r="O36" t="str">
        <f t="shared" si="6"/>
        <v>h17lo =  lo17[myRow]</v>
      </c>
      <c r="P36" t="str">
        <f t="shared" si="7"/>
        <v>lo17[0] = 0.1</v>
      </c>
      <c r="Q36" t="str">
        <f t="shared" si="8"/>
        <v>lo17.append(x.h17lo)</v>
      </c>
      <c r="R36" t="str">
        <f t="shared" si="9"/>
        <v>let h17lo:Double = 0.1</v>
      </c>
    </row>
    <row r="37" spans="1:19">
      <c r="A37" s="1" t="s">
        <v>34</v>
      </c>
      <c r="D37">
        <f t="shared" si="10"/>
        <v>18</v>
      </c>
      <c r="E37" t="s">
        <v>319</v>
      </c>
      <c r="F37" t="s">
        <v>321</v>
      </c>
      <c r="H37" t="str">
        <f>"hole"&amp;D37&amp;".coordinate = CLLocationCoordinate2D(latitude: "&amp;F37&amp;"["&amp;D37&amp;"] , longitude: "&amp;F38&amp;"["&amp;D38&amp;"])"</f>
        <v>hole18.coordinate = CLLocationCoordinate2D(latitude: hlat[18] , longitude: hlong[18])</v>
      </c>
      <c r="I37" t="str">
        <f t="shared" si="2"/>
        <v>hlat[18] = Double(x.h18la)</v>
      </c>
      <c r="J37" t="str">
        <f t="shared" si="3"/>
        <v>h18la = x.h18la</v>
      </c>
      <c r="K37" t="str">
        <f t="shared" si="1"/>
        <v>newRange.h18la = h18la</v>
      </c>
      <c r="L37" t="str">
        <f t="shared" si="4"/>
        <v>var h18la = 0.1</v>
      </c>
      <c r="N37" t="str">
        <f t="shared" si="5"/>
        <v>var la18 = [Double]()</v>
      </c>
      <c r="O37" t="str">
        <f t="shared" si="6"/>
        <v>h18la =  la18[myRow]</v>
      </c>
      <c r="P37" t="str">
        <f t="shared" si="7"/>
        <v>la18[0] = 0.1</v>
      </c>
      <c r="Q37" t="str">
        <f t="shared" si="8"/>
        <v>la18.append(x.h18la)</v>
      </c>
      <c r="R37" t="str">
        <f t="shared" si="9"/>
        <v>let h18la:Double = 0.1</v>
      </c>
      <c r="S37" t="str">
        <f>"if("&amp;E37&amp;" &gt; 0.1){lbl"&amp;D37&amp;".text = String(Int(userDistance(lat: "&amp;E37&amp;", long: "&amp;E38&amp;")!))} else{lbl"&amp;D37&amp;".text = "&amp;""""&amp;"0"&amp;""""&amp;"}"</f>
        <v>if(h18la &gt; 0.1){lbl18.text = String(Int(userDistance(lat: h18la, long: h18lo)!))} else{lbl18.text = "0"}</v>
      </c>
    </row>
    <row r="38" spans="1:19">
      <c r="A38" s="1" t="s">
        <v>35</v>
      </c>
      <c r="D38">
        <f t="shared" si="10"/>
        <v>18</v>
      </c>
      <c r="E38" t="s">
        <v>320</v>
      </c>
      <c r="F38" t="s">
        <v>322</v>
      </c>
      <c r="I38" t="str">
        <f t="shared" si="2"/>
        <v>hlong[18] = Double(x.h18lo)</v>
      </c>
      <c r="J38" t="str">
        <f t="shared" si="3"/>
        <v>h18lo = x.h18lo</v>
      </c>
      <c r="K38" t="str">
        <f t="shared" si="1"/>
        <v>newRange.h18lo = h18lo</v>
      </c>
      <c r="L38" t="str">
        <f t="shared" si="4"/>
        <v>var h18lo = 0.1</v>
      </c>
      <c r="N38" t="str">
        <f t="shared" si="5"/>
        <v>var lo18 = [Double]()</v>
      </c>
      <c r="O38" t="str">
        <f t="shared" si="6"/>
        <v>h18lo =  lo18[myRow]</v>
      </c>
      <c r="P38" t="str">
        <f t="shared" si="7"/>
        <v>lo18[0] = 0.1</v>
      </c>
      <c r="Q38" t="str">
        <f t="shared" si="8"/>
        <v>lo18.append(x.h18lo)</v>
      </c>
      <c r="R38" t="str">
        <f t="shared" si="9"/>
        <v>let h18lo:Double = 0.1</v>
      </c>
    </row>
    <row r="43" spans="1:19">
      <c r="J43" t="s">
        <v>44</v>
      </c>
    </row>
    <row r="44" spans="1:19">
      <c r="J44" t="s">
        <v>45</v>
      </c>
    </row>
    <row r="45" spans="1:19">
      <c r="J45" t="s">
        <v>46</v>
      </c>
    </row>
    <row r="46" spans="1:19">
      <c r="J46" t="s">
        <v>47</v>
      </c>
    </row>
    <row r="47" spans="1:19">
      <c r="J47" t="s">
        <v>48</v>
      </c>
    </row>
    <row r="48" spans="1:19">
      <c r="J48" t="s">
        <v>49</v>
      </c>
    </row>
    <row r="49" spans="10:10">
      <c r="J49" t="s">
        <v>50</v>
      </c>
    </row>
    <row r="50" spans="10:10">
      <c r="J50" t="s">
        <v>51</v>
      </c>
    </row>
    <row r="51" spans="10:10">
      <c r="J51" t="s">
        <v>52</v>
      </c>
    </row>
    <row r="52" spans="10:10">
      <c r="J52" t="s">
        <v>38</v>
      </c>
    </row>
    <row r="53" spans="10:10">
      <c r="J53" t="s">
        <v>39</v>
      </c>
    </row>
    <row r="54" spans="10:10">
      <c r="J54" t="s">
        <v>40</v>
      </c>
    </row>
    <row r="55" spans="10:10">
      <c r="J55" t="s">
        <v>41</v>
      </c>
    </row>
    <row r="56" spans="10:10">
      <c r="J56" t="s">
        <v>42</v>
      </c>
    </row>
    <row r="57" spans="10:10">
      <c r="J57" t="s">
        <v>43</v>
      </c>
    </row>
  </sheetData>
  <sortState xmlns:xlrd2="http://schemas.microsoft.com/office/spreadsheetml/2017/richdata2" ref="J43:J71">
    <sortCondition ref="J43:J7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2F4E-D578-C64F-81E6-3FCE6A21C8FD}">
  <dimension ref="A1:N28"/>
  <sheetViews>
    <sheetView topLeftCell="M1" zoomScaleNormal="100" workbookViewId="0">
      <selection activeCell="M8" sqref="M8:M25"/>
    </sheetView>
  </sheetViews>
  <sheetFormatPr baseColWidth="10" defaultRowHeight="16"/>
  <cols>
    <col min="1" max="1" width="55.6640625" bestFit="1" customWidth="1"/>
    <col min="2" max="2" width="39" customWidth="1"/>
    <col min="9" max="9" width="17" bestFit="1" customWidth="1"/>
    <col min="10" max="12" width="15" style="6" customWidth="1"/>
    <col min="13" max="13" width="255.83203125" style="6" bestFit="1" customWidth="1"/>
  </cols>
  <sheetData>
    <row r="1" spans="1:14" ht="18">
      <c r="A1" s="2" t="s">
        <v>54</v>
      </c>
      <c r="B1" t="str">
        <f>"@IBOutlet weak var lbl"&amp;C1&amp;": UILabel!"</f>
        <v>@IBOutlet weak var lbl4: UILabel!</v>
      </c>
      <c r="C1">
        <v>4</v>
      </c>
      <c r="E1" t="str">
        <f>"@IBOutlet weak var lbl"&amp;F1&amp;": UILabel!"</f>
        <v>@IBOutlet weak var lbl: UILabel!</v>
      </c>
      <c r="H1" t="s">
        <v>79</v>
      </c>
      <c r="I1" t="s">
        <v>80</v>
      </c>
      <c r="J1" s="5"/>
      <c r="K1" s="5"/>
      <c r="L1" s="5"/>
      <c r="M1" s="8" t="s">
        <v>109</v>
      </c>
    </row>
    <row r="2" spans="1:14" ht="18">
      <c r="A2" s="3" t="s">
        <v>53</v>
      </c>
      <c r="B2" t="str">
        <f t="shared" ref="B2:B17" si="0">"@IBOutlet weak var lbl"&amp;C2&amp;": UILabel!"</f>
        <v>@IBOutlet weak var lbl5: UILabel!</v>
      </c>
      <c r="C2">
        <f>1+C1</f>
        <v>5</v>
      </c>
      <c r="E2" t="str">
        <f t="shared" ref="E2:E17" si="1">"@IBOutlet weak var lbl"&amp;F2&amp;": UILabel!"</f>
        <v>@IBOutlet weak var lbl: UILabel!</v>
      </c>
      <c r="H2" s="4" t="s">
        <v>55</v>
      </c>
      <c r="J2" s="5"/>
      <c r="K2" s="5"/>
      <c r="L2" s="5"/>
      <c r="M2" s="7" t="s">
        <v>104</v>
      </c>
    </row>
    <row r="3" spans="1:14" ht="18">
      <c r="A3" s="3" t="s">
        <v>53</v>
      </c>
      <c r="B3" t="str">
        <f t="shared" si="0"/>
        <v>@IBOutlet weak var lbl6: UILabel!</v>
      </c>
      <c r="C3">
        <f t="shared" ref="C3:C17" si="2">1+C2</f>
        <v>6</v>
      </c>
      <c r="E3" t="str">
        <f t="shared" si="1"/>
        <v>@IBOutlet weak var lbl: UILabel!</v>
      </c>
      <c r="H3" s="4" t="s">
        <v>56</v>
      </c>
      <c r="I3" t="s">
        <v>81</v>
      </c>
      <c r="M3" s="7" t="s">
        <v>108</v>
      </c>
    </row>
    <row r="4" spans="1:14" ht="18">
      <c r="A4" s="3" t="s">
        <v>53</v>
      </c>
      <c r="B4" t="str">
        <f t="shared" si="0"/>
        <v>@IBOutlet weak var lbl7: UILabel!</v>
      </c>
      <c r="C4">
        <f t="shared" si="2"/>
        <v>7</v>
      </c>
      <c r="E4" t="str">
        <f t="shared" si="1"/>
        <v>@IBOutlet weak var lbl: UILabel!</v>
      </c>
      <c r="H4" s="4" t="s">
        <v>57</v>
      </c>
      <c r="I4" t="s">
        <v>82</v>
      </c>
      <c r="M4" s="7" t="s">
        <v>113</v>
      </c>
    </row>
    <row r="5" spans="1:14" ht="18">
      <c r="A5" s="3" t="s">
        <v>53</v>
      </c>
      <c r="B5" t="str">
        <f t="shared" si="0"/>
        <v>@IBOutlet weak var lbl8: UILabel!</v>
      </c>
      <c r="C5">
        <f t="shared" si="2"/>
        <v>8</v>
      </c>
      <c r="E5" t="str">
        <f t="shared" si="1"/>
        <v>@IBOutlet weak var lbl: UILabel!</v>
      </c>
      <c r="H5" s="4" t="s">
        <v>58</v>
      </c>
      <c r="I5" t="s">
        <v>83</v>
      </c>
      <c r="M5" s="6" t="s">
        <v>114</v>
      </c>
      <c r="N5" s="5" t="s">
        <v>107</v>
      </c>
    </row>
    <row r="6" spans="1:14" ht="18">
      <c r="A6" s="3"/>
      <c r="H6" s="4"/>
      <c r="M6" s="5" t="s">
        <v>111</v>
      </c>
      <c r="N6" s="5" t="s">
        <v>105</v>
      </c>
    </row>
    <row r="7" spans="1:14" ht="18">
      <c r="A7" s="3"/>
      <c r="H7" s="4"/>
      <c r="M7" s="5" t="s">
        <v>112</v>
      </c>
      <c r="N7" s="5" t="s">
        <v>106</v>
      </c>
    </row>
    <row r="8" spans="1:14" ht="18">
      <c r="A8" s="3" t="s">
        <v>53</v>
      </c>
      <c r="B8" t="str">
        <f t="shared" si="0"/>
        <v>@IBOutlet weak var lbl9: UILabel!</v>
      </c>
      <c r="C8">
        <f>1+C5</f>
        <v>9</v>
      </c>
      <c r="E8" t="str">
        <f t="shared" si="1"/>
        <v>@IBOutlet weak var lbl: UILabel!</v>
      </c>
      <c r="H8" s="4" t="s">
        <v>59</v>
      </c>
      <c r="I8" t="s">
        <v>84</v>
      </c>
      <c r="J8" s="5">
        <v>1</v>
      </c>
      <c r="K8" s="5" t="str">
        <f>"h"&amp;RIGHT("0"&amp;J8,2)&amp;"la"</f>
        <v>h01la</v>
      </c>
      <c r="L8" s="5" t="str">
        <f>"h"&amp;RIGHT("0"&amp;J8,2)&amp;"lo"</f>
        <v>h01lo</v>
      </c>
      <c r="M8" s="5" t="str">
        <f>$M$2&amp;J8&amp;""""&amp;$M$1&amp;" "&amp;K8&amp;$M$3&amp;L8&amp;$M$4&amp;""""&amp;$M$5&amp;K8&amp;$M$6&amp;L8&amp;$M$7</f>
        <v>if(stepperValue == "1") {bearing = getBearingBetweenTwoPoints1(point1: locationManager.location!, point2: CLLocation(latitude: h01la, longitude: h01lo)) ; distanceToHole.setTitle("Hole \(stepperValue)  m -&gt;  " + String(Int(userDistance(lat: h01la, long: h01lo)!)), for: .normal)}</v>
      </c>
    </row>
    <row r="9" spans="1:14" ht="18">
      <c r="A9" s="3" t="s">
        <v>53</v>
      </c>
      <c r="B9" t="str">
        <f t="shared" si="0"/>
        <v>@IBOutlet weak var lbl10: UILabel!</v>
      </c>
      <c r="C9">
        <f t="shared" si="2"/>
        <v>10</v>
      </c>
      <c r="E9" t="str">
        <f t="shared" si="1"/>
        <v>@IBOutlet weak var lbl: UILabel!</v>
      </c>
      <c r="H9" s="4" t="s">
        <v>60</v>
      </c>
      <c r="I9" t="s">
        <v>85</v>
      </c>
      <c r="J9" s="5">
        <f t="shared" ref="J9:J25" si="3">1+J8</f>
        <v>2</v>
      </c>
      <c r="K9" s="5" t="str">
        <f t="shared" ref="K9:K25" si="4">"h"&amp;RIGHT("0"&amp;J9,2)&amp;"la"</f>
        <v>h02la</v>
      </c>
      <c r="L9" s="5" t="str">
        <f t="shared" ref="L9:L25" si="5">"h"&amp;RIGHT("0"&amp;J9,2)&amp;"lo"</f>
        <v>h02lo</v>
      </c>
      <c r="M9" s="5" t="str">
        <f t="shared" ref="M9:M25" si="6">$M$2&amp;J9&amp;""""&amp;$M$1&amp;" "&amp;K9&amp;$M$3&amp;L9&amp;$M$4&amp;""""&amp;$M$5&amp;K9&amp;$M$6&amp;L9&amp;$M$7</f>
        <v>if(stepperValue == "2") {bearing = getBearingBetweenTwoPoints1(point1: locationManager.location!, point2: CLLocation(latitude: h02la, longitude: h02lo)) ; distanceToHole.setTitle("Hole \(stepperValue)  m -&gt;  " + String(Int(userDistance(lat: h02la, long: h02lo)!)), for: .normal)}</v>
      </c>
    </row>
    <row r="10" spans="1:14" ht="18">
      <c r="A10" s="3" t="s">
        <v>53</v>
      </c>
      <c r="B10" t="str">
        <f t="shared" si="0"/>
        <v>@IBOutlet weak var lbl11: UILabel!</v>
      </c>
      <c r="C10">
        <f t="shared" si="2"/>
        <v>11</v>
      </c>
      <c r="E10" t="str">
        <f t="shared" si="1"/>
        <v>@IBOutlet weak var lbl: UILabel!</v>
      </c>
      <c r="H10" s="4" t="s">
        <v>61</v>
      </c>
      <c r="I10" t="s">
        <v>86</v>
      </c>
      <c r="J10" s="5">
        <f t="shared" si="3"/>
        <v>3</v>
      </c>
      <c r="K10" s="5" t="str">
        <f t="shared" si="4"/>
        <v>h03la</v>
      </c>
      <c r="L10" s="5" t="str">
        <f t="shared" si="5"/>
        <v>h03lo</v>
      </c>
      <c r="M10" s="5" t="str">
        <f t="shared" si="6"/>
        <v>if(stepperValue == "3") {bearing = getBearingBetweenTwoPoints1(point1: locationManager.location!, point2: CLLocation(latitude: h03la, longitude: h03lo)) ; distanceToHole.setTitle("Hole \(stepperValue)  m -&gt;  " + String(Int(userDistance(lat: h03la, long: h03lo)!)), for: .normal)}</v>
      </c>
    </row>
    <row r="11" spans="1:14" ht="18">
      <c r="A11" s="3" t="s">
        <v>53</v>
      </c>
      <c r="B11" t="str">
        <f t="shared" si="0"/>
        <v>@IBOutlet weak var lbl12: UILabel!</v>
      </c>
      <c r="C11">
        <f t="shared" si="2"/>
        <v>12</v>
      </c>
      <c r="E11" t="str">
        <f t="shared" si="1"/>
        <v>@IBOutlet weak var lbl: UILabel!</v>
      </c>
      <c r="H11" s="4" t="s">
        <v>62</v>
      </c>
      <c r="I11" t="s">
        <v>87</v>
      </c>
      <c r="J11" s="5">
        <f t="shared" si="3"/>
        <v>4</v>
      </c>
      <c r="K11" s="5" t="str">
        <f t="shared" si="4"/>
        <v>h04la</v>
      </c>
      <c r="L11" s="5" t="str">
        <f t="shared" si="5"/>
        <v>h04lo</v>
      </c>
      <c r="M11" s="5" t="str">
        <f t="shared" si="6"/>
        <v>if(stepperValue == "4") {bearing = getBearingBetweenTwoPoints1(point1: locationManager.location!, point2: CLLocation(latitude: h04la, longitude: h04lo)) ; distanceToHole.setTitle("Hole \(stepperValue)  m -&gt;  " + String(Int(userDistance(lat: h04la, long: h04lo)!)), for: .normal)}</v>
      </c>
    </row>
    <row r="12" spans="1:14" ht="18">
      <c r="A12" s="3" t="s">
        <v>53</v>
      </c>
      <c r="B12" t="str">
        <f t="shared" si="0"/>
        <v>@IBOutlet weak var lbl13: UILabel!</v>
      </c>
      <c r="C12">
        <f t="shared" si="2"/>
        <v>13</v>
      </c>
      <c r="E12" t="str">
        <f t="shared" si="1"/>
        <v>@IBOutlet weak var lbl: UILabel!</v>
      </c>
      <c r="H12" s="4" t="s">
        <v>63</v>
      </c>
      <c r="I12" t="s">
        <v>88</v>
      </c>
      <c r="J12" s="5">
        <f t="shared" si="3"/>
        <v>5</v>
      </c>
      <c r="K12" s="5" t="str">
        <f t="shared" si="4"/>
        <v>h05la</v>
      </c>
      <c r="L12" s="5" t="str">
        <f t="shared" si="5"/>
        <v>h05lo</v>
      </c>
      <c r="M12" s="5" t="str">
        <f t="shared" si="6"/>
        <v>if(stepperValue == "5") {bearing = getBearingBetweenTwoPoints1(point1: locationManager.location!, point2: CLLocation(latitude: h05la, longitude: h05lo)) ; distanceToHole.setTitle("Hole \(stepperValue)  m -&gt;  " + String(Int(userDistance(lat: h05la, long: h05lo)!)), for: .normal)}</v>
      </c>
    </row>
    <row r="13" spans="1:14" ht="18">
      <c r="A13" s="3" t="s">
        <v>53</v>
      </c>
      <c r="B13" t="str">
        <f t="shared" si="0"/>
        <v>@IBOutlet weak var lbl14: UILabel!</v>
      </c>
      <c r="C13">
        <f t="shared" si="2"/>
        <v>14</v>
      </c>
      <c r="E13" t="str">
        <f t="shared" si="1"/>
        <v>@IBOutlet weak var lbl: UILabel!</v>
      </c>
      <c r="H13" s="4" t="s">
        <v>64</v>
      </c>
      <c r="I13" t="s">
        <v>89</v>
      </c>
      <c r="J13" s="5">
        <f t="shared" si="3"/>
        <v>6</v>
      </c>
      <c r="K13" s="5" t="str">
        <f t="shared" si="4"/>
        <v>h06la</v>
      </c>
      <c r="L13" s="5" t="str">
        <f t="shared" si="5"/>
        <v>h06lo</v>
      </c>
      <c r="M13" s="5" t="str">
        <f t="shared" si="6"/>
        <v>if(stepperValue == "6") {bearing = getBearingBetweenTwoPoints1(point1: locationManager.location!, point2: CLLocation(latitude: h06la, longitude: h06lo)) ; distanceToHole.setTitle("Hole \(stepperValue)  m -&gt;  " + String(Int(userDistance(lat: h06la, long: h06lo)!)), for: .normal)}</v>
      </c>
    </row>
    <row r="14" spans="1:14" ht="18">
      <c r="A14" s="3" t="s">
        <v>53</v>
      </c>
      <c r="B14" t="str">
        <f t="shared" si="0"/>
        <v>@IBOutlet weak var lbl15: UILabel!</v>
      </c>
      <c r="C14">
        <f t="shared" si="2"/>
        <v>15</v>
      </c>
      <c r="E14" t="str">
        <f t="shared" si="1"/>
        <v>@IBOutlet weak var lbl: UILabel!</v>
      </c>
      <c r="H14" s="4" t="s">
        <v>65</v>
      </c>
      <c r="I14" t="s">
        <v>90</v>
      </c>
      <c r="J14" s="5">
        <f t="shared" si="3"/>
        <v>7</v>
      </c>
      <c r="K14" s="5" t="str">
        <f t="shared" si="4"/>
        <v>h07la</v>
      </c>
      <c r="L14" s="5" t="str">
        <f t="shared" si="5"/>
        <v>h07lo</v>
      </c>
      <c r="M14" s="5" t="str">
        <f t="shared" si="6"/>
        <v>if(stepperValue == "7") {bearing = getBearingBetweenTwoPoints1(point1: locationManager.location!, point2: CLLocation(latitude: h07la, longitude: h07lo)) ; distanceToHole.setTitle("Hole \(stepperValue)  m -&gt;  " + String(Int(userDistance(lat: h07la, long: h07lo)!)), for: .normal)}</v>
      </c>
    </row>
    <row r="15" spans="1:14" ht="18">
      <c r="A15" s="3" t="s">
        <v>53</v>
      </c>
      <c r="B15" t="str">
        <f t="shared" si="0"/>
        <v>@IBOutlet weak var lbl16: UILabel!</v>
      </c>
      <c r="C15">
        <f t="shared" si="2"/>
        <v>16</v>
      </c>
      <c r="E15" t="str">
        <f t="shared" si="1"/>
        <v>@IBOutlet weak var lbl: UILabel!</v>
      </c>
      <c r="H15" s="4" t="s">
        <v>66</v>
      </c>
      <c r="I15" t="s">
        <v>91</v>
      </c>
      <c r="J15" s="5">
        <f t="shared" si="3"/>
        <v>8</v>
      </c>
      <c r="K15" s="5" t="str">
        <f t="shared" si="4"/>
        <v>h08la</v>
      </c>
      <c r="L15" s="5" t="str">
        <f t="shared" si="5"/>
        <v>h08lo</v>
      </c>
      <c r="M15" s="5" t="str">
        <f t="shared" si="6"/>
        <v>if(stepperValue == "8") {bearing = getBearingBetweenTwoPoints1(point1: locationManager.location!, point2: CLLocation(latitude: h08la, longitude: h08lo)) ; distanceToHole.setTitle("Hole \(stepperValue)  m -&gt;  " + String(Int(userDistance(lat: h08la, long: h08lo)!)), for: .normal)}</v>
      </c>
    </row>
    <row r="16" spans="1:14" ht="18">
      <c r="A16" s="3" t="s">
        <v>53</v>
      </c>
      <c r="B16" t="str">
        <f t="shared" si="0"/>
        <v>@IBOutlet weak var lbl17: UILabel!</v>
      </c>
      <c r="C16">
        <f t="shared" si="2"/>
        <v>17</v>
      </c>
      <c r="E16" t="str">
        <f t="shared" si="1"/>
        <v>@IBOutlet weak var lbl: UILabel!</v>
      </c>
      <c r="H16" s="4" t="s">
        <v>67</v>
      </c>
      <c r="I16" t="s">
        <v>92</v>
      </c>
      <c r="J16" s="5">
        <f t="shared" si="3"/>
        <v>9</v>
      </c>
      <c r="K16" s="5" t="str">
        <f t="shared" si="4"/>
        <v>h09la</v>
      </c>
      <c r="L16" s="5" t="str">
        <f t="shared" si="5"/>
        <v>h09lo</v>
      </c>
      <c r="M16" s="5" t="str">
        <f t="shared" si="6"/>
        <v>if(stepperValue == "9") {bearing = getBearingBetweenTwoPoints1(point1: locationManager.location!, point2: CLLocation(latitude: h09la, longitude: h09lo)) ; distanceToHole.setTitle("Hole \(stepperValue)  m -&gt;  " + String(Int(userDistance(lat: h09la, long: h09lo)!)), for: .normal)}</v>
      </c>
    </row>
    <row r="17" spans="1:13" ht="18">
      <c r="A17" s="3" t="s">
        <v>53</v>
      </c>
      <c r="B17" t="str">
        <f t="shared" si="0"/>
        <v>@IBOutlet weak var lbl18: UILabel!</v>
      </c>
      <c r="C17">
        <f t="shared" si="2"/>
        <v>18</v>
      </c>
      <c r="E17" t="str">
        <f t="shared" si="1"/>
        <v>@IBOutlet weak var lbl: UILabel!</v>
      </c>
      <c r="H17" s="4" t="s">
        <v>68</v>
      </c>
      <c r="I17" t="s">
        <v>93</v>
      </c>
      <c r="J17" s="5">
        <f t="shared" si="3"/>
        <v>10</v>
      </c>
      <c r="K17" s="5" t="str">
        <f t="shared" si="4"/>
        <v>h10la</v>
      </c>
      <c r="L17" s="5" t="str">
        <f t="shared" si="5"/>
        <v>h10lo</v>
      </c>
      <c r="M17" s="5" t="str">
        <f t="shared" si="6"/>
        <v>if(stepperValue == "10") {bearing = getBearingBetweenTwoPoints1(point1: locationManager.location!, point2: CLLocation(latitude: h10la, longitude: h10lo)) ; distanceToHole.setTitle("Hole \(stepperValue)  m -&gt;  " + String(Int(userDistance(lat: h10la, long: h10lo)!)), for: .normal)}</v>
      </c>
    </row>
    <row r="18" spans="1:13" ht="18">
      <c r="A18" s="3" t="s">
        <v>53</v>
      </c>
      <c r="H18" s="4" t="s">
        <v>69</v>
      </c>
      <c r="I18" t="s">
        <v>94</v>
      </c>
      <c r="J18" s="5">
        <f t="shared" si="3"/>
        <v>11</v>
      </c>
      <c r="K18" s="5" t="str">
        <f t="shared" si="4"/>
        <v>h11la</v>
      </c>
      <c r="L18" s="5" t="str">
        <f t="shared" si="5"/>
        <v>h11lo</v>
      </c>
      <c r="M18" s="5" t="str">
        <f t="shared" si="6"/>
        <v>if(stepperValue == "11") {bearing = getBearingBetweenTwoPoints1(point1: locationManager.location!, point2: CLLocation(latitude: h11la, longitude: h11lo)) ; distanceToHole.setTitle("Hole \(stepperValue)  m -&gt;  " + String(Int(userDistance(lat: h11la, long: h11lo)!)), for: .normal)}</v>
      </c>
    </row>
    <row r="19" spans="1:13" ht="18">
      <c r="A19" s="3" t="s">
        <v>53</v>
      </c>
      <c r="H19" s="4" t="s">
        <v>70</v>
      </c>
      <c r="I19" t="s">
        <v>95</v>
      </c>
      <c r="J19" s="5">
        <f t="shared" si="3"/>
        <v>12</v>
      </c>
      <c r="K19" s="5" t="str">
        <f t="shared" si="4"/>
        <v>h12la</v>
      </c>
      <c r="L19" s="5" t="str">
        <f t="shared" si="5"/>
        <v>h12lo</v>
      </c>
      <c r="M19" s="5" t="str">
        <f t="shared" si="6"/>
        <v>if(stepperValue == "12") {bearing = getBearingBetweenTwoPoints1(point1: locationManager.location!, point2: CLLocation(latitude: h12la, longitude: h12lo)) ; distanceToHole.setTitle("Hole \(stepperValue)  m -&gt;  " + String(Int(userDistance(lat: h12la, long: h12lo)!)), for: .normal)}</v>
      </c>
    </row>
    <row r="20" spans="1:13" ht="18">
      <c r="A20" s="3" t="s">
        <v>53</v>
      </c>
      <c r="H20" s="4" t="s">
        <v>71</v>
      </c>
      <c r="I20" t="s">
        <v>96</v>
      </c>
      <c r="J20" s="5">
        <f t="shared" si="3"/>
        <v>13</v>
      </c>
      <c r="K20" s="5" t="str">
        <f t="shared" si="4"/>
        <v>h13la</v>
      </c>
      <c r="L20" s="5" t="str">
        <f t="shared" si="5"/>
        <v>h13lo</v>
      </c>
      <c r="M20" s="5" t="str">
        <f t="shared" si="6"/>
        <v>if(stepperValue == "13") {bearing = getBearingBetweenTwoPoints1(point1: locationManager.location!, point2: CLLocation(latitude: h13la, longitude: h13lo)) ; distanceToHole.setTitle("Hole \(stepperValue)  m -&gt;  " + String(Int(userDistance(lat: h13la, long: h13lo)!)), for: .normal)}</v>
      </c>
    </row>
    <row r="21" spans="1:13" ht="18">
      <c r="A21" s="3" t="s">
        <v>53</v>
      </c>
      <c r="H21" s="4" t="s">
        <v>72</v>
      </c>
      <c r="I21" t="s">
        <v>97</v>
      </c>
      <c r="J21" s="5">
        <f t="shared" si="3"/>
        <v>14</v>
      </c>
      <c r="K21" s="5" t="str">
        <f t="shared" si="4"/>
        <v>h14la</v>
      </c>
      <c r="L21" s="5" t="str">
        <f t="shared" si="5"/>
        <v>h14lo</v>
      </c>
      <c r="M21" s="5" t="str">
        <f t="shared" si="6"/>
        <v>if(stepperValue == "14") {bearing = getBearingBetweenTwoPoints1(point1: locationManager.location!, point2: CLLocation(latitude: h14la, longitude: h14lo)) ; distanceToHole.setTitle("Hole \(stepperValue)  m -&gt;  " + String(Int(userDistance(lat: h14la, long: h14lo)!)), for: .normal)}</v>
      </c>
    </row>
    <row r="22" spans="1:13" ht="18">
      <c r="A22" s="3" t="s">
        <v>53</v>
      </c>
      <c r="H22" s="4" t="s">
        <v>73</v>
      </c>
      <c r="I22" t="s">
        <v>98</v>
      </c>
      <c r="J22" s="5">
        <f t="shared" si="3"/>
        <v>15</v>
      </c>
      <c r="K22" s="5" t="str">
        <f t="shared" si="4"/>
        <v>h15la</v>
      </c>
      <c r="L22" s="5" t="str">
        <f t="shared" si="5"/>
        <v>h15lo</v>
      </c>
      <c r="M22" s="5" t="str">
        <f t="shared" si="6"/>
        <v>if(stepperValue == "15") {bearing = getBearingBetweenTwoPoints1(point1: locationManager.location!, point2: CLLocation(latitude: h15la, longitude: h15lo)) ; distanceToHole.setTitle("Hole \(stepperValue)  m -&gt;  " + String(Int(userDistance(lat: h15la, long: h15lo)!)), for: .normal)}</v>
      </c>
    </row>
    <row r="23" spans="1:13" ht="18">
      <c r="A23" s="3" t="s">
        <v>53</v>
      </c>
      <c r="H23" s="4" t="s">
        <v>74</v>
      </c>
      <c r="I23" t="s">
        <v>99</v>
      </c>
      <c r="J23" s="5">
        <f t="shared" si="3"/>
        <v>16</v>
      </c>
      <c r="K23" s="5" t="str">
        <f t="shared" si="4"/>
        <v>h16la</v>
      </c>
      <c r="L23" s="5" t="str">
        <f t="shared" si="5"/>
        <v>h16lo</v>
      </c>
      <c r="M23" s="5" t="str">
        <f t="shared" si="6"/>
        <v>if(stepperValue == "16") {bearing = getBearingBetweenTwoPoints1(point1: locationManager.location!, point2: CLLocation(latitude: h16la, longitude: h16lo)) ; distanceToHole.setTitle("Hole \(stepperValue)  m -&gt;  " + String(Int(userDistance(lat: h16la, long: h16lo)!)), for: .normal)}</v>
      </c>
    </row>
    <row r="24" spans="1:13" ht="18">
      <c r="A24" s="3" t="s">
        <v>53</v>
      </c>
      <c r="H24" s="4" t="s">
        <v>75</v>
      </c>
      <c r="I24" t="s">
        <v>100</v>
      </c>
      <c r="J24" s="5">
        <f t="shared" si="3"/>
        <v>17</v>
      </c>
      <c r="K24" s="5" t="str">
        <f t="shared" si="4"/>
        <v>h17la</v>
      </c>
      <c r="L24" s="5" t="str">
        <f t="shared" si="5"/>
        <v>h17lo</v>
      </c>
      <c r="M24" s="5" t="str">
        <f t="shared" si="6"/>
        <v>if(stepperValue == "17") {bearing = getBearingBetweenTwoPoints1(point1: locationManager.location!, point2: CLLocation(latitude: h17la, longitude: h17lo)) ; distanceToHole.setTitle("Hole \(stepperValue)  m -&gt;  " + String(Int(userDistance(lat: h17la, long: h17lo)!)), for: .normal)}</v>
      </c>
    </row>
    <row r="25" spans="1:13" ht="18">
      <c r="A25" s="3" t="s">
        <v>53</v>
      </c>
      <c r="H25" s="4" t="s">
        <v>76</v>
      </c>
      <c r="I25" t="s">
        <v>101</v>
      </c>
      <c r="J25" s="5">
        <f t="shared" si="3"/>
        <v>18</v>
      </c>
      <c r="K25" s="5" t="str">
        <f t="shared" si="4"/>
        <v>h18la</v>
      </c>
      <c r="L25" s="5" t="str">
        <f t="shared" si="5"/>
        <v>h18lo</v>
      </c>
      <c r="M25" s="5" t="str">
        <f t="shared" si="6"/>
        <v>if(stepperValue == "18") {bearing = getBearingBetweenTwoPoints1(point1: locationManager.location!, point2: CLLocation(latitude: h18la, longitude: h18lo)) ; distanceToHole.setTitle("Hole \(stepperValue)  m -&gt;  " + String(Int(userDistance(lat: h18la, long: h18lo)!)), for: .normal)}</v>
      </c>
    </row>
    <row r="26" spans="1:13" ht="18">
      <c r="A26" s="3" t="s">
        <v>53</v>
      </c>
      <c r="H26" s="4" t="s">
        <v>77</v>
      </c>
      <c r="I26" t="s">
        <v>102</v>
      </c>
      <c r="J26" s="5"/>
      <c r="K26" s="5"/>
      <c r="L26" s="5"/>
      <c r="M26" s="5"/>
    </row>
    <row r="27" spans="1:13" ht="18">
      <c r="A27" s="3" t="s">
        <v>53</v>
      </c>
      <c r="H27" s="4" t="s">
        <v>78</v>
      </c>
      <c r="I27" t="s">
        <v>103</v>
      </c>
      <c r="J27" s="5"/>
      <c r="K27" s="5"/>
      <c r="L27" s="5"/>
      <c r="M27" s="5"/>
    </row>
    <row r="28" spans="1:13">
      <c r="M28" s="6" t="s">
        <v>110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F34-64B6-A346-83BB-F3F2B8CE66B1}">
  <dimension ref="A4:E23"/>
  <sheetViews>
    <sheetView tabSelected="1" workbookViewId="0">
      <selection activeCell="E6" sqref="E6:E23"/>
    </sheetView>
  </sheetViews>
  <sheetFormatPr baseColWidth="10" defaultRowHeight="16"/>
  <cols>
    <col min="2" max="3" width="7.6640625" customWidth="1"/>
    <col min="4" max="4" width="8.33203125" bestFit="1" customWidth="1"/>
    <col min="5" max="5" width="75.33203125" customWidth="1"/>
  </cols>
  <sheetData>
    <row r="4" spans="1:5">
      <c r="C4" t="s">
        <v>116</v>
      </c>
    </row>
    <row r="5" spans="1:5">
      <c r="C5" t="s">
        <v>115</v>
      </c>
    </row>
    <row r="6" spans="1:5">
      <c r="A6">
        <v>1</v>
      </c>
      <c r="B6" t="str">
        <f>RIGHT("0"&amp;A6,2)</f>
        <v>01</v>
      </c>
      <c r="C6" t="str">
        <f>"hlat["&amp;A6&amp;"]"</f>
        <v>hlat[1]</v>
      </c>
      <c r="D6" t="str">
        <f>"hlong["&amp;A6&amp;"]"</f>
        <v>hlong[1]</v>
      </c>
      <c r="E6" t="str">
        <f>"case RequestType.hole"&amp;A6&amp;".rawValue : let dst = String(Int(userDistance(lat: "&amp;C6&amp;", long: "&amp;D6&amp;")!)) ; reply(["&amp;""""&amp;A6&amp;""""&amp;" : dst]) ; break"</f>
        <v>case RequestType.hole1.rawValue : let dst = String(Int(userDistance(lat: hlat[1], long: hlong[1])!)) ; reply(["1" : dst]) ; break</v>
      </c>
    </row>
    <row r="7" spans="1:5">
      <c r="A7">
        <f>1+A6</f>
        <v>2</v>
      </c>
      <c r="B7" t="str">
        <f t="shared" ref="B7:B23" si="0">RIGHT("0"&amp;A7,2)</f>
        <v>02</v>
      </c>
      <c r="C7" t="str">
        <f t="shared" ref="C7:C23" si="1">"hlat["&amp;A7&amp;"]"</f>
        <v>hlat[2]</v>
      </c>
      <c r="D7" t="str">
        <f t="shared" ref="D7:D23" si="2">"hlong["&amp;A7&amp;"]"</f>
        <v>hlong[2]</v>
      </c>
      <c r="E7" t="str">
        <f t="shared" ref="E7:E23" si="3">"case RequestType.hole"&amp;A7&amp;".rawValue : let dst = String(Int(userDistance(lat: "&amp;C7&amp;", long: "&amp;D7&amp;")!)) ; reply(["&amp;""""&amp;A7&amp;""""&amp;" : dst]) ; break"</f>
        <v>case RequestType.hole2.rawValue : let dst = String(Int(userDistance(lat: hlat[2], long: hlong[2])!)) ; reply(["2" : dst]) ; break</v>
      </c>
    </row>
    <row r="8" spans="1:5">
      <c r="A8">
        <f t="shared" ref="A8:A23" si="4">1+A7</f>
        <v>3</v>
      </c>
      <c r="B8" t="str">
        <f t="shared" si="0"/>
        <v>03</v>
      </c>
      <c r="C8" t="str">
        <f t="shared" si="1"/>
        <v>hlat[3]</v>
      </c>
      <c r="D8" t="str">
        <f t="shared" si="2"/>
        <v>hlong[3]</v>
      </c>
      <c r="E8" t="str">
        <f t="shared" si="3"/>
        <v>case RequestType.hole3.rawValue : let dst = String(Int(userDistance(lat: hlat[3], long: hlong[3])!)) ; reply(["3" : dst]) ; break</v>
      </c>
    </row>
    <row r="9" spans="1:5">
      <c r="A9">
        <f t="shared" si="4"/>
        <v>4</v>
      </c>
      <c r="B9" t="str">
        <f t="shared" si="0"/>
        <v>04</v>
      </c>
      <c r="C9" t="str">
        <f t="shared" si="1"/>
        <v>hlat[4]</v>
      </c>
      <c r="D9" t="str">
        <f t="shared" si="2"/>
        <v>hlong[4]</v>
      </c>
      <c r="E9" t="str">
        <f t="shared" si="3"/>
        <v>case RequestType.hole4.rawValue : let dst = String(Int(userDistance(lat: hlat[4], long: hlong[4])!)) ; reply(["4" : dst]) ; break</v>
      </c>
    </row>
    <row r="10" spans="1:5">
      <c r="A10">
        <f t="shared" si="4"/>
        <v>5</v>
      </c>
      <c r="B10" t="str">
        <f t="shared" si="0"/>
        <v>05</v>
      </c>
      <c r="C10" t="str">
        <f t="shared" si="1"/>
        <v>hlat[5]</v>
      </c>
      <c r="D10" t="str">
        <f t="shared" si="2"/>
        <v>hlong[5]</v>
      </c>
      <c r="E10" t="str">
        <f t="shared" si="3"/>
        <v>case RequestType.hole5.rawValue : let dst = String(Int(userDistance(lat: hlat[5], long: hlong[5])!)) ; reply(["5" : dst]) ; break</v>
      </c>
    </row>
    <row r="11" spans="1:5">
      <c r="A11">
        <f t="shared" si="4"/>
        <v>6</v>
      </c>
      <c r="B11" t="str">
        <f t="shared" si="0"/>
        <v>06</v>
      </c>
      <c r="C11" t="str">
        <f t="shared" si="1"/>
        <v>hlat[6]</v>
      </c>
      <c r="D11" t="str">
        <f t="shared" si="2"/>
        <v>hlong[6]</v>
      </c>
      <c r="E11" t="str">
        <f t="shared" si="3"/>
        <v>case RequestType.hole6.rawValue : let dst = String(Int(userDistance(lat: hlat[6], long: hlong[6])!)) ; reply(["6" : dst]) ; break</v>
      </c>
    </row>
    <row r="12" spans="1:5">
      <c r="A12">
        <f t="shared" si="4"/>
        <v>7</v>
      </c>
      <c r="B12" t="str">
        <f t="shared" si="0"/>
        <v>07</v>
      </c>
      <c r="C12" t="str">
        <f t="shared" si="1"/>
        <v>hlat[7]</v>
      </c>
      <c r="D12" t="str">
        <f t="shared" si="2"/>
        <v>hlong[7]</v>
      </c>
      <c r="E12" t="str">
        <f t="shared" si="3"/>
        <v>case RequestType.hole7.rawValue : let dst = String(Int(userDistance(lat: hlat[7], long: hlong[7])!)) ; reply(["7" : dst]) ; break</v>
      </c>
    </row>
    <row r="13" spans="1:5">
      <c r="A13">
        <f t="shared" si="4"/>
        <v>8</v>
      </c>
      <c r="B13" t="str">
        <f t="shared" si="0"/>
        <v>08</v>
      </c>
      <c r="C13" t="str">
        <f t="shared" si="1"/>
        <v>hlat[8]</v>
      </c>
      <c r="D13" t="str">
        <f t="shared" si="2"/>
        <v>hlong[8]</v>
      </c>
      <c r="E13" t="str">
        <f t="shared" si="3"/>
        <v>case RequestType.hole8.rawValue : let dst = String(Int(userDistance(lat: hlat[8], long: hlong[8])!)) ; reply(["8" : dst]) ; break</v>
      </c>
    </row>
    <row r="14" spans="1:5">
      <c r="A14">
        <f t="shared" si="4"/>
        <v>9</v>
      </c>
      <c r="B14" t="str">
        <f t="shared" si="0"/>
        <v>09</v>
      </c>
      <c r="C14" t="str">
        <f t="shared" si="1"/>
        <v>hlat[9]</v>
      </c>
      <c r="D14" t="str">
        <f t="shared" si="2"/>
        <v>hlong[9]</v>
      </c>
      <c r="E14" t="str">
        <f t="shared" si="3"/>
        <v>case RequestType.hole9.rawValue : let dst = String(Int(userDistance(lat: hlat[9], long: hlong[9])!)) ; reply(["9" : dst]) ; break</v>
      </c>
    </row>
    <row r="15" spans="1:5">
      <c r="A15">
        <f t="shared" si="4"/>
        <v>10</v>
      </c>
      <c r="B15" t="str">
        <f t="shared" si="0"/>
        <v>10</v>
      </c>
      <c r="C15" t="str">
        <f t="shared" si="1"/>
        <v>hlat[10]</v>
      </c>
      <c r="D15" t="str">
        <f t="shared" si="2"/>
        <v>hlong[10]</v>
      </c>
      <c r="E15" t="str">
        <f t="shared" si="3"/>
        <v>case RequestType.hole10.rawValue : let dst = String(Int(userDistance(lat: hlat[10], long: hlong[10])!)) ; reply(["10" : dst]) ; break</v>
      </c>
    </row>
    <row r="16" spans="1:5">
      <c r="A16">
        <f t="shared" si="4"/>
        <v>11</v>
      </c>
      <c r="B16" t="str">
        <f t="shared" si="0"/>
        <v>11</v>
      </c>
      <c r="C16" t="str">
        <f t="shared" si="1"/>
        <v>hlat[11]</v>
      </c>
      <c r="D16" t="str">
        <f t="shared" si="2"/>
        <v>hlong[11]</v>
      </c>
      <c r="E16" t="str">
        <f t="shared" si="3"/>
        <v>case RequestType.hole11.rawValue : let dst = String(Int(userDistance(lat: hlat[11], long: hlong[11])!)) ; reply(["11" : dst]) ; break</v>
      </c>
    </row>
    <row r="17" spans="1:5">
      <c r="A17">
        <f t="shared" si="4"/>
        <v>12</v>
      </c>
      <c r="B17" t="str">
        <f t="shared" si="0"/>
        <v>12</v>
      </c>
      <c r="C17" t="str">
        <f t="shared" si="1"/>
        <v>hlat[12]</v>
      </c>
      <c r="D17" t="str">
        <f t="shared" si="2"/>
        <v>hlong[12]</v>
      </c>
      <c r="E17" t="str">
        <f t="shared" si="3"/>
        <v>case RequestType.hole12.rawValue : let dst = String(Int(userDistance(lat: hlat[12], long: hlong[12])!)) ; reply(["12" : dst]) ; break</v>
      </c>
    </row>
    <row r="18" spans="1:5">
      <c r="A18">
        <f t="shared" si="4"/>
        <v>13</v>
      </c>
      <c r="B18" t="str">
        <f t="shared" si="0"/>
        <v>13</v>
      </c>
      <c r="C18" t="str">
        <f t="shared" si="1"/>
        <v>hlat[13]</v>
      </c>
      <c r="D18" t="str">
        <f t="shared" si="2"/>
        <v>hlong[13]</v>
      </c>
      <c r="E18" t="str">
        <f t="shared" si="3"/>
        <v>case RequestType.hole13.rawValue : let dst = String(Int(userDistance(lat: hlat[13], long: hlong[13])!)) ; reply(["13" : dst]) ; break</v>
      </c>
    </row>
    <row r="19" spans="1:5">
      <c r="A19">
        <f t="shared" si="4"/>
        <v>14</v>
      </c>
      <c r="B19" t="str">
        <f t="shared" si="0"/>
        <v>14</v>
      </c>
      <c r="C19" t="str">
        <f t="shared" si="1"/>
        <v>hlat[14]</v>
      </c>
      <c r="D19" t="str">
        <f t="shared" si="2"/>
        <v>hlong[14]</v>
      </c>
      <c r="E19" t="str">
        <f t="shared" si="3"/>
        <v>case RequestType.hole14.rawValue : let dst = String(Int(userDistance(lat: hlat[14], long: hlong[14])!)) ; reply(["14" : dst]) ; break</v>
      </c>
    </row>
    <row r="20" spans="1:5">
      <c r="A20">
        <f t="shared" si="4"/>
        <v>15</v>
      </c>
      <c r="B20" t="str">
        <f t="shared" si="0"/>
        <v>15</v>
      </c>
      <c r="C20" t="str">
        <f t="shared" si="1"/>
        <v>hlat[15]</v>
      </c>
      <c r="D20" t="str">
        <f t="shared" si="2"/>
        <v>hlong[15]</v>
      </c>
      <c r="E20" t="str">
        <f t="shared" si="3"/>
        <v>case RequestType.hole15.rawValue : let dst = String(Int(userDistance(lat: hlat[15], long: hlong[15])!)) ; reply(["15" : dst]) ; break</v>
      </c>
    </row>
    <row r="21" spans="1:5">
      <c r="A21">
        <f t="shared" si="4"/>
        <v>16</v>
      </c>
      <c r="B21" t="str">
        <f t="shared" si="0"/>
        <v>16</v>
      </c>
      <c r="C21" t="str">
        <f t="shared" si="1"/>
        <v>hlat[16]</v>
      </c>
      <c r="D21" t="str">
        <f t="shared" si="2"/>
        <v>hlong[16]</v>
      </c>
      <c r="E21" t="str">
        <f t="shared" si="3"/>
        <v>case RequestType.hole16.rawValue : let dst = String(Int(userDistance(lat: hlat[16], long: hlong[16])!)) ; reply(["16" : dst]) ; break</v>
      </c>
    </row>
    <row r="22" spans="1:5">
      <c r="A22">
        <f t="shared" si="4"/>
        <v>17</v>
      </c>
      <c r="B22" t="str">
        <f t="shared" si="0"/>
        <v>17</v>
      </c>
      <c r="C22" t="str">
        <f t="shared" si="1"/>
        <v>hlat[17]</v>
      </c>
      <c r="D22" t="str">
        <f t="shared" si="2"/>
        <v>hlong[17]</v>
      </c>
      <c r="E22" t="str">
        <f t="shared" si="3"/>
        <v>case RequestType.hole17.rawValue : let dst = String(Int(userDistance(lat: hlat[17], long: hlong[17])!)) ; reply(["17" : dst]) ; break</v>
      </c>
    </row>
    <row r="23" spans="1:5">
      <c r="A23">
        <f t="shared" si="4"/>
        <v>18</v>
      </c>
      <c r="B23" t="str">
        <f t="shared" si="0"/>
        <v>18</v>
      </c>
      <c r="C23" t="str">
        <f t="shared" si="1"/>
        <v>hlat[18]</v>
      </c>
      <c r="D23" t="str">
        <f t="shared" si="2"/>
        <v>hlong[18]</v>
      </c>
      <c r="E23" t="str">
        <f t="shared" si="3"/>
        <v>case RequestType.hole18.rawValue : let dst = String(Int(userDistance(lat: hlat[18], long: hlong[18])!)) ; reply(["18" : dst]) ; break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D806-3FDC-0144-8848-25EDAF1FD7AB}">
  <dimension ref="A1:A14"/>
  <sheetViews>
    <sheetView workbookViewId="0">
      <selection activeCell="A6" sqref="A6"/>
    </sheetView>
  </sheetViews>
  <sheetFormatPr baseColWidth="10" defaultRowHeight="23"/>
  <cols>
    <col min="1" max="1" width="38.83203125" style="10" customWidth="1"/>
  </cols>
  <sheetData>
    <row r="1" spans="1:1">
      <c r="A1" s="9" t="s">
        <v>117</v>
      </c>
    </row>
    <row r="3" spans="1:1">
      <c r="A3" s="9" t="s">
        <v>118</v>
      </c>
    </row>
    <row r="5" spans="1:1">
      <c r="A5" s="10" t="str">
        <f>MID(A1,18,18)</f>
        <v>45.661712646484375</v>
      </c>
    </row>
    <row r="6" spans="1:1">
      <c r="A6" s="10" t="str">
        <f>MID(A1,42,17)</f>
        <v>45.66168212890625</v>
      </c>
    </row>
    <row r="7" spans="1:1">
      <c r="A7" s="10">
        <f>+A6-A5</f>
        <v>-3.0517578096578291E-5</v>
      </c>
    </row>
    <row r="8" spans="1:1">
      <c r="A8" s="11">
        <f>(A6+A5)/2</f>
        <v>45.661697387695249</v>
      </c>
    </row>
    <row r="11" spans="1:1">
      <c r="A11" s="10" t="str">
        <f>MID(A3,FIND("prev long ",A3)+10,17)</f>
        <v>9.159443021329377</v>
      </c>
    </row>
    <row r="12" spans="1:1">
      <c r="A12" s="10" t="str">
        <f>MID(A3,FIND(" long ",A3,25)+6,16)</f>
        <v>9.15939481997962</v>
      </c>
    </row>
    <row r="13" spans="1:1">
      <c r="A13" s="10">
        <f>+A12-A11</f>
        <v>-4.8201349750698341E-5</v>
      </c>
    </row>
    <row r="14" spans="1:1">
      <c r="A14" s="11">
        <f>(A12+A11)/2</f>
        <v>9.1594189206544954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BB5D-9624-0145-A460-B9EFCB991A87}">
  <dimension ref="A1:A198"/>
  <sheetViews>
    <sheetView topLeftCell="A37" workbookViewId="0">
      <selection activeCell="A41" sqref="A41"/>
    </sheetView>
  </sheetViews>
  <sheetFormatPr baseColWidth="10" defaultRowHeight="24"/>
  <cols>
    <col min="1" max="1" width="206" style="12" bestFit="1" customWidth="1"/>
  </cols>
  <sheetData>
    <row r="1" spans="1:1">
      <c r="A1" s="12" t="s">
        <v>119</v>
      </c>
    </row>
    <row r="2" spans="1:1">
      <c r="A2" s="12" t="s">
        <v>120</v>
      </c>
    </row>
    <row r="3" spans="1:1">
      <c r="A3" s="12" t="s">
        <v>121</v>
      </c>
    </row>
    <row r="4" spans="1:1">
      <c r="A4" s="12" t="s">
        <v>122</v>
      </c>
    </row>
    <row r="5" spans="1:1" ht="23">
      <c r="A5" s="13" t="s">
        <v>280</v>
      </c>
    </row>
    <row r="6" spans="1:1" ht="23">
      <c r="A6" s="13" t="s">
        <v>128</v>
      </c>
    </row>
    <row r="7" spans="1:1" ht="23">
      <c r="A7" s="13" t="s">
        <v>204</v>
      </c>
    </row>
    <row r="8" spans="1:1" ht="23">
      <c r="A8" s="13" t="s">
        <v>129</v>
      </c>
    </row>
    <row r="9" spans="1:1" ht="23">
      <c r="A9" s="13" t="s">
        <v>205</v>
      </c>
    </row>
    <row r="10" spans="1:1" ht="23">
      <c r="A10" s="13" t="s">
        <v>130</v>
      </c>
    </row>
    <row r="11" spans="1:1" ht="23">
      <c r="A11" s="13" t="s">
        <v>206</v>
      </c>
    </row>
    <row r="12" spans="1:1" ht="23">
      <c r="A12" s="13" t="s">
        <v>131</v>
      </c>
    </row>
    <row r="13" spans="1:1" ht="23">
      <c r="A13" s="13" t="s">
        <v>207</v>
      </c>
    </row>
    <row r="14" spans="1:1" ht="23">
      <c r="A14" s="13" t="s">
        <v>132</v>
      </c>
    </row>
    <row r="15" spans="1:1" ht="23">
      <c r="A15" s="13" t="s">
        <v>208</v>
      </c>
    </row>
    <row r="16" spans="1:1" ht="23">
      <c r="A16" s="13" t="s">
        <v>133</v>
      </c>
    </row>
    <row r="17" spans="1:1" ht="23">
      <c r="A17" s="13" t="s">
        <v>209</v>
      </c>
    </row>
    <row r="18" spans="1:1" ht="23">
      <c r="A18" s="13" t="s">
        <v>134</v>
      </c>
    </row>
    <row r="19" spans="1:1" ht="23">
      <c r="A19" s="13" t="s">
        <v>210</v>
      </c>
    </row>
    <row r="20" spans="1:1" ht="23">
      <c r="A20" s="13" t="s">
        <v>135</v>
      </c>
    </row>
    <row r="21" spans="1:1" ht="23">
      <c r="A21" s="13" t="s">
        <v>211</v>
      </c>
    </row>
    <row r="22" spans="1:1" ht="23">
      <c r="A22" s="13" t="s">
        <v>136</v>
      </c>
    </row>
    <row r="23" spans="1:1" ht="23">
      <c r="A23" s="13" t="s">
        <v>212</v>
      </c>
    </row>
    <row r="24" spans="1:1" ht="23">
      <c r="A24" s="13" t="s">
        <v>137</v>
      </c>
    </row>
    <row r="25" spans="1:1" ht="23">
      <c r="A25" s="13" t="s">
        <v>213</v>
      </c>
    </row>
    <row r="26" spans="1:1" ht="23">
      <c r="A26" s="13" t="s">
        <v>138</v>
      </c>
    </row>
    <row r="27" spans="1:1" ht="23">
      <c r="A27" s="13" t="s">
        <v>214</v>
      </c>
    </row>
    <row r="28" spans="1:1" ht="23">
      <c r="A28" s="13" t="s">
        <v>139</v>
      </c>
    </row>
    <row r="29" spans="1:1" ht="23">
      <c r="A29" s="13" t="s">
        <v>215</v>
      </c>
    </row>
    <row r="30" spans="1:1" ht="23">
      <c r="A30" s="13" t="s">
        <v>140</v>
      </c>
    </row>
    <row r="31" spans="1:1" ht="23">
      <c r="A31" s="13" t="s">
        <v>216</v>
      </c>
    </row>
    <row r="32" spans="1:1" ht="23">
      <c r="A32" s="13" t="s">
        <v>141</v>
      </c>
    </row>
    <row r="33" spans="1:1" ht="23">
      <c r="A33" s="13" t="s">
        <v>217</v>
      </c>
    </row>
    <row r="34" spans="1:1" ht="23">
      <c r="A34" s="13" t="s">
        <v>142</v>
      </c>
    </row>
    <row r="35" spans="1:1" ht="23">
      <c r="A35" s="13" t="s">
        <v>218</v>
      </c>
    </row>
    <row r="36" spans="1:1" ht="23">
      <c r="A36" s="13" t="s">
        <v>143</v>
      </c>
    </row>
    <row r="37" spans="1:1" ht="23">
      <c r="A37" s="13" t="s">
        <v>219</v>
      </c>
    </row>
    <row r="38" spans="1:1" ht="23">
      <c r="A38" s="13" t="s">
        <v>144</v>
      </c>
    </row>
    <row r="39" spans="1:1" ht="23">
      <c r="A39" s="13" t="s">
        <v>220</v>
      </c>
    </row>
    <row r="40" spans="1:1" ht="23">
      <c r="A40" s="13" t="s">
        <v>145</v>
      </c>
    </row>
    <row r="41" spans="1:1" ht="23">
      <c r="A41" s="13" t="s">
        <v>221</v>
      </c>
    </row>
    <row r="42" spans="1:1" ht="23">
      <c r="A42" s="13" t="s">
        <v>123</v>
      </c>
    </row>
    <row r="43" spans="1:1" ht="23">
      <c r="A43" s="13" t="s">
        <v>124</v>
      </c>
    </row>
    <row r="44" spans="1:1" ht="23">
      <c r="A44" s="13" t="s">
        <v>281</v>
      </c>
    </row>
    <row r="45" spans="1:1" ht="23">
      <c r="A45" s="13" t="s">
        <v>146</v>
      </c>
    </row>
    <row r="46" spans="1:1" ht="23">
      <c r="A46" s="13" t="s">
        <v>222</v>
      </c>
    </row>
    <row r="47" spans="1:1" ht="23">
      <c r="A47" s="13" t="s">
        <v>147</v>
      </c>
    </row>
    <row r="48" spans="1:1" ht="23">
      <c r="A48" s="13" t="s">
        <v>223</v>
      </c>
    </row>
    <row r="49" spans="1:1" ht="23">
      <c r="A49" s="13" t="s">
        <v>148</v>
      </c>
    </row>
    <row r="50" spans="1:1" ht="23">
      <c r="A50" s="13" t="s">
        <v>224</v>
      </c>
    </row>
    <row r="51" spans="1:1" ht="23">
      <c r="A51" s="13" t="s">
        <v>131</v>
      </c>
    </row>
    <row r="52" spans="1:1" ht="23">
      <c r="A52" s="13" t="s">
        <v>207</v>
      </c>
    </row>
    <row r="53" spans="1:1" ht="23">
      <c r="A53" s="13" t="s">
        <v>132</v>
      </c>
    </row>
    <row r="54" spans="1:1" ht="23">
      <c r="A54" s="13" t="s">
        <v>208</v>
      </c>
    </row>
    <row r="55" spans="1:1" ht="23">
      <c r="A55" s="13" t="s">
        <v>133</v>
      </c>
    </row>
    <row r="56" spans="1:1" ht="23">
      <c r="A56" s="13" t="s">
        <v>209</v>
      </c>
    </row>
    <row r="57" spans="1:1" ht="23">
      <c r="A57" s="13" t="s">
        <v>134</v>
      </c>
    </row>
    <row r="58" spans="1:1" ht="23">
      <c r="A58" s="13" t="s">
        <v>210</v>
      </c>
    </row>
    <row r="59" spans="1:1" ht="23">
      <c r="A59" s="13" t="s">
        <v>135</v>
      </c>
    </row>
    <row r="60" spans="1:1" ht="23">
      <c r="A60" s="13" t="s">
        <v>211</v>
      </c>
    </row>
    <row r="61" spans="1:1" ht="23">
      <c r="A61" s="13" t="s">
        <v>136</v>
      </c>
    </row>
    <row r="62" spans="1:1" ht="23">
      <c r="A62" s="13" t="s">
        <v>212</v>
      </c>
    </row>
    <row r="63" spans="1:1" ht="23">
      <c r="A63" s="13" t="s">
        <v>137</v>
      </c>
    </row>
    <row r="64" spans="1:1" ht="23">
      <c r="A64" s="13" t="s">
        <v>213</v>
      </c>
    </row>
    <row r="65" spans="1:1" ht="23">
      <c r="A65" s="13" t="s">
        <v>138</v>
      </c>
    </row>
    <row r="66" spans="1:1" ht="23">
      <c r="A66" s="13" t="s">
        <v>214</v>
      </c>
    </row>
    <row r="67" spans="1:1" ht="23">
      <c r="A67" s="13" t="s">
        <v>139</v>
      </c>
    </row>
    <row r="68" spans="1:1" ht="23">
      <c r="A68" s="13" t="s">
        <v>215</v>
      </c>
    </row>
    <row r="69" spans="1:1" ht="23">
      <c r="A69" s="13" t="s">
        <v>140</v>
      </c>
    </row>
    <row r="70" spans="1:1" ht="23">
      <c r="A70" s="13" t="s">
        <v>216</v>
      </c>
    </row>
    <row r="71" spans="1:1" ht="23">
      <c r="A71" s="13" t="s">
        <v>141</v>
      </c>
    </row>
    <row r="72" spans="1:1" ht="23">
      <c r="A72" s="13" t="s">
        <v>217</v>
      </c>
    </row>
    <row r="73" spans="1:1" ht="23">
      <c r="A73" s="13" t="s">
        <v>142</v>
      </c>
    </row>
    <row r="74" spans="1:1" ht="23">
      <c r="A74" s="13" t="s">
        <v>218</v>
      </c>
    </row>
    <row r="75" spans="1:1" ht="23">
      <c r="A75" s="13" t="s">
        <v>143</v>
      </c>
    </row>
    <row r="76" spans="1:1" ht="23">
      <c r="A76" s="13" t="s">
        <v>219</v>
      </c>
    </row>
    <row r="77" spans="1:1" ht="23">
      <c r="A77" s="13" t="s">
        <v>144</v>
      </c>
    </row>
    <row r="78" spans="1:1" ht="23">
      <c r="A78" s="13" t="s">
        <v>220</v>
      </c>
    </row>
    <row r="79" spans="1:1" ht="23">
      <c r="A79" s="13" t="s">
        <v>149</v>
      </c>
    </row>
    <row r="80" spans="1:1" ht="23">
      <c r="A80" s="13" t="s">
        <v>225</v>
      </c>
    </row>
    <row r="81" spans="1:1" ht="23">
      <c r="A81" s="13" t="s">
        <v>123</v>
      </c>
    </row>
    <row r="82" spans="1:1" ht="23">
      <c r="A82" s="13" t="s">
        <v>125</v>
      </c>
    </row>
    <row r="83" spans="1:1" ht="23">
      <c r="A83" s="13" t="s">
        <v>282</v>
      </c>
    </row>
    <row r="84" spans="1:1" ht="23">
      <c r="A84" s="13" t="s">
        <v>150</v>
      </c>
    </row>
    <row r="85" spans="1:1" ht="23">
      <c r="A85" s="13" t="s">
        <v>226</v>
      </c>
    </row>
    <row r="86" spans="1:1" ht="23">
      <c r="A86" s="13" t="s">
        <v>151</v>
      </c>
    </row>
    <row r="87" spans="1:1" ht="23">
      <c r="A87" s="13" t="s">
        <v>227</v>
      </c>
    </row>
    <row r="88" spans="1:1" ht="23">
      <c r="A88" s="13" t="s">
        <v>152</v>
      </c>
    </row>
    <row r="89" spans="1:1" ht="23">
      <c r="A89" s="13" t="s">
        <v>228</v>
      </c>
    </row>
    <row r="90" spans="1:1" ht="23">
      <c r="A90" s="13" t="s">
        <v>153</v>
      </c>
    </row>
    <row r="91" spans="1:1" ht="23">
      <c r="A91" s="13" t="s">
        <v>229</v>
      </c>
    </row>
    <row r="92" spans="1:1" ht="23">
      <c r="A92" s="13" t="s">
        <v>154</v>
      </c>
    </row>
    <row r="93" spans="1:1" ht="23">
      <c r="A93" s="13" t="s">
        <v>230</v>
      </c>
    </row>
    <row r="94" spans="1:1" ht="23">
      <c r="A94" s="13" t="s">
        <v>155</v>
      </c>
    </row>
    <row r="95" spans="1:1" ht="23">
      <c r="A95" s="13" t="s">
        <v>231</v>
      </c>
    </row>
    <row r="96" spans="1:1" ht="23">
      <c r="A96" s="13" t="s">
        <v>156</v>
      </c>
    </row>
    <row r="97" spans="1:1" ht="23">
      <c r="A97" s="13" t="s">
        <v>232</v>
      </c>
    </row>
    <row r="98" spans="1:1" ht="23">
      <c r="A98" s="13" t="s">
        <v>157</v>
      </c>
    </row>
    <row r="99" spans="1:1" ht="23">
      <c r="A99" s="13" t="s">
        <v>233</v>
      </c>
    </row>
    <row r="100" spans="1:1" ht="23">
      <c r="A100" s="13" t="s">
        <v>158</v>
      </c>
    </row>
    <row r="101" spans="1:1" ht="23">
      <c r="A101" s="13" t="s">
        <v>234</v>
      </c>
    </row>
    <row r="102" spans="1:1" ht="23">
      <c r="A102" s="13" t="s">
        <v>159</v>
      </c>
    </row>
    <row r="103" spans="1:1" ht="23">
      <c r="A103" s="13" t="s">
        <v>235</v>
      </c>
    </row>
    <row r="104" spans="1:1" ht="23">
      <c r="A104" s="13" t="s">
        <v>160</v>
      </c>
    </row>
    <row r="105" spans="1:1" ht="23">
      <c r="A105" s="13" t="s">
        <v>236</v>
      </c>
    </row>
    <row r="106" spans="1:1" ht="23">
      <c r="A106" s="13" t="s">
        <v>161</v>
      </c>
    </row>
    <row r="107" spans="1:1" ht="23">
      <c r="A107" s="13" t="s">
        <v>237</v>
      </c>
    </row>
    <row r="108" spans="1:1" ht="23">
      <c r="A108" s="13" t="s">
        <v>162</v>
      </c>
    </row>
    <row r="109" spans="1:1" ht="23">
      <c r="A109" s="13" t="s">
        <v>238</v>
      </c>
    </row>
    <row r="110" spans="1:1" ht="23">
      <c r="A110" s="13" t="s">
        <v>163</v>
      </c>
    </row>
    <row r="111" spans="1:1" ht="23">
      <c r="A111" s="13" t="s">
        <v>239</v>
      </c>
    </row>
    <row r="112" spans="1:1" ht="23">
      <c r="A112" s="13" t="s">
        <v>164</v>
      </c>
    </row>
    <row r="113" spans="1:1" ht="23">
      <c r="A113" s="13" t="s">
        <v>240</v>
      </c>
    </row>
    <row r="114" spans="1:1" ht="23">
      <c r="A114" s="13" t="s">
        <v>165</v>
      </c>
    </row>
    <row r="115" spans="1:1" ht="23">
      <c r="A115" s="13" t="s">
        <v>241</v>
      </c>
    </row>
    <row r="116" spans="1:1" ht="23">
      <c r="A116" s="13" t="s">
        <v>166</v>
      </c>
    </row>
    <row r="117" spans="1:1" ht="23">
      <c r="A117" s="13" t="s">
        <v>242</v>
      </c>
    </row>
    <row r="118" spans="1:1" ht="23">
      <c r="A118" s="13" t="s">
        <v>167</v>
      </c>
    </row>
    <row r="119" spans="1:1" ht="23">
      <c r="A119" s="13" t="s">
        <v>243</v>
      </c>
    </row>
    <row r="120" spans="1:1" ht="23">
      <c r="A120" s="13" t="s">
        <v>123</v>
      </c>
    </row>
    <row r="121" spans="1:1" ht="23">
      <c r="A121" s="13" t="s">
        <v>126</v>
      </c>
    </row>
    <row r="122" spans="1:1" ht="23">
      <c r="A122" s="13" t="s">
        <v>283</v>
      </c>
    </row>
    <row r="123" spans="1:1" ht="23">
      <c r="A123" s="13" t="s">
        <v>168</v>
      </c>
    </row>
    <row r="124" spans="1:1" ht="23">
      <c r="A124" s="13" t="s">
        <v>244</v>
      </c>
    </row>
    <row r="125" spans="1:1" ht="23">
      <c r="A125" s="13" t="s">
        <v>169</v>
      </c>
    </row>
    <row r="126" spans="1:1" ht="23">
      <c r="A126" s="13" t="s">
        <v>245</v>
      </c>
    </row>
    <row r="127" spans="1:1" ht="23">
      <c r="A127" s="13" t="s">
        <v>170</v>
      </c>
    </row>
    <row r="128" spans="1:1" ht="23">
      <c r="A128" s="13" t="s">
        <v>246</v>
      </c>
    </row>
    <row r="129" spans="1:1" ht="23">
      <c r="A129" s="13" t="s">
        <v>171</v>
      </c>
    </row>
    <row r="130" spans="1:1" ht="23">
      <c r="A130" s="13" t="s">
        <v>247</v>
      </c>
    </row>
    <row r="131" spans="1:1" ht="23">
      <c r="A131" s="13" t="s">
        <v>172</v>
      </c>
    </row>
    <row r="132" spans="1:1" ht="23">
      <c r="A132" s="13" t="s">
        <v>248</v>
      </c>
    </row>
    <row r="133" spans="1:1" ht="23">
      <c r="A133" s="13" t="s">
        <v>173</v>
      </c>
    </row>
    <row r="134" spans="1:1" ht="23">
      <c r="A134" s="13" t="s">
        <v>249</v>
      </c>
    </row>
    <row r="135" spans="1:1" ht="23">
      <c r="A135" s="13" t="s">
        <v>174</v>
      </c>
    </row>
    <row r="136" spans="1:1" ht="23">
      <c r="A136" s="13" t="s">
        <v>250</v>
      </c>
    </row>
    <row r="137" spans="1:1" ht="23">
      <c r="A137" s="13" t="s">
        <v>175</v>
      </c>
    </row>
    <row r="138" spans="1:1" ht="23">
      <c r="A138" s="13" t="s">
        <v>251</v>
      </c>
    </row>
    <row r="139" spans="1:1" ht="23">
      <c r="A139" s="13" t="s">
        <v>176</v>
      </c>
    </row>
    <row r="140" spans="1:1" ht="23">
      <c r="A140" s="13" t="s">
        <v>252</v>
      </c>
    </row>
    <row r="141" spans="1:1" ht="23">
      <c r="A141" s="13" t="s">
        <v>177</v>
      </c>
    </row>
    <row r="142" spans="1:1" ht="23">
      <c r="A142" s="13" t="s">
        <v>253</v>
      </c>
    </row>
    <row r="143" spans="1:1" ht="23">
      <c r="A143" s="13" t="s">
        <v>178</v>
      </c>
    </row>
    <row r="144" spans="1:1" ht="23">
      <c r="A144" s="13" t="s">
        <v>254</v>
      </c>
    </row>
    <row r="145" spans="1:1" ht="23">
      <c r="A145" s="13" t="s">
        <v>179</v>
      </c>
    </row>
    <row r="146" spans="1:1" ht="23">
      <c r="A146" s="13" t="s">
        <v>255</v>
      </c>
    </row>
    <row r="147" spans="1:1" ht="23">
      <c r="A147" s="13" t="s">
        <v>180</v>
      </c>
    </row>
    <row r="148" spans="1:1" ht="23">
      <c r="A148" s="13" t="s">
        <v>256</v>
      </c>
    </row>
    <row r="149" spans="1:1" ht="23">
      <c r="A149" s="13" t="s">
        <v>181</v>
      </c>
    </row>
    <row r="150" spans="1:1" ht="23">
      <c r="A150" s="13" t="s">
        <v>257</v>
      </c>
    </row>
    <row r="151" spans="1:1" ht="23">
      <c r="A151" s="13" t="s">
        <v>182</v>
      </c>
    </row>
    <row r="152" spans="1:1" ht="23">
      <c r="A152" s="13" t="s">
        <v>258</v>
      </c>
    </row>
    <row r="153" spans="1:1" ht="23">
      <c r="A153" s="13" t="s">
        <v>183</v>
      </c>
    </row>
    <row r="154" spans="1:1" ht="23">
      <c r="A154" s="13" t="s">
        <v>259</v>
      </c>
    </row>
    <row r="155" spans="1:1" ht="23">
      <c r="A155" s="13" t="s">
        <v>184</v>
      </c>
    </row>
    <row r="156" spans="1:1" ht="23">
      <c r="A156" s="13" t="s">
        <v>260</v>
      </c>
    </row>
    <row r="157" spans="1:1" ht="23">
      <c r="A157" s="13" t="s">
        <v>185</v>
      </c>
    </row>
    <row r="158" spans="1:1" ht="23">
      <c r="A158" s="13" t="s">
        <v>261</v>
      </c>
    </row>
    <row r="159" spans="1:1" ht="23">
      <c r="A159" s="13" t="s">
        <v>123</v>
      </c>
    </row>
    <row r="160" spans="1:1" ht="23">
      <c r="A160" s="13" t="s">
        <v>127</v>
      </c>
    </row>
    <row r="161" spans="1:1" ht="23">
      <c r="A161" s="13" t="s">
        <v>284</v>
      </c>
    </row>
    <row r="162" spans="1:1" ht="23">
      <c r="A162" s="13" t="s">
        <v>186</v>
      </c>
    </row>
    <row r="163" spans="1:1" ht="23">
      <c r="A163" s="13" t="s">
        <v>262</v>
      </c>
    </row>
    <row r="164" spans="1:1" ht="23">
      <c r="A164" s="13" t="s">
        <v>187</v>
      </c>
    </row>
    <row r="165" spans="1:1" ht="23">
      <c r="A165" s="13" t="s">
        <v>263</v>
      </c>
    </row>
    <row r="166" spans="1:1" ht="23">
      <c r="A166" s="13" t="s">
        <v>188</v>
      </c>
    </row>
    <row r="167" spans="1:1" ht="23">
      <c r="A167" s="13" t="s">
        <v>264</v>
      </c>
    </row>
    <row r="168" spans="1:1" ht="23">
      <c r="A168" s="13" t="s">
        <v>189</v>
      </c>
    </row>
    <row r="169" spans="1:1" ht="23">
      <c r="A169" s="13" t="s">
        <v>265</v>
      </c>
    </row>
    <row r="170" spans="1:1" ht="23">
      <c r="A170" s="13" t="s">
        <v>190</v>
      </c>
    </row>
    <row r="171" spans="1:1" ht="23">
      <c r="A171" s="13" t="s">
        <v>266</v>
      </c>
    </row>
    <row r="172" spans="1:1" ht="23">
      <c r="A172" s="13" t="s">
        <v>191</v>
      </c>
    </row>
    <row r="173" spans="1:1" ht="23">
      <c r="A173" s="13" t="s">
        <v>267</v>
      </c>
    </row>
    <row r="174" spans="1:1" ht="23">
      <c r="A174" s="13" t="s">
        <v>192</v>
      </c>
    </row>
    <row r="175" spans="1:1" ht="23">
      <c r="A175" s="13" t="s">
        <v>268</v>
      </c>
    </row>
    <row r="176" spans="1:1" ht="23">
      <c r="A176" s="13" t="s">
        <v>193</v>
      </c>
    </row>
    <row r="177" spans="1:1" ht="23">
      <c r="A177" s="13" t="s">
        <v>269</v>
      </c>
    </row>
    <row r="178" spans="1:1" ht="23">
      <c r="A178" s="13" t="s">
        <v>194</v>
      </c>
    </row>
    <row r="179" spans="1:1" ht="23">
      <c r="A179" s="13" t="s">
        <v>270</v>
      </c>
    </row>
    <row r="180" spans="1:1" ht="23">
      <c r="A180" s="13" t="s">
        <v>195</v>
      </c>
    </row>
    <row r="181" spans="1:1" ht="23">
      <c r="A181" s="13" t="s">
        <v>271</v>
      </c>
    </row>
    <row r="182" spans="1:1" ht="23">
      <c r="A182" s="13" t="s">
        <v>196</v>
      </c>
    </row>
    <row r="183" spans="1:1" ht="23">
      <c r="A183" s="13" t="s">
        <v>272</v>
      </c>
    </row>
    <row r="184" spans="1:1" ht="23">
      <c r="A184" s="13" t="s">
        <v>197</v>
      </c>
    </row>
    <row r="185" spans="1:1" ht="23">
      <c r="A185" s="13" t="s">
        <v>273</v>
      </c>
    </row>
    <row r="186" spans="1:1" ht="23">
      <c r="A186" s="13" t="s">
        <v>198</v>
      </c>
    </row>
    <row r="187" spans="1:1" ht="23">
      <c r="A187" s="13" t="s">
        <v>274</v>
      </c>
    </row>
    <row r="188" spans="1:1" ht="23">
      <c r="A188" s="13" t="s">
        <v>199</v>
      </c>
    </row>
    <row r="189" spans="1:1" ht="23">
      <c r="A189" s="13" t="s">
        <v>275</v>
      </c>
    </row>
    <row r="190" spans="1:1" ht="23">
      <c r="A190" s="13" t="s">
        <v>200</v>
      </c>
    </row>
    <row r="191" spans="1:1" ht="23">
      <c r="A191" s="13" t="s">
        <v>276</v>
      </c>
    </row>
    <row r="192" spans="1:1" ht="23">
      <c r="A192" s="13" t="s">
        <v>201</v>
      </c>
    </row>
    <row r="193" spans="1:1" ht="23">
      <c r="A193" s="13" t="s">
        <v>277</v>
      </c>
    </row>
    <row r="194" spans="1:1" ht="23">
      <c r="A194" s="13" t="s">
        <v>202</v>
      </c>
    </row>
    <row r="195" spans="1:1" ht="23">
      <c r="A195" s="13" t="s">
        <v>278</v>
      </c>
    </row>
    <row r="196" spans="1:1" ht="23">
      <c r="A196" s="13" t="s">
        <v>203</v>
      </c>
    </row>
    <row r="197" spans="1:1" ht="23">
      <c r="A197" s="13" t="s">
        <v>279</v>
      </c>
    </row>
    <row r="198" spans="1:1">
      <c r="A198" s="12" t="s">
        <v>123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m pozzoni</cp:lastModifiedBy>
  <dcterms:created xsi:type="dcterms:W3CDTF">2021-03-24T11:07:22Z</dcterms:created>
  <dcterms:modified xsi:type="dcterms:W3CDTF">2021-04-21T13:40:05Z</dcterms:modified>
</cp:coreProperties>
</file>