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\Downloads\"/>
    </mc:Choice>
  </mc:AlternateContent>
  <bookViews>
    <workbookView xWindow="0" yWindow="0" windowWidth="22995" windowHeight="10215"/>
  </bookViews>
  <sheets>
    <sheet name="메잉플스토리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34" i="1"/>
  <c r="F25" i="1"/>
  <c r="G25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7" i="1"/>
  <c r="I7" i="1" s="1"/>
  <c r="F8" i="1"/>
  <c r="G8" i="1" s="1"/>
  <c r="F9" i="1"/>
  <c r="I9" i="1" s="1"/>
  <c r="I10" i="1"/>
  <c r="F11" i="1"/>
  <c r="I11" i="1" s="1"/>
  <c r="F12" i="1"/>
  <c r="I12" i="1" s="1"/>
  <c r="F13" i="1"/>
  <c r="I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I19" i="1" s="1"/>
  <c r="F20" i="1"/>
  <c r="G20" i="1" s="1"/>
  <c r="F21" i="1"/>
  <c r="I21" i="1" s="1"/>
  <c r="F22" i="1"/>
  <c r="G22" i="1" s="1"/>
  <c r="F23" i="1"/>
  <c r="I23" i="1" s="1"/>
  <c r="F24" i="1"/>
  <c r="G24" i="1" s="1"/>
  <c r="F26" i="1"/>
  <c r="F27" i="1"/>
  <c r="G27" i="1" s="1"/>
  <c r="F28" i="1"/>
  <c r="G28" i="1" s="1"/>
  <c r="F29" i="1"/>
  <c r="I29" i="1" s="1"/>
  <c r="F30" i="1"/>
  <c r="F31" i="1"/>
  <c r="G31" i="1" s="1"/>
  <c r="F32" i="1"/>
  <c r="G32" i="1" s="1"/>
  <c r="F33" i="1"/>
  <c r="I34" i="1"/>
  <c r="F35" i="1"/>
  <c r="G35" i="1" s="1"/>
  <c r="I33" i="1" l="1"/>
  <c r="I26" i="1"/>
  <c r="I30" i="1"/>
  <c r="I6" i="1"/>
  <c r="I28" i="1"/>
  <c r="I25" i="1"/>
  <c r="G23" i="1"/>
  <c r="I22" i="1"/>
  <c r="I20" i="1"/>
  <c r="I14" i="1"/>
  <c r="I8" i="1"/>
  <c r="G9" i="1"/>
  <c r="I15" i="1"/>
  <c r="I24" i="1"/>
  <c r="G26" i="1"/>
  <c r="G29" i="1"/>
  <c r="G30" i="1"/>
  <c r="I31" i="1"/>
  <c r="I32" i="1"/>
  <c r="G34" i="1"/>
  <c r="G33" i="1"/>
  <c r="I35" i="1"/>
  <c r="I27" i="1"/>
  <c r="G21" i="1"/>
  <c r="G19" i="1"/>
  <c r="I18" i="1"/>
  <c r="I17" i="1"/>
  <c r="I16" i="1"/>
  <c r="G12" i="1"/>
  <c r="G13" i="1"/>
  <c r="G10" i="1"/>
  <c r="G7" i="1"/>
  <c r="G6" i="1"/>
  <c r="G11" i="1"/>
  <c r="B16" i="1" l="1"/>
  <c r="B13" i="1"/>
  <c r="B29" i="1"/>
  <c r="B12" i="1"/>
  <c r="B32" i="1"/>
  <c r="B22" i="1"/>
  <c r="B31" i="1"/>
  <c r="B35" i="1"/>
  <c r="B19" i="1"/>
  <c r="B9" i="1"/>
  <c r="B25" i="1"/>
  <c r="B8" i="1"/>
  <c r="B34" i="1"/>
  <c r="B11" i="1"/>
  <c r="B30" i="1"/>
  <c r="B14" i="1"/>
  <c r="B21" i="1"/>
  <c r="B24" i="1"/>
  <c r="B17" i="1"/>
  <c r="B7" i="1"/>
  <c r="B20" i="1"/>
  <c r="B27" i="1"/>
  <c r="B10" i="1"/>
  <c r="B6" i="1"/>
  <c r="B23" i="1"/>
  <c r="B26" i="1"/>
  <c r="B33" i="1"/>
  <c r="B28" i="1"/>
  <c r="B18" i="1"/>
  <c r="B15" i="1"/>
  <c r="M7" i="1" l="1"/>
  <c r="M13" i="1"/>
  <c r="M19" i="1"/>
  <c r="M25" i="1"/>
  <c r="M31" i="1"/>
  <c r="L16" i="1"/>
  <c r="M21" i="1"/>
  <c r="M33" i="1"/>
  <c r="M12" i="1"/>
  <c r="M30" i="1"/>
  <c r="M8" i="1"/>
  <c r="M14" i="1"/>
  <c r="M20" i="1"/>
  <c r="M26" i="1"/>
  <c r="M32" i="1"/>
  <c r="M9" i="1"/>
  <c r="M15" i="1"/>
  <c r="M27" i="1"/>
  <c r="M18" i="1"/>
  <c r="M6" i="1"/>
  <c r="M10" i="1"/>
  <c r="M16" i="1"/>
  <c r="M22" i="1"/>
  <c r="M28" i="1"/>
  <c r="M34" i="1"/>
  <c r="M11" i="1"/>
  <c r="M17" i="1"/>
  <c r="M23" i="1"/>
  <c r="M29" i="1"/>
  <c r="M35" i="1"/>
  <c r="M24" i="1"/>
  <c r="L24" i="1"/>
  <c r="L30" i="1"/>
  <c r="L14" i="1"/>
  <c r="L20" i="1"/>
  <c r="L13" i="1"/>
  <c r="L18" i="1"/>
  <c r="L23" i="1"/>
  <c r="L12" i="1"/>
  <c r="L25" i="1"/>
  <c r="L31" i="1"/>
  <c r="L15" i="1"/>
  <c r="L21" i="1"/>
  <c r="L7" i="1"/>
  <c r="L34" i="1"/>
  <c r="L35" i="1"/>
  <c r="L26" i="1"/>
  <c r="L32" i="1"/>
  <c r="L22" i="1"/>
  <c r="L8" i="1"/>
  <c r="L28" i="1"/>
  <c r="L6" i="1"/>
  <c r="L29" i="1"/>
  <c r="L19" i="1"/>
  <c r="L27" i="1"/>
  <c r="L33" i="1"/>
  <c r="L17" i="1"/>
  <c r="L10" i="1"/>
  <c r="L9" i="1"/>
  <c r="L11" i="1"/>
  <c r="K16" i="1" l="1"/>
  <c r="K35" i="1"/>
  <c r="K28" i="1"/>
  <c r="K14" i="1"/>
  <c r="K27" i="1"/>
  <c r="K8" i="1"/>
  <c r="K23" i="1"/>
  <c r="K9" i="1"/>
  <c r="K30" i="1"/>
  <c r="K25" i="1"/>
  <c r="K15" i="1"/>
  <c r="K17" i="1"/>
  <c r="K10" i="1"/>
  <c r="K32" i="1"/>
  <c r="K12" i="1"/>
  <c r="K19" i="1"/>
  <c r="K29" i="1"/>
  <c r="K31" i="1"/>
  <c r="K11" i="1"/>
  <c r="K6" i="1"/>
  <c r="K26" i="1"/>
  <c r="K33" i="1"/>
  <c r="K13" i="1"/>
  <c r="K22" i="1"/>
  <c r="K24" i="1"/>
  <c r="K34" i="1"/>
  <c r="K18" i="1"/>
  <c r="K20" i="1"/>
  <c r="K21" i="1"/>
  <c r="K7" i="1"/>
</calcChain>
</file>

<file path=xl/sharedStrings.xml><?xml version="1.0" encoding="utf-8"?>
<sst xmlns="http://schemas.openxmlformats.org/spreadsheetml/2006/main" count="45" uniqueCount="45">
  <si>
    <t>순위</t>
    <phoneticPr fontId="6" type="noConversion"/>
  </si>
  <si>
    <t>아이템명</t>
    <phoneticPr fontId="6" type="noConversion"/>
  </si>
  <si>
    <t>희미한낙인의영혼석</t>
  </si>
  <si>
    <t>혼돈의파편</t>
  </si>
  <si>
    <t>현자의돌</t>
  </si>
  <si>
    <t>혼돈의칼날</t>
  </si>
  <si>
    <t>강력한혼돈의칼날</t>
  </si>
  <si>
    <t>최상급아이템결정</t>
  </si>
  <si>
    <t>상급아이템결정</t>
  </si>
  <si>
    <t>중급아이템결정</t>
  </si>
  <si>
    <t>은괴</t>
  </si>
  <si>
    <t>은의원석</t>
  </si>
  <si>
    <t>오팔</t>
  </si>
  <si>
    <t>오팔의원석</t>
  </si>
  <si>
    <t>은빛각인의인장</t>
  </si>
  <si>
    <t>금빛각인의인장</t>
  </si>
  <si>
    <t>에디셔널잠재능력부여주문서50</t>
  </si>
  <si>
    <t>에픽잠재능력부여주문서50</t>
  </si>
  <si>
    <t>순백의주문서10</t>
  </si>
  <si>
    <t>이노센트주문서50</t>
  </si>
  <si>
    <t>펫장비공격력스크롤100</t>
  </si>
  <si>
    <t>펫장비마력스크롤100</t>
  </si>
  <si>
    <t>쥬니퍼베리씨앗</t>
  </si>
  <si>
    <t>쥬니퍼베리씨앗오일</t>
  </si>
  <si>
    <t>히솝꽃오일</t>
  </si>
  <si>
    <t>꺼지지않는불꽃</t>
  </si>
  <si>
    <t>태초의정수</t>
  </si>
  <si>
    <t>태초의물방울석</t>
  </si>
  <si>
    <t>코어젬스톤</t>
  </si>
  <si>
    <t>주문의흔적</t>
  </si>
  <si>
    <t>본섭가격</t>
    <phoneticPr fontId="6" type="noConversion"/>
  </si>
  <si>
    <t>최종이득</t>
    <phoneticPr fontId="6" type="noConversion"/>
  </si>
  <si>
    <t>보유 메소</t>
    <phoneticPr fontId="6" type="noConversion"/>
  </si>
  <si>
    <t>수수료</t>
    <phoneticPr fontId="6" type="noConversion"/>
  </si>
  <si>
    <t>구매가능개수</t>
    <phoneticPr fontId="6" type="noConversion"/>
  </si>
  <si>
    <t>2021-08-06 기준</t>
    <phoneticPr fontId="6" type="noConversion"/>
  </si>
  <si>
    <t>순위</t>
    <phoneticPr fontId="6" type="noConversion"/>
  </si>
  <si>
    <t>이름</t>
    <phoneticPr fontId="6" type="noConversion"/>
  </si>
  <si>
    <t>최종이득</t>
    <phoneticPr fontId="6" type="noConversion"/>
  </si>
  <si>
    <t>버닝가격</t>
    <phoneticPr fontId="6" type="noConversion"/>
  </si>
  <si>
    <t>보급형에너지코어(A급)</t>
    <phoneticPr fontId="6" type="noConversion"/>
  </si>
  <si>
    <t>이득</t>
    <phoneticPr fontId="6" type="noConversion"/>
  </si>
  <si>
    <t>장인의큐브</t>
    <phoneticPr fontId="6" type="noConversion"/>
  </si>
  <si>
    <t xml:space="preserve"> v.Bete</t>
    <phoneticPr fontId="6" type="noConversion"/>
  </si>
  <si>
    <t>퍼센트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</si>
</sst>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%"/>
    <numFmt numFmtId="178" formatCode="General\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6" borderId="1" xfId="5" applyFont="1" applyBorder="1" applyAlignment="1" applyProtection="1">
      <alignment horizontal="center" vertical="center"/>
      <protection locked="0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7" fillId="6" borderId="1" xfId="5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Protection="1">
      <alignment vertical="center"/>
    </xf>
    <xf numFmtId="177" fontId="0" fillId="0" borderId="1" xfId="0" applyNumberFormat="1" applyBorder="1" applyAlignment="1" applyProtection="1">
      <alignment horizontal="center" vertical="center"/>
    </xf>
    <xf numFmtId="176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176" fontId="0" fillId="0" borderId="1" xfId="0" applyNumberFormat="1" applyBorder="1" applyAlignment="1" applyProtection="1">
      <alignment horizontal="center"/>
      <protection locked="0"/>
    </xf>
    <xf numFmtId="176" fontId="0" fillId="0" borderId="1" xfId="0" applyNumberFormat="1" applyBorder="1" applyAlignment="1">
      <alignment horizontal="center" vertical="center"/>
    </xf>
    <xf numFmtId="0" fontId="7" fillId="4" borderId="2" xfId="3" applyNumberFormat="1" applyFont="1" applyBorder="1" applyAlignment="1">
      <alignment horizontal="center" vertical="center"/>
    </xf>
    <xf numFmtId="0" fontId="7" fillId="4" borderId="3" xfId="3" applyNumberFormat="1" applyFont="1" applyBorder="1" applyAlignment="1">
      <alignment horizontal="center" vertical="center"/>
    </xf>
    <xf numFmtId="0" fontId="7" fillId="4" borderId="4" xfId="3" applyNumberFormat="1" applyFont="1" applyBorder="1" applyAlignment="1">
      <alignment horizontal="center" vertical="center"/>
    </xf>
    <xf numFmtId="0" fontId="7" fillId="4" borderId="5" xfId="3" applyNumberFormat="1" applyFont="1" applyBorder="1" applyAlignment="1">
      <alignment horizontal="center" vertical="center"/>
    </xf>
    <xf numFmtId="0" fontId="7" fillId="4" borderId="6" xfId="3" applyNumberFormat="1" applyFont="1" applyBorder="1" applyAlignment="1">
      <alignment horizontal="center" vertical="center"/>
    </xf>
    <xf numFmtId="0" fontId="7" fillId="4" borderId="7" xfId="3" applyNumberFormat="1" applyFont="1" applyBorder="1" applyAlignment="1">
      <alignment horizontal="center" vertical="center"/>
    </xf>
    <xf numFmtId="0" fontId="8" fillId="5" borderId="8" xfId="4" applyFont="1" applyBorder="1" applyAlignment="1">
      <alignment horizontal="center" vertical="center"/>
    </xf>
    <xf numFmtId="0" fontId="8" fillId="5" borderId="9" xfId="4" applyFont="1" applyBorder="1" applyAlignment="1">
      <alignment horizontal="center" vertical="center"/>
    </xf>
  </cellXfs>
  <cellStyles count="6">
    <cellStyle name="40% - 강조색1" xfId="4" builtinId="31"/>
    <cellStyle name="60% - 강조색1" xfId="5" builtinId="32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abSelected="1" workbookViewId="0">
      <selection activeCell="F8" sqref="F8"/>
    </sheetView>
  </sheetViews>
  <sheetFormatPr defaultRowHeight="16.5" x14ac:dyDescent="0.3"/>
  <cols>
    <col min="3" max="3" width="29.875" bestFit="1" customWidth="1"/>
    <col min="4" max="6" width="15.625" customWidth="1"/>
    <col min="7" max="7" width="11.625" bestFit="1" customWidth="1"/>
    <col min="8" max="8" width="13.25" bestFit="1" customWidth="1"/>
    <col min="9" max="9" width="17.75" customWidth="1"/>
    <col min="12" max="12" width="29.875" customWidth="1"/>
    <col min="13" max="13" width="15.625" customWidth="1"/>
  </cols>
  <sheetData>
    <row r="2" spans="2:13" x14ac:dyDescent="0.3">
      <c r="B2" s="1"/>
      <c r="C2" s="3" t="s">
        <v>32</v>
      </c>
      <c r="D2" s="4" t="s">
        <v>33</v>
      </c>
      <c r="E2" s="1"/>
      <c r="F2" s="15" t="s">
        <v>35</v>
      </c>
      <c r="G2" s="16"/>
      <c r="H2" s="16"/>
      <c r="I2" s="17"/>
      <c r="L2" s="21" t="s">
        <v>43</v>
      </c>
    </row>
    <row r="3" spans="2:13" x14ac:dyDescent="0.3">
      <c r="B3" s="1"/>
      <c r="C3" s="14">
        <v>100000000</v>
      </c>
      <c r="D3" s="2">
        <v>5</v>
      </c>
      <c r="E3" s="1"/>
      <c r="F3" s="18"/>
      <c r="G3" s="19"/>
      <c r="H3" s="19"/>
      <c r="I3" s="20"/>
      <c r="L3" s="22"/>
    </row>
    <row r="4" spans="2:13" x14ac:dyDescent="0.3">
      <c r="B4" s="1"/>
      <c r="C4" s="1"/>
      <c r="D4" s="1"/>
      <c r="E4" s="1"/>
      <c r="F4" s="1"/>
      <c r="G4" s="1"/>
      <c r="H4" s="1"/>
      <c r="I4" s="1"/>
    </row>
    <row r="5" spans="2:13" x14ac:dyDescent="0.3">
      <c r="B5" s="7" t="s">
        <v>0</v>
      </c>
      <c r="C5" s="5" t="s">
        <v>1</v>
      </c>
      <c r="D5" s="5" t="s">
        <v>30</v>
      </c>
      <c r="E5" s="5" t="s">
        <v>39</v>
      </c>
      <c r="F5" s="7" t="s">
        <v>41</v>
      </c>
      <c r="G5" s="7" t="s">
        <v>44</v>
      </c>
      <c r="H5" s="7" t="s">
        <v>34</v>
      </c>
      <c r="I5" s="7" t="s">
        <v>31</v>
      </c>
      <c r="J5" s="9"/>
      <c r="K5" s="7" t="s">
        <v>36</v>
      </c>
      <c r="L5" s="7" t="s">
        <v>37</v>
      </c>
      <c r="M5" s="7" t="s">
        <v>38</v>
      </c>
    </row>
    <row r="6" spans="2:13" x14ac:dyDescent="0.3">
      <c r="B6" s="8">
        <f>RANK(I6, $I$6:$I$35)</f>
        <v>23</v>
      </c>
      <c r="C6" s="12" t="s">
        <v>2</v>
      </c>
      <c r="D6" s="13">
        <v>777777</v>
      </c>
      <c r="E6" s="6">
        <v>850000</v>
      </c>
      <c r="F6" s="11">
        <f>D6-E6</f>
        <v>-72223</v>
      </c>
      <c r="G6" s="10">
        <f>F6/D6</f>
        <v>-9.2858235715378573E-2</v>
      </c>
      <c r="H6" s="11">
        <f>$C$3/D6</f>
        <v>128.57155714298571</v>
      </c>
      <c r="I6" s="11">
        <f>F6*H6 - (F6*H6*$D$3/100)-2000</f>
        <v>-8823532.3929609656</v>
      </c>
      <c r="J6" s="9"/>
      <c r="K6" s="8">
        <f>RANK(M6, $M$6:$M$35)</f>
        <v>1</v>
      </c>
      <c r="L6" s="8" t="str">
        <f>VLOOKUP(ROW(A1),$B$5:$I$35, 2, FALSE)</f>
        <v>혼돈의칼날</v>
      </c>
      <c r="M6" s="11">
        <f>VLOOKUP(ROW(A1),$B$5:$I$35, 8, FALSE)</f>
        <v>52775725</v>
      </c>
    </row>
    <row r="7" spans="2:13" x14ac:dyDescent="0.3">
      <c r="B7" s="8">
        <f t="shared" ref="B7:B35" si="0">RANK(I7, $I$6:$I$35)</f>
        <v>11</v>
      </c>
      <c r="C7" s="12" t="s">
        <v>40</v>
      </c>
      <c r="D7" s="13">
        <v>3190000</v>
      </c>
      <c r="E7" s="6">
        <v>2488888</v>
      </c>
      <c r="F7" s="11">
        <f t="shared" ref="F7:F35" si="1">D7-E7</f>
        <v>701112</v>
      </c>
      <c r="G7" s="10">
        <f t="shared" ref="G7:G35" si="2">F7/D7</f>
        <v>0.21978432601880879</v>
      </c>
      <c r="H7" s="11">
        <f t="shared" ref="H7:H35" si="3">$C$3/D7</f>
        <v>31.347962382445139</v>
      </c>
      <c r="I7" s="11">
        <f t="shared" ref="I7:I35" si="4">F7*H7 - (F7*H7*$D$3/100)-2000</f>
        <v>20877510.971786834</v>
      </c>
      <c r="J7" s="9"/>
      <c r="K7" s="8">
        <f t="shared" ref="K7:K35" si="5">RANK(M7, $M$6:$M$35)</f>
        <v>2</v>
      </c>
      <c r="L7" s="8" t="str">
        <f t="shared" ref="L7:L35" si="6">VLOOKUP(ROW(A2),$B$5:$I$35, 2, FALSE)</f>
        <v>펫장비마력스크롤100</v>
      </c>
      <c r="M7" s="11">
        <f t="shared" ref="M7:M35" si="7">VLOOKUP(ROW(A2),$B$5:$I$35, 8, FALSE)</f>
        <v>50973609.756097563</v>
      </c>
    </row>
    <row r="8" spans="2:13" x14ac:dyDescent="0.3">
      <c r="B8" s="8">
        <f t="shared" si="0"/>
        <v>8</v>
      </c>
      <c r="C8" s="12" t="s">
        <v>3</v>
      </c>
      <c r="D8" s="13">
        <v>4444443</v>
      </c>
      <c r="E8" s="6">
        <v>3333333</v>
      </c>
      <c r="F8" s="11">
        <f t="shared" si="1"/>
        <v>1111110</v>
      </c>
      <c r="G8" s="10">
        <f t="shared" si="2"/>
        <v>0.24999983124994515</v>
      </c>
      <c r="H8" s="11">
        <f t="shared" si="3"/>
        <v>22.500007312502376</v>
      </c>
      <c r="I8" s="11">
        <f t="shared" si="4"/>
        <v>23747983.968744792</v>
      </c>
      <c r="J8" s="9"/>
      <c r="K8" s="8">
        <f t="shared" si="5"/>
        <v>3</v>
      </c>
      <c r="L8" s="8" t="str">
        <f t="shared" si="6"/>
        <v>장인의큐브</v>
      </c>
      <c r="M8" s="11">
        <f t="shared" si="7"/>
        <v>40712281.836734422</v>
      </c>
    </row>
    <row r="9" spans="2:13" x14ac:dyDescent="0.3">
      <c r="B9" s="8">
        <f t="shared" si="0"/>
        <v>27</v>
      </c>
      <c r="C9" s="12" t="s">
        <v>4</v>
      </c>
      <c r="D9" s="13">
        <v>11111</v>
      </c>
      <c r="E9" s="6">
        <v>33333</v>
      </c>
      <c r="F9" s="11">
        <f t="shared" si="1"/>
        <v>-22222</v>
      </c>
      <c r="G9" s="10">
        <f t="shared" si="2"/>
        <v>-2</v>
      </c>
      <c r="H9" s="11">
        <f t="shared" si="3"/>
        <v>9000.0900009000088</v>
      </c>
      <c r="I9" s="11">
        <f t="shared" si="4"/>
        <v>-190002000</v>
      </c>
      <c r="J9" s="9"/>
      <c r="K9" s="8">
        <f t="shared" si="5"/>
        <v>4</v>
      </c>
      <c r="L9" s="8" t="str">
        <f t="shared" si="6"/>
        <v>이노센트주문서50</v>
      </c>
      <c r="M9" s="11">
        <f t="shared" si="7"/>
        <v>33467015.739842627</v>
      </c>
    </row>
    <row r="10" spans="2:13" x14ac:dyDescent="0.3">
      <c r="B10" s="8">
        <f t="shared" si="0"/>
        <v>1</v>
      </c>
      <c r="C10" s="12" t="s">
        <v>5</v>
      </c>
      <c r="D10" s="13">
        <v>1800000</v>
      </c>
      <c r="E10" s="6">
        <v>545553</v>
      </c>
      <c r="F10" s="11">
        <v>999999</v>
      </c>
      <c r="G10" s="10">
        <f t="shared" si="2"/>
        <v>0.55555500000000002</v>
      </c>
      <c r="H10" s="11">
        <f t="shared" si="3"/>
        <v>55.555555555555557</v>
      </c>
      <c r="I10" s="11">
        <f t="shared" si="4"/>
        <v>52775725</v>
      </c>
      <c r="J10" s="9"/>
      <c r="K10" s="8">
        <f t="shared" si="5"/>
        <v>5</v>
      </c>
      <c r="L10" s="8" t="str">
        <f>VLOOKUP(ROW(A5),$B$5:$I$35, 2, FALSE)</f>
        <v>히솝꽃오일</v>
      </c>
      <c r="M10" s="11">
        <f t="shared" si="7"/>
        <v>31028181.939881343</v>
      </c>
    </row>
    <row r="11" spans="2:13" x14ac:dyDescent="0.3">
      <c r="B11" s="8">
        <f t="shared" si="0"/>
        <v>14</v>
      </c>
      <c r="C11" s="12" t="s">
        <v>6</v>
      </c>
      <c r="D11" s="13">
        <v>5381111</v>
      </c>
      <c r="E11" s="6">
        <v>4444444</v>
      </c>
      <c r="F11" s="11">
        <f t="shared" si="1"/>
        <v>936667</v>
      </c>
      <c r="G11" s="10">
        <f t="shared" si="2"/>
        <v>0.17406572731913539</v>
      </c>
      <c r="H11" s="11">
        <f t="shared" si="3"/>
        <v>18.583522993671753</v>
      </c>
      <c r="I11" s="11">
        <f t="shared" si="4"/>
        <v>16534244.095317863</v>
      </c>
      <c r="J11" s="9"/>
      <c r="K11" s="8">
        <f t="shared" si="5"/>
        <v>6</v>
      </c>
      <c r="L11" s="8" t="str">
        <f t="shared" si="6"/>
        <v>주문의흔적</v>
      </c>
      <c r="M11" s="11">
        <f t="shared" si="7"/>
        <v>28957605.448567402</v>
      </c>
    </row>
    <row r="12" spans="2:13" x14ac:dyDescent="0.3">
      <c r="B12" s="8">
        <f t="shared" si="0"/>
        <v>30</v>
      </c>
      <c r="C12" s="12" t="s">
        <v>7</v>
      </c>
      <c r="D12" s="13">
        <v>5222</v>
      </c>
      <c r="E12" s="6">
        <v>91111</v>
      </c>
      <c r="F12" s="11">
        <f t="shared" si="1"/>
        <v>-85889</v>
      </c>
      <c r="G12" s="10">
        <f t="shared" si="2"/>
        <v>-16.447529682114133</v>
      </c>
      <c r="H12" s="11">
        <f t="shared" si="3"/>
        <v>19149.751053236309</v>
      </c>
      <c r="I12" s="11">
        <f t="shared" si="4"/>
        <v>-1562517319.8008428</v>
      </c>
      <c r="J12" s="9"/>
      <c r="K12" s="8">
        <f t="shared" si="5"/>
        <v>7</v>
      </c>
      <c r="L12" s="8" t="str">
        <f t="shared" si="6"/>
        <v>에디셔널잠재능력부여주문서50</v>
      </c>
      <c r="M12" s="11">
        <f t="shared" si="7"/>
        <v>28727210.352599982</v>
      </c>
    </row>
    <row r="13" spans="2:13" x14ac:dyDescent="0.3">
      <c r="B13" s="8">
        <f t="shared" si="0"/>
        <v>28</v>
      </c>
      <c r="C13" s="12" t="s">
        <v>8</v>
      </c>
      <c r="D13" s="13">
        <v>26666</v>
      </c>
      <c r="E13" s="6">
        <v>84988</v>
      </c>
      <c r="F13" s="11">
        <f t="shared" si="1"/>
        <v>-58322</v>
      </c>
      <c r="G13" s="10">
        <f t="shared" si="2"/>
        <v>-2.187129678241956</v>
      </c>
      <c r="H13" s="11">
        <f t="shared" si="3"/>
        <v>3750.0937523438088</v>
      </c>
      <c r="I13" s="11">
        <f t="shared" si="4"/>
        <v>-207779319.43298584</v>
      </c>
      <c r="J13" s="9"/>
      <c r="K13" s="8">
        <f t="shared" si="5"/>
        <v>8</v>
      </c>
      <c r="L13" s="8" t="str">
        <f t="shared" si="6"/>
        <v>혼돈의파편</v>
      </c>
      <c r="M13" s="11">
        <f t="shared" si="7"/>
        <v>23747983.968744792</v>
      </c>
    </row>
    <row r="14" spans="2:13" x14ac:dyDescent="0.3">
      <c r="B14" s="8">
        <f t="shared" si="0"/>
        <v>9</v>
      </c>
      <c r="C14" s="12" t="s">
        <v>9</v>
      </c>
      <c r="D14" s="13">
        <v>74000</v>
      </c>
      <c r="E14" s="6">
        <v>56665</v>
      </c>
      <c r="F14" s="11">
        <f t="shared" si="1"/>
        <v>17335</v>
      </c>
      <c r="G14" s="10">
        <f t="shared" si="2"/>
        <v>0.23425675675675675</v>
      </c>
      <c r="H14" s="11">
        <f t="shared" si="3"/>
        <v>1351.3513513513512</v>
      </c>
      <c r="I14" s="11">
        <f t="shared" si="4"/>
        <v>22252391.891891893</v>
      </c>
      <c r="J14" s="9"/>
      <c r="K14" s="8">
        <f t="shared" si="5"/>
        <v>9</v>
      </c>
      <c r="L14" s="8" t="str">
        <f t="shared" si="6"/>
        <v>중급아이템결정</v>
      </c>
      <c r="M14" s="11">
        <f t="shared" si="7"/>
        <v>22252391.891891893</v>
      </c>
    </row>
    <row r="15" spans="2:13" x14ac:dyDescent="0.3">
      <c r="B15" s="8">
        <f t="shared" si="0"/>
        <v>16</v>
      </c>
      <c r="C15" s="12" t="s">
        <v>10</v>
      </c>
      <c r="D15" s="13">
        <v>151879</v>
      </c>
      <c r="E15" s="6">
        <v>130000</v>
      </c>
      <c r="F15" s="11">
        <f t="shared" si="1"/>
        <v>21879</v>
      </c>
      <c r="G15" s="10">
        <f t="shared" si="2"/>
        <v>0.14405546520585466</v>
      </c>
      <c r="H15" s="11">
        <f t="shared" si="3"/>
        <v>658.41887291857336</v>
      </c>
      <c r="I15" s="11">
        <f t="shared" si="4"/>
        <v>13683269.194556193</v>
      </c>
      <c r="J15" s="9"/>
      <c r="K15" s="8">
        <f t="shared" si="5"/>
        <v>10</v>
      </c>
      <c r="L15" s="8" t="str">
        <f t="shared" si="6"/>
        <v>순백의주문서10</v>
      </c>
      <c r="M15" s="11">
        <f t="shared" si="7"/>
        <v>21588909.09090909</v>
      </c>
    </row>
    <row r="16" spans="2:13" x14ac:dyDescent="0.3">
      <c r="B16" s="8">
        <f t="shared" si="0"/>
        <v>17</v>
      </c>
      <c r="C16" s="12" t="s">
        <v>11</v>
      </c>
      <c r="D16" s="13">
        <v>70000</v>
      </c>
      <c r="E16" s="6">
        <v>61111</v>
      </c>
      <c r="F16" s="11">
        <f t="shared" si="1"/>
        <v>8889</v>
      </c>
      <c r="G16" s="10">
        <f t="shared" si="2"/>
        <v>0.12698571428571429</v>
      </c>
      <c r="H16" s="11">
        <f t="shared" si="3"/>
        <v>1428.5714285714287</v>
      </c>
      <c r="I16" s="11">
        <f t="shared" si="4"/>
        <v>12061642.857142858</v>
      </c>
      <c r="J16" s="9"/>
      <c r="K16" s="8">
        <f t="shared" si="5"/>
        <v>11</v>
      </c>
      <c r="L16" s="8" t="str">
        <f>VLOOKUP(ROW(A11),$B$5:$I$35, 2, FALSE)</f>
        <v>보급형에너지코어(A급)</v>
      </c>
      <c r="M16" s="11">
        <f t="shared" si="7"/>
        <v>20877510.971786834</v>
      </c>
    </row>
    <row r="17" spans="2:13" x14ac:dyDescent="0.3">
      <c r="B17" s="8">
        <f t="shared" si="0"/>
        <v>12</v>
      </c>
      <c r="C17" s="12" t="s">
        <v>12</v>
      </c>
      <c r="D17" s="13">
        <v>152888</v>
      </c>
      <c r="E17" s="6">
        <v>120000</v>
      </c>
      <c r="F17" s="11">
        <f t="shared" si="1"/>
        <v>32888</v>
      </c>
      <c r="G17" s="10">
        <f t="shared" si="2"/>
        <v>0.21511171576578933</v>
      </c>
      <c r="H17" s="11">
        <f t="shared" si="3"/>
        <v>654.07357019517553</v>
      </c>
      <c r="I17" s="11">
        <f t="shared" si="4"/>
        <v>20433612.997749988</v>
      </c>
      <c r="J17" s="9"/>
      <c r="K17" s="8">
        <f t="shared" si="5"/>
        <v>12</v>
      </c>
      <c r="L17" s="8" t="str">
        <f t="shared" si="6"/>
        <v>오팔</v>
      </c>
      <c r="M17" s="11">
        <f t="shared" si="7"/>
        <v>20433612.997749988</v>
      </c>
    </row>
    <row r="18" spans="2:13" x14ac:dyDescent="0.3">
      <c r="B18" s="8">
        <f t="shared" si="0"/>
        <v>22</v>
      </c>
      <c r="C18" s="12" t="s">
        <v>13</v>
      </c>
      <c r="D18" s="13">
        <v>68800</v>
      </c>
      <c r="E18" s="6">
        <v>68888</v>
      </c>
      <c r="F18" s="11">
        <f t="shared" si="1"/>
        <v>-88</v>
      </c>
      <c r="G18" s="10">
        <f t="shared" si="2"/>
        <v>-1.2790697674418604E-3</v>
      </c>
      <c r="H18" s="11">
        <f t="shared" si="3"/>
        <v>1453.4883720930231</v>
      </c>
      <c r="I18" s="11">
        <f t="shared" si="4"/>
        <v>-123511.62790697673</v>
      </c>
      <c r="J18" s="9"/>
      <c r="K18" s="8">
        <f t="shared" si="5"/>
        <v>13</v>
      </c>
      <c r="L18" s="8" t="str">
        <f t="shared" si="6"/>
        <v>태초의정수</v>
      </c>
      <c r="M18" s="11">
        <f t="shared" si="7"/>
        <v>20406291.559840661</v>
      </c>
    </row>
    <row r="19" spans="2:13" x14ac:dyDescent="0.3">
      <c r="B19" s="8">
        <f t="shared" si="0"/>
        <v>29</v>
      </c>
      <c r="C19" s="12" t="s">
        <v>14</v>
      </c>
      <c r="D19" s="13">
        <v>801111</v>
      </c>
      <c r="E19" s="6">
        <v>3299999</v>
      </c>
      <c r="F19" s="11">
        <f t="shared" si="1"/>
        <v>-2498888</v>
      </c>
      <c r="G19" s="10">
        <f t="shared" si="2"/>
        <v>-3.1192781025351044</v>
      </c>
      <c r="H19" s="11">
        <f t="shared" si="3"/>
        <v>124.8266469939871</v>
      </c>
      <c r="I19" s="11">
        <f t="shared" si="4"/>
        <v>-296333419.74083489</v>
      </c>
      <c r="J19" s="9"/>
      <c r="K19" s="8">
        <f t="shared" si="5"/>
        <v>14</v>
      </c>
      <c r="L19" s="8" t="str">
        <f t="shared" si="6"/>
        <v>강력한혼돈의칼날</v>
      </c>
      <c r="M19" s="11">
        <f t="shared" si="7"/>
        <v>16534244.095317863</v>
      </c>
    </row>
    <row r="20" spans="2:13" x14ac:dyDescent="0.3">
      <c r="B20" s="8">
        <f t="shared" si="0"/>
        <v>26</v>
      </c>
      <c r="C20" s="12" t="s">
        <v>15</v>
      </c>
      <c r="D20" s="13">
        <v>1799990</v>
      </c>
      <c r="E20" s="6">
        <v>4999999</v>
      </c>
      <c r="F20" s="11">
        <f t="shared" si="1"/>
        <v>-3200009</v>
      </c>
      <c r="G20" s="10">
        <f t="shared" si="2"/>
        <v>-1.7777926544036355</v>
      </c>
      <c r="H20" s="11">
        <f t="shared" si="3"/>
        <v>55.555864199245555</v>
      </c>
      <c r="I20" s="11">
        <f t="shared" si="4"/>
        <v>-168892302.16834539</v>
      </c>
      <c r="J20" s="9"/>
      <c r="K20" s="8">
        <f t="shared" si="5"/>
        <v>15</v>
      </c>
      <c r="L20" s="8" t="str">
        <f t="shared" si="6"/>
        <v>꺼지지않는불꽃</v>
      </c>
      <c r="M20" s="11">
        <f t="shared" si="7"/>
        <v>15831321.458330363</v>
      </c>
    </row>
    <row r="21" spans="2:13" x14ac:dyDescent="0.3">
      <c r="B21" s="8">
        <f t="shared" si="0"/>
        <v>7</v>
      </c>
      <c r="C21" s="12" t="s">
        <v>16</v>
      </c>
      <c r="D21" s="13">
        <v>8887777</v>
      </c>
      <c r="E21" s="6">
        <v>6200000</v>
      </c>
      <c r="F21" s="11">
        <f t="shared" si="1"/>
        <v>2687777</v>
      </c>
      <c r="G21" s="10">
        <f t="shared" si="2"/>
        <v>0.302412740553684</v>
      </c>
      <c r="H21" s="11">
        <f t="shared" si="3"/>
        <v>11.251407410424452</v>
      </c>
      <c r="I21" s="11">
        <f t="shared" si="4"/>
        <v>28727210.352599982</v>
      </c>
      <c r="J21" s="9"/>
      <c r="K21" s="8">
        <f t="shared" si="5"/>
        <v>16</v>
      </c>
      <c r="L21" s="8" t="str">
        <f t="shared" si="6"/>
        <v>은괴</v>
      </c>
      <c r="M21" s="11">
        <f t="shared" si="7"/>
        <v>13683269.194556193</v>
      </c>
    </row>
    <row r="22" spans="2:13" x14ac:dyDescent="0.3">
      <c r="B22" s="8">
        <f t="shared" si="0"/>
        <v>25</v>
      </c>
      <c r="C22" s="12" t="s">
        <v>17</v>
      </c>
      <c r="D22" s="13">
        <v>13980000</v>
      </c>
      <c r="E22" s="6">
        <v>18888888</v>
      </c>
      <c r="F22" s="11">
        <f t="shared" si="1"/>
        <v>-4908888</v>
      </c>
      <c r="G22" s="10">
        <f t="shared" si="2"/>
        <v>-0.35113648068669528</v>
      </c>
      <c r="H22" s="11">
        <f t="shared" si="3"/>
        <v>7.1530758226037197</v>
      </c>
      <c r="I22" s="11">
        <f t="shared" si="4"/>
        <v>-33359965.665236052</v>
      </c>
      <c r="J22" s="9"/>
      <c r="K22" s="8">
        <f t="shared" si="5"/>
        <v>17</v>
      </c>
      <c r="L22" s="8" t="str">
        <f t="shared" si="6"/>
        <v>은의원석</v>
      </c>
      <c r="M22" s="11">
        <f t="shared" si="7"/>
        <v>12061642.857142858</v>
      </c>
    </row>
    <row r="23" spans="2:13" x14ac:dyDescent="0.3">
      <c r="B23" s="8">
        <f t="shared" si="0"/>
        <v>10</v>
      </c>
      <c r="C23" s="12" t="s">
        <v>18</v>
      </c>
      <c r="D23" s="13">
        <v>4400000</v>
      </c>
      <c r="E23" s="6">
        <v>3400000</v>
      </c>
      <c r="F23" s="11">
        <f t="shared" si="1"/>
        <v>1000000</v>
      </c>
      <c r="G23" s="10">
        <f t="shared" si="2"/>
        <v>0.22727272727272727</v>
      </c>
      <c r="H23" s="11">
        <f t="shared" si="3"/>
        <v>22.727272727272727</v>
      </c>
      <c r="I23" s="11">
        <f t="shared" si="4"/>
        <v>21588909.09090909</v>
      </c>
      <c r="J23" s="9"/>
      <c r="K23" s="8">
        <f t="shared" si="5"/>
        <v>18</v>
      </c>
      <c r="L23" s="8" t="str">
        <f>VLOOKUP(ROW(A18),$B$5:$I$35, 2, FALSE)</f>
        <v>쥬니퍼베리씨앗오일</v>
      </c>
      <c r="M23" s="11">
        <f t="shared" si="7"/>
        <v>11872948.04684253</v>
      </c>
    </row>
    <row r="24" spans="2:13" x14ac:dyDescent="0.3">
      <c r="B24" s="8">
        <f t="shared" si="0"/>
        <v>4</v>
      </c>
      <c r="C24" s="12" t="s">
        <v>19</v>
      </c>
      <c r="D24" s="13">
        <v>13879999</v>
      </c>
      <c r="E24" s="6">
        <v>8990000</v>
      </c>
      <c r="F24" s="11">
        <f t="shared" si="1"/>
        <v>4889999</v>
      </c>
      <c r="G24" s="10">
        <f t="shared" si="2"/>
        <v>0.35230542884044874</v>
      </c>
      <c r="H24" s="11">
        <f t="shared" si="3"/>
        <v>7.2046114700728721</v>
      </c>
      <c r="I24" s="11">
        <f t="shared" si="4"/>
        <v>33467015.739842627</v>
      </c>
      <c r="J24" s="9"/>
      <c r="K24" s="8">
        <f t="shared" si="5"/>
        <v>19</v>
      </c>
      <c r="L24" s="8" t="str">
        <f t="shared" si="6"/>
        <v>코어젬스톤</v>
      </c>
      <c r="M24" s="11">
        <f t="shared" si="7"/>
        <v>11433189.583333332</v>
      </c>
    </row>
    <row r="25" spans="2:13" x14ac:dyDescent="0.3">
      <c r="B25" s="8">
        <f t="shared" si="0"/>
        <v>24</v>
      </c>
      <c r="C25" s="12" t="s">
        <v>20</v>
      </c>
      <c r="D25" s="13">
        <v>45000000</v>
      </c>
      <c r="E25" s="6">
        <v>55999999</v>
      </c>
      <c r="F25" s="11">
        <f>D25-E25</f>
        <v>-10999999</v>
      </c>
      <c r="G25" s="10">
        <f t="shared" si="2"/>
        <v>-0.24444442222222224</v>
      </c>
      <c r="H25" s="11">
        <f t="shared" si="3"/>
        <v>2.2222222222222223</v>
      </c>
      <c r="I25" s="11">
        <f t="shared" si="4"/>
        <v>-23224220.111111112</v>
      </c>
      <c r="J25" s="9"/>
      <c r="K25" s="8">
        <f t="shared" si="5"/>
        <v>20</v>
      </c>
      <c r="L25" s="8" t="str">
        <f t="shared" si="6"/>
        <v>쥬니퍼베리씨앗</v>
      </c>
      <c r="M25" s="11">
        <f t="shared" si="7"/>
        <v>10780843.282843282</v>
      </c>
    </row>
    <row r="26" spans="2:13" x14ac:dyDescent="0.3">
      <c r="B26" s="8">
        <f t="shared" si="0"/>
        <v>2</v>
      </c>
      <c r="C26" s="12" t="s">
        <v>21</v>
      </c>
      <c r="D26" s="13">
        <v>41000000</v>
      </c>
      <c r="E26" s="6">
        <v>19000000</v>
      </c>
      <c r="F26" s="11">
        <f t="shared" si="1"/>
        <v>22000000</v>
      </c>
      <c r="G26" s="10">
        <f t="shared" si="2"/>
        <v>0.53658536585365857</v>
      </c>
      <c r="H26" s="11">
        <f t="shared" si="3"/>
        <v>2.4390243902439024</v>
      </c>
      <c r="I26" s="11">
        <f t="shared" si="4"/>
        <v>50973609.756097563</v>
      </c>
      <c r="J26" s="9"/>
      <c r="K26" s="8">
        <f t="shared" si="5"/>
        <v>21</v>
      </c>
      <c r="L26" s="8" t="str">
        <f t="shared" si="6"/>
        <v>태초의물방울석</v>
      </c>
      <c r="M26" s="11">
        <f t="shared" si="7"/>
        <v>-1978.409090909091</v>
      </c>
    </row>
    <row r="27" spans="2:13" x14ac:dyDescent="0.3">
      <c r="B27" s="8">
        <f t="shared" si="0"/>
        <v>20</v>
      </c>
      <c r="C27" s="12" t="s">
        <v>22</v>
      </c>
      <c r="D27" s="13">
        <v>222222</v>
      </c>
      <c r="E27" s="6">
        <v>196999</v>
      </c>
      <c r="F27" s="11">
        <f t="shared" si="1"/>
        <v>25223</v>
      </c>
      <c r="G27" s="10">
        <f t="shared" si="2"/>
        <v>0.1135036135036135</v>
      </c>
      <c r="H27" s="11">
        <f t="shared" si="3"/>
        <v>450.00045000044997</v>
      </c>
      <c r="I27" s="11">
        <f t="shared" si="4"/>
        <v>10780843.282843282</v>
      </c>
      <c r="J27" s="9"/>
      <c r="K27" s="8">
        <f t="shared" si="5"/>
        <v>22</v>
      </c>
      <c r="L27" s="8" t="str">
        <f>VLOOKUP(ROW(A22),$B$5:$I$35, 2, FALSE)</f>
        <v>오팔의원석</v>
      </c>
      <c r="M27" s="11">
        <f t="shared" si="7"/>
        <v>-123511.62790697673</v>
      </c>
    </row>
    <row r="28" spans="2:13" x14ac:dyDescent="0.3">
      <c r="B28" s="8">
        <f t="shared" si="0"/>
        <v>18</v>
      </c>
      <c r="C28" s="12" t="s">
        <v>23</v>
      </c>
      <c r="D28" s="13">
        <v>1599999</v>
      </c>
      <c r="E28" s="6">
        <v>1400000</v>
      </c>
      <c r="F28" s="11">
        <f t="shared" si="1"/>
        <v>199999</v>
      </c>
      <c r="G28" s="10">
        <f t="shared" si="2"/>
        <v>0.1249994531246582</v>
      </c>
      <c r="H28" s="11">
        <f t="shared" si="3"/>
        <v>62.500039062524415</v>
      </c>
      <c r="I28" s="11">
        <f t="shared" si="4"/>
        <v>11872948.04684253</v>
      </c>
      <c r="J28" s="9"/>
      <c r="K28" s="8">
        <f t="shared" si="5"/>
        <v>23</v>
      </c>
      <c r="L28" s="8" t="str">
        <f t="shared" si="6"/>
        <v>희미한낙인의영혼석</v>
      </c>
      <c r="M28" s="11">
        <f t="shared" si="7"/>
        <v>-8823532.3929609656</v>
      </c>
    </row>
    <row r="29" spans="2:13" x14ac:dyDescent="0.3">
      <c r="B29" s="8">
        <f t="shared" si="0"/>
        <v>5</v>
      </c>
      <c r="C29" s="12" t="s">
        <v>24</v>
      </c>
      <c r="D29" s="13">
        <v>994999</v>
      </c>
      <c r="E29" s="6">
        <v>669999</v>
      </c>
      <c r="F29" s="11">
        <f t="shared" si="1"/>
        <v>325000</v>
      </c>
      <c r="G29" s="10">
        <f t="shared" si="2"/>
        <v>0.32663349410401415</v>
      </c>
      <c r="H29" s="11">
        <f t="shared" si="3"/>
        <v>100.5026135704659</v>
      </c>
      <c r="I29" s="11">
        <f t="shared" si="4"/>
        <v>31028181.939881343</v>
      </c>
      <c r="J29" s="9"/>
      <c r="K29" s="8">
        <f t="shared" si="5"/>
        <v>24</v>
      </c>
      <c r="L29" s="8" t="str">
        <f t="shared" si="6"/>
        <v>펫장비공격력스크롤100</v>
      </c>
      <c r="M29" s="11">
        <f t="shared" si="7"/>
        <v>-23224220.111111112</v>
      </c>
    </row>
    <row r="30" spans="2:13" x14ac:dyDescent="0.3">
      <c r="B30" s="8">
        <f t="shared" si="0"/>
        <v>15</v>
      </c>
      <c r="C30" s="12" t="s">
        <v>25</v>
      </c>
      <c r="D30" s="13">
        <v>2666666</v>
      </c>
      <c r="E30" s="6">
        <v>2222222</v>
      </c>
      <c r="F30" s="11">
        <f t="shared" si="1"/>
        <v>444444</v>
      </c>
      <c r="G30" s="10">
        <f t="shared" si="2"/>
        <v>0.16666654166663541</v>
      </c>
      <c r="H30" s="11">
        <f t="shared" si="3"/>
        <v>37.500009375002342</v>
      </c>
      <c r="I30" s="11">
        <f t="shared" si="4"/>
        <v>15831321.458330363</v>
      </c>
      <c r="J30" s="9"/>
      <c r="K30" s="8">
        <f t="shared" si="5"/>
        <v>25</v>
      </c>
      <c r="L30" s="8" t="str">
        <f t="shared" si="6"/>
        <v>에픽잠재능력부여주문서50</v>
      </c>
      <c r="M30" s="11">
        <f t="shared" si="7"/>
        <v>-33359965.665236052</v>
      </c>
    </row>
    <row r="31" spans="2:13" x14ac:dyDescent="0.3">
      <c r="B31" s="8">
        <f t="shared" si="0"/>
        <v>13</v>
      </c>
      <c r="C31" s="12" t="s">
        <v>26</v>
      </c>
      <c r="D31" s="13">
        <v>176888888</v>
      </c>
      <c r="E31" s="6">
        <v>138888888</v>
      </c>
      <c r="F31" s="11">
        <f t="shared" si="1"/>
        <v>38000000</v>
      </c>
      <c r="G31" s="10">
        <f t="shared" si="2"/>
        <v>0.21482412168253329</v>
      </c>
      <c r="H31" s="11">
        <f t="shared" si="3"/>
        <v>0.56532663600666655</v>
      </c>
      <c r="I31" s="11">
        <f t="shared" si="4"/>
        <v>20406291.559840661</v>
      </c>
      <c r="J31" s="9"/>
      <c r="K31" s="8">
        <f t="shared" si="5"/>
        <v>26</v>
      </c>
      <c r="L31" s="8" t="str">
        <f t="shared" si="6"/>
        <v>금빛각인의인장</v>
      </c>
      <c r="M31" s="11">
        <f t="shared" si="7"/>
        <v>-168892302.16834539</v>
      </c>
    </row>
    <row r="32" spans="2:13" x14ac:dyDescent="0.3">
      <c r="B32" s="8">
        <f t="shared" si="0"/>
        <v>21</v>
      </c>
      <c r="C32" s="12" t="s">
        <v>27</v>
      </c>
      <c r="D32" s="13">
        <v>4400000</v>
      </c>
      <c r="E32" s="6">
        <v>4399999</v>
      </c>
      <c r="F32" s="11">
        <f t="shared" si="1"/>
        <v>1</v>
      </c>
      <c r="G32" s="10">
        <f t="shared" si="2"/>
        <v>2.2727272727272726E-7</v>
      </c>
      <c r="H32" s="11">
        <f t="shared" si="3"/>
        <v>22.727272727272727</v>
      </c>
      <c r="I32" s="11">
        <f t="shared" si="4"/>
        <v>-1978.409090909091</v>
      </c>
      <c r="J32" s="9"/>
      <c r="K32" s="8">
        <f t="shared" si="5"/>
        <v>27</v>
      </c>
      <c r="L32" s="8" t="str">
        <f t="shared" si="6"/>
        <v>현자의돌</v>
      </c>
      <c r="M32" s="11">
        <f t="shared" si="7"/>
        <v>-190002000</v>
      </c>
    </row>
    <row r="33" spans="2:13" x14ac:dyDescent="0.3">
      <c r="B33" s="8">
        <f t="shared" si="0"/>
        <v>19</v>
      </c>
      <c r="C33" s="12" t="s">
        <v>28</v>
      </c>
      <c r="D33" s="13">
        <v>4800000</v>
      </c>
      <c r="E33" s="6">
        <v>4222222</v>
      </c>
      <c r="F33" s="11">
        <f t="shared" si="1"/>
        <v>577778</v>
      </c>
      <c r="G33" s="10">
        <f t="shared" si="2"/>
        <v>0.12037041666666666</v>
      </c>
      <c r="H33" s="11">
        <f t="shared" si="3"/>
        <v>20.833333333333332</v>
      </c>
      <c r="I33" s="11">
        <f t="shared" si="4"/>
        <v>11433189.583333332</v>
      </c>
      <c r="J33" s="9"/>
      <c r="K33" s="8">
        <f t="shared" si="5"/>
        <v>28</v>
      </c>
      <c r="L33" s="8" t="str">
        <f t="shared" si="6"/>
        <v>상급아이템결정</v>
      </c>
      <c r="M33" s="11">
        <f t="shared" si="7"/>
        <v>-207779319.43298584</v>
      </c>
    </row>
    <row r="34" spans="2:13" x14ac:dyDescent="0.3">
      <c r="B34" s="8">
        <f t="shared" si="0"/>
        <v>6</v>
      </c>
      <c r="C34" s="12" t="s">
        <v>29</v>
      </c>
      <c r="D34" s="13">
        <v>2129</v>
      </c>
      <c r="E34" s="6">
        <v>1480</v>
      </c>
      <c r="F34" s="11">
        <f>D34-E34</f>
        <v>649</v>
      </c>
      <c r="G34" s="10">
        <f t="shared" si="2"/>
        <v>0.30483795209018316</v>
      </c>
      <c r="H34" s="11">
        <f t="shared" si="3"/>
        <v>46970.408642555187</v>
      </c>
      <c r="I34" s="11">
        <f t="shared" si="4"/>
        <v>28957605.448567402</v>
      </c>
      <c r="J34" s="9"/>
      <c r="K34" s="8">
        <f t="shared" si="5"/>
        <v>29</v>
      </c>
      <c r="L34" s="8" t="str">
        <f t="shared" si="6"/>
        <v>은빛각인의인장</v>
      </c>
      <c r="M34" s="11">
        <f t="shared" si="7"/>
        <v>-296333419.74083489</v>
      </c>
    </row>
    <row r="35" spans="2:13" x14ac:dyDescent="0.3">
      <c r="B35" s="8">
        <f t="shared" si="0"/>
        <v>3</v>
      </c>
      <c r="C35" s="12" t="s">
        <v>42</v>
      </c>
      <c r="D35" s="13">
        <v>13999999</v>
      </c>
      <c r="E35" s="6">
        <v>8000000</v>
      </c>
      <c r="F35" s="11">
        <f t="shared" si="1"/>
        <v>5999999</v>
      </c>
      <c r="G35" s="10">
        <f t="shared" si="2"/>
        <v>0.42857138775509912</v>
      </c>
      <c r="H35" s="11">
        <f t="shared" si="3"/>
        <v>7.1428576530612613</v>
      </c>
      <c r="I35" s="11">
        <f t="shared" si="4"/>
        <v>40712281.836734422</v>
      </c>
      <c r="J35" s="9"/>
      <c r="K35" s="8">
        <f t="shared" si="5"/>
        <v>30</v>
      </c>
      <c r="L35" s="8" t="str">
        <f t="shared" si="6"/>
        <v>최상급아이템결정</v>
      </c>
      <c r="M35" s="11">
        <f t="shared" si="7"/>
        <v>-1562517319.8008428</v>
      </c>
    </row>
  </sheetData>
  <mergeCells count="2">
    <mergeCell ref="F2:I3"/>
    <mergeCell ref="L2:L3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메잉플스토리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</dc:creator>
  <cp:lastModifiedBy>hyun</cp:lastModifiedBy>
  <dcterms:created xsi:type="dcterms:W3CDTF">2021-08-06T09:22:21Z</dcterms:created>
  <dcterms:modified xsi:type="dcterms:W3CDTF">2021-08-06T10:45:25Z</dcterms:modified>
</cp:coreProperties>
</file>