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run\Desktop\Sonu\"/>
    </mc:Choice>
  </mc:AlternateContent>
  <xr:revisionPtr revIDLastSave="0" documentId="13_ncr:1_{8F50EB3C-84CD-4FD8-B78E-93AE4A2B23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puts" sheetId="1" r:id="rId1"/>
    <sheet name="Mortality" sheetId="2" r:id="rId2"/>
    <sheet name="EPV" sheetId="3" r:id="rId3"/>
    <sheet name="Premium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/>
  <c r="E2" i="3" s="1"/>
  <c r="B5" i="1"/>
  <c r="D2" i="3"/>
  <c r="B3" i="3"/>
  <c r="C3" i="3"/>
  <c r="E3" i="3" s="1"/>
  <c r="D3" i="3"/>
  <c r="B4" i="3"/>
  <c r="C4" i="3"/>
  <c r="E4" i="3" s="1"/>
  <c r="D4" i="3"/>
  <c r="B5" i="3"/>
  <c r="C5" i="3"/>
  <c r="E5" i="3" s="1"/>
  <c r="D5" i="3"/>
  <c r="B6" i="3"/>
  <c r="C6" i="3"/>
  <c r="E6" i="3" s="1"/>
  <c r="D6" i="3"/>
  <c r="B7" i="3"/>
  <c r="C7" i="3"/>
  <c r="E7" i="3" s="1"/>
  <c r="D7" i="3"/>
  <c r="B8" i="3"/>
  <c r="C8" i="3"/>
  <c r="E8" i="3" s="1"/>
  <c r="D8" i="3"/>
  <c r="B9" i="3"/>
  <c r="C9" i="3"/>
  <c r="E9" i="3" s="1"/>
  <c r="D9" i="3"/>
  <c r="B10" i="3"/>
  <c r="C10" i="3"/>
  <c r="E10" i="3" s="1"/>
  <c r="D10" i="3"/>
  <c r="B11" i="3"/>
  <c r="C11" i="3"/>
  <c r="E11" i="3" s="1"/>
  <c r="D11" i="3"/>
  <c r="B1" i="4"/>
  <c r="E13" i="3" l="1"/>
  <c r="B2" i="4" s="1"/>
</calcChain>
</file>

<file path=xl/sharedStrings.xml><?xml version="1.0" encoding="utf-8"?>
<sst xmlns="http://schemas.openxmlformats.org/spreadsheetml/2006/main" count="17" uniqueCount="17">
  <si>
    <t>Age of Insured</t>
  </si>
  <si>
    <t>Term (years)</t>
  </si>
  <si>
    <t>Sum Assured (S)</t>
  </si>
  <si>
    <t>Interest Rate (i)</t>
  </si>
  <si>
    <t>Discount Factor (v)</t>
  </si>
  <si>
    <t>Year</t>
  </si>
  <si>
    <t>Age (x + t - 1)</t>
  </si>
  <si>
    <t>Mortality Rate (qₓ₊ₜ₋₁)</t>
  </si>
  <si>
    <t>Discount Factor v^t</t>
  </si>
  <si>
    <t>Benefit Component</t>
  </si>
  <si>
    <t>EPV of Death Benefit</t>
  </si>
  <si>
    <t>Present Value of Annuity</t>
  </si>
  <si>
    <t>Net Annual Premium</t>
  </si>
  <si>
    <t>Age (x)</t>
  </si>
  <si>
    <t>Mortality Rate(qₓ)</t>
  </si>
  <si>
    <t>EPV = Σ [ v^t * q_x+t-1 * S ]</t>
  </si>
  <si>
    <t>Epv= PV of annuity* net annual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</si>
</sst>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1" fontId="4" fillId="0" borderId="0" xfId="0" applyNumberFormat="1" applyFont="1" applyBorder="1" applyAlignment="1">
      <alignment horizontal="center" vertical="top" shrinkToFit="1"/>
    </xf>
    <xf numFmtId="168" fontId="4" fillId="0" borderId="0" xfId="0" applyNumberFormat="1" applyFont="1" applyBorder="1" applyAlignment="1">
      <alignment horizontal="center" vertical="top" shrinkToFi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4.4" x14ac:dyDescent="0.3"/>
  <cols>
    <col min="1" max="1" width="16.33203125" bestFit="1" customWidth="1"/>
  </cols>
  <sheetData>
    <row r="1" spans="1:2" x14ac:dyDescent="0.3">
      <c r="A1" t="s">
        <v>0</v>
      </c>
      <c r="B1">
        <v>30</v>
      </c>
    </row>
    <row r="2" spans="1:2" x14ac:dyDescent="0.3">
      <c r="A2" t="s">
        <v>1</v>
      </c>
      <c r="B2">
        <v>10</v>
      </c>
    </row>
    <row r="3" spans="1:2" x14ac:dyDescent="0.3">
      <c r="A3" t="s">
        <v>2</v>
      </c>
      <c r="B3">
        <v>100000</v>
      </c>
    </row>
    <row r="4" spans="1:2" x14ac:dyDescent="0.3">
      <c r="A4" t="s">
        <v>3</v>
      </c>
      <c r="B4">
        <v>0.04</v>
      </c>
    </row>
    <row r="5" spans="1:2" x14ac:dyDescent="0.3">
      <c r="A5" t="s">
        <v>4</v>
      </c>
      <c r="B5">
        <f>1/(1+B4)</f>
        <v>0.96153846153846145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7"/>
  <sheetViews>
    <sheetView workbookViewId="0">
      <selection activeCell="E2" sqref="E2"/>
    </sheetView>
  </sheetViews>
  <sheetFormatPr defaultRowHeight="14.4" x14ac:dyDescent="0.3"/>
  <cols>
    <col min="1" max="1" width="8.88671875" style="5"/>
    <col min="2" max="2" width="16.109375" style="5" bestFit="1" customWidth="1"/>
  </cols>
  <sheetData>
    <row r="1" spans="1:2" ht="14.4" customHeight="1" x14ac:dyDescent="0.3">
      <c r="A1" s="2" t="s">
        <v>13</v>
      </c>
      <c r="B1" s="6" t="s">
        <v>14</v>
      </c>
    </row>
    <row r="2" spans="1:2" x14ac:dyDescent="0.3">
      <c r="A2" s="3">
        <v>0</v>
      </c>
      <c r="B2" s="4">
        <v>4.4450000000000002E-3</v>
      </c>
    </row>
    <row r="3" spans="1:2" x14ac:dyDescent="0.3">
      <c r="A3" s="3">
        <v>1</v>
      </c>
      <c r="B3" s="4">
        <v>3.8969999999999999E-3</v>
      </c>
    </row>
    <row r="4" spans="1:2" x14ac:dyDescent="0.3">
      <c r="A4" s="3">
        <v>2</v>
      </c>
      <c r="B4" s="4">
        <v>2.9350000000000001E-3</v>
      </c>
    </row>
    <row r="5" spans="1:2" x14ac:dyDescent="0.3">
      <c r="A5" s="3">
        <v>3</v>
      </c>
      <c r="B5" s="4">
        <v>2.212E-3</v>
      </c>
    </row>
    <row r="6" spans="1:2" x14ac:dyDescent="0.3">
      <c r="A6" s="3">
        <v>4</v>
      </c>
      <c r="B6" s="4">
        <v>1.67E-3</v>
      </c>
    </row>
    <row r="7" spans="1:2" x14ac:dyDescent="0.3">
      <c r="A7" s="3">
        <v>5</v>
      </c>
      <c r="B7" s="4">
        <v>1.2650000000000001E-3</v>
      </c>
    </row>
    <row r="8" spans="1:2" x14ac:dyDescent="0.3">
      <c r="A8" s="3">
        <v>6</v>
      </c>
      <c r="B8" s="4">
        <v>9.6400000000000001E-4</v>
      </c>
    </row>
    <row r="9" spans="1:2" x14ac:dyDescent="0.3">
      <c r="A9" s="3">
        <v>7</v>
      </c>
      <c r="B9" s="4">
        <v>7.4399999999999998E-4</v>
      </c>
    </row>
    <row r="10" spans="1:2" x14ac:dyDescent="0.3">
      <c r="A10" s="3">
        <v>8</v>
      </c>
      <c r="B10" s="4">
        <v>5.9000000000000003E-4</v>
      </c>
    </row>
    <row r="11" spans="1:2" x14ac:dyDescent="0.3">
      <c r="A11" s="3">
        <v>9</v>
      </c>
      <c r="B11" s="4">
        <v>4.9200000000000003E-4</v>
      </c>
    </row>
    <row r="12" spans="1:2" x14ac:dyDescent="0.3">
      <c r="A12" s="3">
        <v>10</v>
      </c>
      <c r="B12" s="4">
        <v>4.4000000000000002E-4</v>
      </c>
    </row>
    <row r="13" spans="1:2" x14ac:dyDescent="0.3">
      <c r="A13" s="3">
        <v>11</v>
      </c>
      <c r="B13" s="4">
        <v>4.28E-4</v>
      </c>
    </row>
    <row r="14" spans="1:2" x14ac:dyDescent="0.3">
      <c r="A14" s="3">
        <v>12</v>
      </c>
      <c r="B14" s="4">
        <v>4.4799999999999999E-4</v>
      </c>
    </row>
    <row r="15" spans="1:2" x14ac:dyDescent="0.3">
      <c r="A15" s="3">
        <v>13</v>
      </c>
      <c r="B15" s="4">
        <v>4.9100000000000001E-4</v>
      </c>
    </row>
    <row r="16" spans="1:2" x14ac:dyDescent="0.3">
      <c r="A16" s="3">
        <v>14</v>
      </c>
      <c r="B16" s="4">
        <v>5.4900000000000001E-4</v>
      </c>
    </row>
    <row r="17" spans="1:2" x14ac:dyDescent="0.3">
      <c r="A17" s="3">
        <v>15</v>
      </c>
      <c r="B17" s="4">
        <v>6.1399999999999996E-4</v>
      </c>
    </row>
    <row r="18" spans="1:2" x14ac:dyDescent="0.3">
      <c r="A18" s="3">
        <v>16</v>
      </c>
      <c r="B18" s="4">
        <v>6.8000000000000005E-4</v>
      </c>
    </row>
    <row r="19" spans="1:2" x14ac:dyDescent="0.3">
      <c r="A19" s="3">
        <v>17</v>
      </c>
      <c r="B19" s="4">
        <v>7.4299999999999995E-4</v>
      </c>
    </row>
    <row r="20" spans="1:2" x14ac:dyDescent="0.3">
      <c r="A20" s="3">
        <v>18</v>
      </c>
      <c r="B20" s="4">
        <v>8.0000000000000004E-4</v>
      </c>
    </row>
    <row r="21" spans="1:2" x14ac:dyDescent="0.3">
      <c r="A21" s="3">
        <v>19</v>
      </c>
      <c r="B21" s="4">
        <v>8.4800000000000001E-4</v>
      </c>
    </row>
    <row r="22" spans="1:2" x14ac:dyDescent="0.3">
      <c r="A22" s="3">
        <v>20</v>
      </c>
      <c r="B22" s="4">
        <v>8.8800000000000001E-4</v>
      </c>
    </row>
    <row r="23" spans="1:2" x14ac:dyDescent="0.3">
      <c r="A23" s="3">
        <v>21</v>
      </c>
      <c r="B23" s="4">
        <v>9.19E-4</v>
      </c>
    </row>
    <row r="24" spans="1:2" x14ac:dyDescent="0.3">
      <c r="A24" s="3">
        <v>22</v>
      </c>
      <c r="B24" s="4">
        <v>9.4300000000000004E-4</v>
      </c>
    </row>
    <row r="25" spans="1:2" x14ac:dyDescent="0.3">
      <c r="A25" s="3">
        <v>23</v>
      </c>
      <c r="B25" s="4">
        <v>9.6100000000000005E-4</v>
      </c>
    </row>
    <row r="26" spans="1:2" x14ac:dyDescent="0.3">
      <c r="A26" s="3">
        <v>24</v>
      </c>
      <c r="B26" s="4">
        <v>9.7400000000000004E-4</v>
      </c>
    </row>
    <row r="27" spans="1:2" x14ac:dyDescent="0.3">
      <c r="A27" s="3">
        <v>25</v>
      </c>
      <c r="B27" s="4">
        <v>9.8400000000000007E-4</v>
      </c>
    </row>
    <row r="28" spans="1:2" x14ac:dyDescent="0.3">
      <c r="A28" s="3">
        <v>26</v>
      </c>
      <c r="B28" s="4">
        <v>9.9400000000000009E-4</v>
      </c>
    </row>
    <row r="29" spans="1:2" x14ac:dyDescent="0.3">
      <c r="A29" s="3">
        <v>27</v>
      </c>
      <c r="B29" s="4">
        <v>1.0039999999999999E-3</v>
      </c>
    </row>
    <row r="30" spans="1:2" x14ac:dyDescent="0.3">
      <c r="A30" s="3">
        <v>28</v>
      </c>
      <c r="B30" s="4">
        <v>1.0169999999999999E-3</v>
      </c>
    </row>
    <row r="31" spans="1:2" x14ac:dyDescent="0.3">
      <c r="A31" s="3">
        <v>29</v>
      </c>
      <c r="B31" s="4">
        <v>1.034E-3</v>
      </c>
    </row>
    <row r="32" spans="1:2" x14ac:dyDescent="0.3">
      <c r="A32" s="3">
        <v>30</v>
      </c>
      <c r="B32" s="4">
        <v>1.0560000000000001E-3</v>
      </c>
    </row>
    <row r="33" spans="1:2" x14ac:dyDescent="0.3">
      <c r="A33" s="3">
        <v>31</v>
      </c>
      <c r="B33" s="4">
        <v>1.0839999999999999E-3</v>
      </c>
    </row>
    <row r="34" spans="1:2" x14ac:dyDescent="0.3">
      <c r="A34" s="3">
        <v>32</v>
      </c>
      <c r="B34" s="4">
        <v>1.119E-3</v>
      </c>
    </row>
    <row r="35" spans="1:2" x14ac:dyDescent="0.3">
      <c r="A35" s="3">
        <v>33</v>
      </c>
      <c r="B35" s="4">
        <v>1.1640000000000001E-3</v>
      </c>
    </row>
    <row r="36" spans="1:2" x14ac:dyDescent="0.3">
      <c r="A36" s="3">
        <v>34</v>
      </c>
      <c r="B36" s="4">
        <v>1.2179999999999999E-3</v>
      </c>
    </row>
    <row r="37" spans="1:2" x14ac:dyDescent="0.3">
      <c r="A37" s="3">
        <v>35</v>
      </c>
      <c r="B37" s="4">
        <v>1.2819999999999999E-3</v>
      </c>
    </row>
    <row r="38" spans="1:2" x14ac:dyDescent="0.3">
      <c r="A38" s="3">
        <v>36</v>
      </c>
      <c r="B38" s="4">
        <v>1.358E-3</v>
      </c>
    </row>
    <row r="39" spans="1:2" x14ac:dyDescent="0.3">
      <c r="A39" s="3">
        <v>37</v>
      </c>
      <c r="B39" s="4">
        <v>1.4469999999999999E-3</v>
      </c>
    </row>
    <row r="40" spans="1:2" x14ac:dyDescent="0.3">
      <c r="A40" s="3">
        <v>38</v>
      </c>
      <c r="B40" s="4">
        <v>1.549E-3</v>
      </c>
    </row>
    <row r="41" spans="1:2" x14ac:dyDescent="0.3">
      <c r="A41" s="3">
        <v>39</v>
      </c>
      <c r="B41" s="4">
        <v>1.6670000000000001E-3</v>
      </c>
    </row>
    <row r="42" spans="1:2" x14ac:dyDescent="0.3">
      <c r="A42" s="3">
        <v>40</v>
      </c>
      <c r="B42" s="4">
        <v>1.8029999999999999E-3</v>
      </c>
    </row>
    <row r="43" spans="1:2" x14ac:dyDescent="0.3">
      <c r="A43" s="3">
        <v>41</v>
      </c>
      <c r="B43" s="4">
        <v>1.9589999999999998E-3</v>
      </c>
    </row>
    <row r="44" spans="1:2" x14ac:dyDescent="0.3">
      <c r="A44" s="3">
        <v>42</v>
      </c>
      <c r="B44" s="4">
        <v>2.14E-3</v>
      </c>
    </row>
    <row r="45" spans="1:2" x14ac:dyDescent="0.3">
      <c r="A45" s="3">
        <v>43</v>
      </c>
      <c r="B45" s="4">
        <v>2.3500000000000001E-3</v>
      </c>
    </row>
    <row r="46" spans="1:2" x14ac:dyDescent="0.3">
      <c r="A46" s="3">
        <v>44</v>
      </c>
      <c r="B46" s="4">
        <v>2.5929999999999998E-3</v>
      </c>
    </row>
    <row r="47" spans="1:2" x14ac:dyDescent="0.3">
      <c r="A47" s="3">
        <v>45</v>
      </c>
      <c r="B47" s="4">
        <v>2.8739999999999998E-3</v>
      </c>
    </row>
    <row r="48" spans="1:2" x14ac:dyDescent="0.3">
      <c r="A48" s="3">
        <v>46</v>
      </c>
      <c r="B48" s="4">
        <v>3.1970000000000002E-3</v>
      </c>
    </row>
    <row r="49" spans="1:2" x14ac:dyDescent="0.3">
      <c r="A49" s="3">
        <v>47</v>
      </c>
      <c r="B49" s="4">
        <v>3.5669999999999999E-3</v>
      </c>
    </row>
    <row r="50" spans="1:2" x14ac:dyDescent="0.3">
      <c r="A50" s="3">
        <v>48</v>
      </c>
      <c r="B50" s="4">
        <v>3.9830000000000004E-3</v>
      </c>
    </row>
    <row r="51" spans="1:2" x14ac:dyDescent="0.3">
      <c r="A51" s="3">
        <v>49</v>
      </c>
      <c r="B51" s="4">
        <v>4.444E-3</v>
      </c>
    </row>
    <row r="52" spans="1:2" x14ac:dyDescent="0.3">
      <c r="A52" s="3">
        <v>50</v>
      </c>
      <c r="B52" s="4">
        <v>4.9459999999999999E-3</v>
      </c>
    </row>
    <row r="53" spans="1:2" x14ac:dyDescent="0.3">
      <c r="A53" s="3">
        <v>51</v>
      </c>
      <c r="B53" s="4">
        <v>5.483E-3</v>
      </c>
    </row>
    <row r="54" spans="1:2" x14ac:dyDescent="0.3">
      <c r="A54" s="3">
        <v>52</v>
      </c>
      <c r="B54" s="4">
        <v>6.051E-3</v>
      </c>
    </row>
    <row r="55" spans="1:2" x14ac:dyDescent="0.3">
      <c r="A55" s="3">
        <v>53</v>
      </c>
      <c r="B55" s="4">
        <v>6.6429999999999996E-3</v>
      </c>
    </row>
    <row r="56" spans="1:2" x14ac:dyDescent="0.3">
      <c r="A56" s="3">
        <v>54</v>
      </c>
      <c r="B56" s="4">
        <v>7.2560000000000003E-3</v>
      </c>
    </row>
    <row r="57" spans="1:2" x14ac:dyDescent="0.3">
      <c r="A57" s="3">
        <v>55</v>
      </c>
      <c r="B57" s="4">
        <v>7.8879999999999992E-3</v>
      </c>
    </row>
    <row r="58" spans="1:2" x14ac:dyDescent="0.3">
      <c r="A58" s="3">
        <v>56</v>
      </c>
      <c r="B58" s="4">
        <v>8.5430000000000002E-3</v>
      </c>
    </row>
    <row r="59" spans="1:2" x14ac:dyDescent="0.3">
      <c r="A59" s="3">
        <v>57</v>
      </c>
      <c r="B59" s="4">
        <v>9.2250000000000006E-3</v>
      </c>
    </row>
    <row r="60" spans="1:2" x14ac:dyDescent="0.3">
      <c r="A60" s="3">
        <v>58</v>
      </c>
      <c r="B60" s="4">
        <v>9.9439999999999997E-3</v>
      </c>
    </row>
    <row r="61" spans="1:2" x14ac:dyDescent="0.3">
      <c r="A61" s="3">
        <v>59</v>
      </c>
      <c r="B61" s="4">
        <v>1.0709E-2</v>
      </c>
    </row>
    <row r="62" spans="1:2" x14ac:dyDescent="0.3">
      <c r="A62" s="3">
        <v>60</v>
      </c>
      <c r="B62" s="4">
        <v>1.1534000000000001E-2</v>
      </c>
    </row>
    <row r="63" spans="1:2" x14ac:dyDescent="0.3">
      <c r="A63" s="3">
        <v>61</v>
      </c>
      <c r="B63" s="4">
        <v>1.2430999999999999E-2</v>
      </c>
    </row>
    <row r="64" spans="1:2" x14ac:dyDescent="0.3">
      <c r="A64" s="3">
        <v>62</v>
      </c>
      <c r="B64" s="4">
        <v>1.3414000000000001E-2</v>
      </c>
    </row>
    <row r="65" spans="1:2" x14ac:dyDescent="0.3">
      <c r="A65" s="3">
        <v>63</v>
      </c>
      <c r="B65" s="4">
        <v>1.4496999999999999E-2</v>
      </c>
    </row>
    <row r="66" spans="1:2" x14ac:dyDescent="0.3">
      <c r="A66" s="3">
        <v>64</v>
      </c>
      <c r="B66" s="4">
        <v>1.5691E-2</v>
      </c>
    </row>
    <row r="67" spans="1:2" x14ac:dyDescent="0.3">
      <c r="A67" s="3">
        <v>65</v>
      </c>
      <c r="B67" s="4">
        <v>1.7009E-2</v>
      </c>
    </row>
    <row r="68" spans="1:2" x14ac:dyDescent="0.3">
      <c r="A68" s="3">
        <v>66</v>
      </c>
      <c r="B68" s="4">
        <v>1.8461999999999999E-2</v>
      </c>
    </row>
    <row r="69" spans="1:2" x14ac:dyDescent="0.3">
      <c r="A69" s="3">
        <v>67</v>
      </c>
      <c r="B69" s="4">
        <v>2.0060999999999999E-2</v>
      </c>
    </row>
    <row r="70" spans="1:2" x14ac:dyDescent="0.3">
      <c r="A70" s="3">
        <v>68</v>
      </c>
      <c r="B70" s="4">
        <v>2.1819000000000002E-2</v>
      </c>
    </row>
    <row r="71" spans="1:2" x14ac:dyDescent="0.3">
      <c r="A71" s="3">
        <v>69</v>
      </c>
      <c r="B71" s="4">
        <v>2.3746E-2</v>
      </c>
    </row>
    <row r="72" spans="1:2" x14ac:dyDescent="0.3">
      <c r="A72" s="3">
        <v>70</v>
      </c>
      <c r="B72" s="4">
        <v>2.5855E-2</v>
      </c>
    </row>
    <row r="73" spans="1:2" x14ac:dyDescent="0.3">
      <c r="A73" s="3">
        <v>71</v>
      </c>
      <c r="B73" s="4">
        <v>2.8159E-2</v>
      </c>
    </row>
    <row r="74" spans="1:2" x14ac:dyDescent="0.3">
      <c r="A74" s="3">
        <v>72</v>
      </c>
      <c r="B74" s="4">
        <v>3.0672999999999999E-2</v>
      </c>
    </row>
    <row r="75" spans="1:2" x14ac:dyDescent="0.3">
      <c r="A75" s="3">
        <v>73</v>
      </c>
      <c r="B75" s="4">
        <v>3.3411999999999997E-2</v>
      </c>
    </row>
    <row r="76" spans="1:2" x14ac:dyDescent="0.3">
      <c r="A76" s="3">
        <v>74</v>
      </c>
      <c r="B76" s="4">
        <v>3.6394000000000003E-2</v>
      </c>
    </row>
    <row r="77" spans="1:2" x14ac:dyDescent="0.3">
      <c r="A77" s="3">
        <v>75</v>
      </c>
      <c r="B77" s="4">
        <v>3.9636999999999999E-2</v>
      </c>
    </row>
    <row r="78" spans="1:2" x14ac:dyDescent="0.3">
      <c r="A78" s="3">
        <v>76</v>
      </c>
      <c r="B78" s="4">
        <v>4.3161999999999999E-2</v>
      </c>
    </row>
    <row r="79" spans="1:2" x14ac:dyDescent="0.3">
      <c r="A79" s="3">
        <v>77</v>
      </c>
      <c r="B79" s="4">
        <v>4.6990999999999998E-2</v>
      </c>
    </row>
    <row r="80" spans="1:2" x14ac:dyDescent="0.3">
      <c r="A80" s="3">
        <v>78</v>
      </c>
      <c r="B80" s="4">
        <v>5.1149E-2</v>
      </c>
    </row>
    <row r="81" spans="1:2" x14ac:dyDescent="0.3">
      <c r="A81" s="3">
        <v>79</v>
      </c>
      <c r="B81" s="4">
        <v>5.5662000000000003E-2</v>
      </c>
    </row>
    <row r="82" spans="1:2" x14ac:dyDescent="0.3">
      <c r="A82" s="3">
        <v>80</v>
      </c>
      <c r="B82" s="4">
        <v>6.0558000000000001E-2</v>
      </c>
    </row>
    <row r="83" spans="1:2" x14ac:dyDescent="0.3">
      <c r="A83" s="3">
        <v>81</v>
      </c>
      <c r="B83" s="4">
        <v>6.5869999999999998E-2</v>
      </c>
    </row>
    <row r="84" spans="1:2" x14ac:dyDescent="0.3">
      <c r="A84" s="3">
        <v>82</v>
      </c>
      <c r="B84" s="4">
        <v>7.1629999999999999E-2</v>
      </c>
    </row>
    <row r="85" spans="1:2" x14ac:dyDescent="0.3">
      <c r="A85" s="3">
        <v>83</v>
      </c>
      <c r="B85" s="4">
        <v>7.7876000000000001E-2</v>
      </c>
    </row>
    <row r="86" spans="1:2" x14ac:dyDescent="0.3">
      <c r="A86" s="3">
        <v>84</v>
      </c>
      <c r="B86" s="4">
        <v>8.4644999999999998E-2</v>
      </c>
    </row>
    <row r="87" spans="1:2" x14ac:dyDescent="0.3">
      <c r="A87" s="3">
        <v>85</v>
      </c>
      <c r="B87" s="4">
        <v>9.1981999999999994E-2</v>
      </c>
    </row>
    <row r="88" spans="1:2" x14ac:dyDescent="0.3">
      <c r="A88" s="3">
        <v>86</v>
      </c>
      <c r="B88" s="4">
        <v>9.9930000000000005E-2</v>
      </c>
    </row>
    <row r="89" spans="1:2" x14ac:dyDescent="0.3">
      <c r="A89" s="3">
        <v>87</v>
      </c>
      <c r="B89" s="4">
        <v>0.10854</v>
      </c>
    </row>
    <row r="90" spans="1:2" x14ac:dyDescent="0.3">
      <c r="A90" s="3">
        <v>88</v>
      </c>
      <c r="B90" s="4">
        <v>0.117866</v>
      </c>
    </row>
    <row r="91" spans="1:2" x14ac:dyDescent="0.3">
      <c r="A91" s="3">
        <v>89</v>
      </c>
      <c r="B91" s="4">
        <v>0.12796299999999999</v>
      </c>
    </row>
    <row r="92" spans="1:2" x14ac:dyDescent="0.3">
      <c r="A92" s="3">
        <v>90</v>
      </c>
      <c r="B92" s="4">
        <v>0.13889499999999999</v>
      </c>
    </row>
    <row r="93" spans="1:2" x14ac:dyDescent="0.3">
      <c r="A93" s="3">
        <v>91</v>
      </c>
      <c r="B93" s="4">
        <v>0.150727</v>
      </c>
    </row>
    <row r="94" spans="1:2" x14ac:dyDescent="0.3">
      <c r="A94" s="3">
        <v>92</v>
      </c>
      <c r="B94" s="4">
        <v>0.16353200000000001</v>
      </c>
    </row>
    <row r="95" spans="1:2" x14ac:dyDescent="0.3">
      <c r="A95" s="3">
        <v>93</v>
      </c>
      <c r="B95" s="4">
        <v>0.17738699999999999</v>
      </c>
    </row>
    <row r="96" spans="1:2" x14ac:dyDescent="0.3">
      <c r="A96" s="3">
        <v>94</v>
      </c>
      <c r="B96" s="4">
        <v>0.19237399999999999</v>
      </c>
    </row>
    <row r="97" spans="1:2" x14ac:dyDescent="0.3">
      <c r="A97" s="3">
        <v>95</v>
      </c>
      <c r="B97" s="4">
        <v>0.20858499999999999</v>
      </c>
    </row>
    <row r="98" spans="1:2" x14ac:dyDescent="0.3">
      <c r="A98" s="3">
        <v>96</v>
      </c>
      <c r="B98" s="4">
        <v>0.22611400000000001</v>
      </c>
    </row>
    <row r="99" spans="1:2" x14ac:dyDescent="0.3">
      <c r="A99" s="3">
        <v>97</v>
      </c>
      <c r="B99" s="4">
        <v>0.24506700000000001</v>
      </c>
    </row>
    <row r="100" spans="1:2" x14ac:dyDescent="0.3">
      <c r="A100" s="3">
        <v>98</v>
      </c>
      <c r="B100" s="4">
        <v>0.26555499999999999</v>
      </c>
    </row>
    <row r="101" spans="1:2" x14ac:dyDescent="0.3">
      <c r="A101" s="3">
        <v>99</v>
      </c>
      <c r="B101" s="4">
        <v>0.28769899999999998</v>
      </c>
    </row>
    <row r="102" spans="1:2" x14ac:dyDescent="0.3">
      <c r="A102" s="3">
        <v>100</v>
      </c>
      <c r="B102" s="4">
        <v>0.31162800000000002</v>
      </c>
    </row>
    <row r="103" spans="1:2" x14ac:dyDescent="0.3">
      <c r="A103" s="3">
        <v>101</v>
      </c>
      <c r="B103" s="4">
        <v>0.337482</v>
      </c>
    </row>
    <row r="104" spans="1:2" x14ac:dyDescent="0.3">
      <c r="A104" s="3">
        <v>102</v>
      </c>
      <c r="B104" s="4">
        <v>0.36541099999999999</v>
      </c>
    </row>
    <row r="105" spans="1:2" x14ac:dyDescent="0.3">
      <c r="A105" s="3">
        <v>103</v>
      </c>
      <c r="B105" s="4">
        <v>0.39557700000000001</v>
      </c>
    </row>
    <row r="106" spans="1:2" x14ac:dyDescent="0.3">
      <c r="A106" s="3">
        <v>104</v>
      </c>
      <c r="B106" s="4">
        <v>0.42815300000000001</v>
      </c>
    </row>
    <row r="107" spans="1:2" x14ac:dyDescent="0.3">
      <c r="A107" s="3">
        <v>105</v>
      </c>
      <c r="B107" s="4">
        <v>0.46332699999999999</v>
      </c>
    </row>
    <row r="108" spans="1:2" x14ac:dyDescent="0.3">
      <c r="A108" s="3">
        <v>106</v>
      </c>
      <c r="B108" s="4">
        <v>0.50129800000000002</v>
      </c>
    </row>
    <row r="109" spans="1:2" x14ac:dyDescent="0.3">
      <c r="A109" s="3">
        <v>107</v>
      </c>
      <c r="B109" s="4">
        <v>0.54228399999999999</v>
      </c>
    </row>
    <row r="110" spans="1:2" x14ac:dyDescent="0.3">
      <c r="A110" s="3">
        <v>108</v>
      </c>
      <c r="B110" s="4">
        <v>0.58651600000000004</v>
      </c>
    </row>
    <row r="111" spans="1:2" x14ac:dyDescent="0.3">
      <c r="A111" s="3">
        <v>109</v>
      </c>
      <c r="B111" s="4">
        <v>0.63424400000000003</v>
      </c>
    </row>
    <row r="112" spans="1:2" x14ac:dyDescent="0.3">
      <c r="A112" s="3">
        <v>110</v>
      </c>
      <c r="B112" s="4">
        <v>0.68573700000000004</v>
      </c>
    </row>
    <row r="113" spans="1:2" x14ac:dyDescent="0.3">
      <c r="A113" s="3">
        <v>111</v>
      </c>
      <c r="B113" s="4">
        <v>0.74128300000000003</v>
      </c>
    </row>
    <row r="114" spans="1:2" x14ac:dyDescent="0.3">
      <c r="A114" s="3">
        <v>112</v>
      </c>
      <c r="B114" s="4">
        <v>0.80119099999999999</v>
      </c>
    </row>
    <row r="115" spans="1:2" x14ac:dyDescent="0.3">
      <c r="A115" s="3">
        <v>113</v>
      </c>
      <c r="B115" s="4">
        <v>0.86579499999999998</v>
      </c>
    </row>
    <row r="116" spans="1:2" x14ac:dyDescent="0.3">
      <c r="A116" s="3">
        <v>114</v>
      </c>
      <c r="B116" s="4">
        <v>0.93545299999999998</v>
      </c>
    </row>
    <row r="117" spans="1:2" x14ac:dyDescent="0.3">
      <c r="A117" s="3">
        <v>115</v>
      </c>
      <c r="B117" s="4">
        <v>0.98579600000000001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E18" sqref="E18"/>
    </sheetView>
  </sheetViews>
  <sheetFormatPr defaultRowHeight="14.4" x14ac:dyDescent="0.3"/>
  <cols>
    <col min="2" max="2" width="11.5546875" bestFit="1" customWidth="1"/>
    <col min="3" max="3" width="18.5546875" bestFit="1" customWidth="1"/>
    <col min="4" max="4" width="18.21875" bestFit="1" customWidth="1"/>
    <col min="5" max="5" width="17" bestFit="1" customWidth="1"/>
  </cols>
  <sheetData>
    <row r="1" spans="1:5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3">
      <c r="A2">
        <v>1</v>
      </c>
      <c r="B2">
        <f>Inputs!B1+1</f>
        <v>31</v>
      </c>
      <c r="C2">
        <f>VLOOKUP(B2,Mortality!A:B,2,FALSE)</f>
        <v>1.0839999999999999E-3</v>
      </c>
      <c r="D2">
        <f>Inputs!B5^1</f>
        <v>0.96153846153846145</v>
      </c>
      <c r="E2">
        <f>C2*D2*Inputs!B3</f>
        <v>104.23076923076923</v>
      </c>
    </row>
    <row r="3" spans="1:5" x14ac:dyDescent="0.3">
      <c r="A3">
        <v>2</v>
      </c>
      <c r="B3">
        <f>Inputs!B1+2</f>
        <v>32</v>
      </c>
      <c r="C3">
        <f>VLOOKUP(B3,Mortality!A:B,2,FALSE)</f>
        <v>1.119E-3</v>
      </c>
      <c r="D3">
        <f>Inputs!B5^2</f>
        <v>0.92455621301775126</v>
      </c>
      <c r="E3">
        <f>C3*D3*Inputs!B3</f>
        <v>103.45784023668635</v>
      </c>
    </row>
    <row r="4" spans="1:5" x14ac:dyDescent="0.3">
      <c r="A4">
        <v>3</v>
      </c>
      <c r="B4">
        <f>Inputs!B1+3</f>
        <v>33</v>
      </c>
      <c r="C4">
        <f>VLOOKUP(B4,Mortality!A:B,2,FALSE)</f>
        <v>1.1640000000000001E-3</v>
      </c>
      <c r="D4">
        <f>Inputs!B5^3</f>
        <v>0.88899635867091464</v>
      </c>
      <c r="E4">
        <f>C4*D4*Inputs!B3</f>
        <v>103.47917614929449</v>
      </c>
    </row>
    <row r="5" spans="1:5" x14ac:dyDescent="0.3">
      <c r="A5">
        <v>4</v>
      </c>
      <c r="B5">
        <f>Inputs!B1+4</f>
        <v>34</v>
      </c>
      <c r="C5">
        <f>VLOOKUP(B5,Mortality!A:B,2,FALSE)</f>
        <v>1.2179999999999999E-3</v>
      </c>
      <c r="D5">
        <f>Inputs!B5^4</f>
        <v>0.85480419102972549</v>
      </c>
      <c r="E5">
        <f>C5*D5*Inputs!B3</f>
        <v>104.11515046742056</v>
      </c>
    </row>
    <row r="6" spans="1:5" x14ac:dyDescent="0.3">
      <c r="A6">
        <v>5</v>
      </c>
      <c r="B6">
        <f>Inputs!B1+5</f>
        <v>35</v>
      </c>
      <c r="C6">
        <f>VLOOKUP(B6,Mortality!A:B,2,FALSE)</f>
        <v>1.2819999999999999E-3</v>
      </c>
      <c r="D6">
        <f>Inputs!B5^5</f>
        <v>0.82192710675935132</v>
      </c>
      <c r="E6">
        <f>C6*D6*Inputs!B3</f>
        <v>105.37105508654885</v>
      </c>
    </row>
    <row r="7" spans="1:5" x14ac:dyDescent="0.3">
      <c r="A7">
        <v>6</v>
      </c>
      <c r="B7">
        <f>Inputs!B1+6</f>
        <v>36</v>
      </c>
      <c r="C7">
        <f>VLOOKUP(B7,Mortality!A:B,2,FALSE)</f>
        <v>1.358E-3</v>
      </c>
      <c r="D7">
        <f>Inputs!B5^6</f>
        <v>0.79031452573014538</v>
      </c>
      <c r="E7">
        <f>C7*D7*Inputs!B3</f>
        <v>107.32471259415374</v>
      </c>
    </row>
    <row r="8" spans="1:5" x14ac:dyDescent="0.3">
      <c r="A8">
        <v>7</v>
      </c>
      <c r="B8">
        <f>Inputs!B1+7</f>
        <v>37</v>
      </c>
      <c r="C8">
        <f>VLOOKUP(B8,Mortality!A:B,2,FALSE)</f>
        <v>1.4469999999999999E-3</v>
      </c>
      <c r="D8">
        <f>Inputs!B5^7</f>
        <v>0.75991781320206286</v>
      </c>
      <c r="E8">
        <f>C8*D8*Inputs!B3</f>
        <v>109.96010757033849</v>
      </c>
    </row>
    <row r="9" spans="1:5" x14ac:dyDescent="0.3">
      <c r="A9">
        <v>8</v>
      </c>
      <c r="B9">
        <f>Inputs!B1+8</f>
        <v>38</v>
      </c>
      <c r="C9">
        <f>VLOOKUP(B9,Mortality!A:B,2,FALSE)</f>
        <v>1.549E-3</v>
      </c>
      <c r="D9">
        <f>Inputs!B5^8</f>
        <v>0.73069020500198345</v>
      </c>
      <c r="E9">
        <f>C9*D9*Inputs!B3</f>
        <v>113.18391275480722</v>
      </c>
    </row>
    <row r="10" spans="1:5" x14ac:dyDescent="0.3">
      <c r="A10">
        <v>9</v>
      </c>
      <c r="B10">
        <f>Inputs!B1+9</f>
        <v>39</v>
      </c>
      <c r="C10">
        <f>VLOOKUP(B10,Mortality!A:B,2,FALSE)</f>
        <v>1.6670000000000001E-3</v>
      </c>
      <c r="D10">
        <f>Inputs!B5^9</f>
        <v>0.70258673557883022</v>
      </c>
      <c r="E10">
        <f>C10*D10*Inputs!B3</f>
        <v>117.12120882099101</v>
      </c>
    </row>
    <row r="11" spans="1:5" x14ac:dyDescent="0.3">
      <c r="A11">
        <v>10</v>
      </c>
      <c r="B11">
        <f>Inputs!B1+10</f>
        <v>40</v>
      </c>
      <c r="C11">
        <f>VLOOKUP(B11,Mortality!A:B,2,FALSE)</f>
        <v>1.8029999999999999E-3</v>
      </c>
      <c r="D11">
        <f>Inputs!B5^10</f>
        <v>0.67556416882579817</v>
      </c>
      <c r="E11">
        <f>C11*D11*Inputs!B3</f>
        <v>121.8042196392914</v>
      </c>
    </row>
    <row r="13" spans="1:5" x14ac:dyDescent="0.3">
      <c r="D13" t="s">
        <v>10</v>
      </c>
      <c r="E13">
        <f>SUM(E2:E11)</f>
        <v>1090.0481525503014</v>
      </c>
    </row>
    <row r="15" spans="1:5" x14ac:dyDescent="0.3">
      <c r="D15" s="8" t="s">
        <v>15</v>
      </c>
      <c r="E15" s="8"/>
    </row>
  </sheetData>
  <mergeCells count="1">
    <mergeCell ref="D15:E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F16" sqref="F16"/>
    </sheetView>
  </sheetViews>
  <sheetFormatPr defaultRowHeight="14.4" x14ac:dyDescent="0.3"/>
  <cols>
    <col min="1" max="1" width="21.109375" bestFit="1" customWidth="1"/>
    <col min="2" max="2" width="12" bestFit="1" customWidth="1"/>
  </cols>
  <sheetData>
    <row r="1" spans="1:2" x14ac:dyDescent="0.3">
      <c r="A1" t="s">
        <v>11</v>
      </c>
      <c r="B1">
        <f>(1 - Inputs!B5^Inputs!B2)/(Inputs!B4/(1+Inputs!B4))</f>
        <v>8.4353316105292464</v>
      </c>
    </row>
    <row r="2" spans="1:2" x14ac:dyDescent="0.3">
      <c r="A2" t="s">
        <v>12</v>
      </c>
      <c r="B2">
        <f>EPV!E13 / B1</f>
        <v>129.2241020127376</v>
      </c>
    </row>
    <row r="4" spans="1:2" x14ac:dyDescent="0.3">
      <c r="A4" s="7" t="s">
        <v>16</v>
      </c>
      <c r="B4" s="7"/>
    </row>
  </sheetData>
  <mergeCells count="1">
    <mergeCell ref="A4:B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Mortality</vt:lpstr>
      <vt:lpstr>EPV</vt:lpstr>
      <vt:lpstr>Premium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Arun Kumar</cp:lastModifiedBy>
  <dcterms:created xsi:type="dcterms:W3CDTF">2025-07-23T00:26:32Z</dcterms:created>
  <dcterms:modified xsi:type="dcterms:W3CDTF">2025-07-24T00:43:24Z</dcterms:modified>
</cp:coreProperties>
</file>