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prange\OneDrive\Documents\FFL\Degenerates\"/>
    </mc:Choice>
  </mc:AlternateContent>
  <xr:revisionPtr revIDLastSave="0" documentId="13_ncr:1_{2906C8AC-5BC3-49C0-9EF6-67E98C8214DE}" xr6:coauthVersionLast="36" xr6:coauthVersionMax="36" xr10:uidLastSave="{00000000-0000-0000-0000-000000000000}"/>
  <bookViews>
    <workbookView xWindow="0" yWindow="0" windowWidth="22980" windowHeight="10824" xr2:uid="{B3B5A472-0AFD-405A-8DFB-78ADEBF28E60}"/>
  </bookViews>
  <sheets>
    <sheet name="Fantasy Pros Proje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" i="1" l="1"/>
  <c r="W6" i="1"/>
  <c r="R37" i="1" l="1"/>
  <c r="R49" i="1"/>
  <c r="R56" i="1"/>
  <c r="R58" i="1"/>
  <c r="R65" i="1"/>
  <c r="R67" i="1"/>
  <c r="R80" i="1"/>
  <c r="R82" i="1"/>
  <c r="R83" i="1"/>
  <c r="R84" i="1"/>
  <c r="R85" i="1"/>
  <c r="R86" i="1"/>
  <c r="R8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4" i="1"/>
  <c r="R5" i="1"/>
  <c r="R6" i="1"/>
  <c r="R7" i="1"/>
  <c r="R8" i="1"/>
  <c r="R12" i="1"/>
  <c r="R14" i="1"/>
  <c r="R15" i="1"/>
  <c r="R16" i="1"/>
  <c r="R17" i="1"/>
  <c r="R19" i="1"/>
  <c r="R23" i="1"/>
  <c r="R26" i="1"/>
  <c r="R27" i="1"/>
  <c r="R28" i="1"/>
  <c r="R31" i="1"/>
  <c r="R32" i="1"/>
  <c r="R35" i="1"/>
  <c r="R34" i="1"/>
  <c r="R33" i="1"/>
  <c r="R39" i="1"/>
  <c r="R38" i="1"/>
  <c r="R46" i="1"/>
  <c r="R50" i="1"/>
  <c r="R52" i="1"/>
  <c r="R59" i="1"/>
  <c r="R64" i="1"/>
  <c r="R73" i="1"/>
  <c r="R75" i="1"/>
  <c r="R77" i="1"/>
  <c r="R93" i="1"/>
  <c r="R95" i="1"/>
  <c r="R96" i="1"/>
  <c r="R98" i="1"/>
  <c r="R100" i="1"/>
  <c r="R105" i="1"/>
  <c r="R107" i="1"/>
  <c r="R108" i="1"/>
  <c r="R118" i="1"/>
  <c r="R119" i="1"/>
  <c r="R120" i="1"/>
  <c r="R121" i="1"/>
  <c r="R122" i="1"/>
  <c r="R123" i="1"/>
  <c r="R124" i="1"/>
  <c r="R125" i="1"/>
  <c r="R126" i="1"/>
  <c r="R128" i="1"/>
  <c r="R132" i="1"/>
  <c r="R134" i="1"/>
  <c r="R137" i="1"/>
  <c r="R136" i="1"/>
  <c r="R139" i="1"/>
  <c r="R138" i="1"/>
  <c r="R141" i="1"/>
  <c r="R144" i="1"/>
  <c r="R145" i="1"/>
  <c r="R147" i="1"/>
  <c r="R146" i="1"/>
  <c r="R150" i="1"/>
  <c r="R10" i="1"/>
  <c r="R11" i="1"/>
  <c r="R13" i="1"/>
  <c r="R18" i="1"/>
  <c r="R20" i="1"/>
  <c r="R22" i="1"/>
  <c r="R21" i="1"/>
  <c r="R24" i="1"/>
  <c r="R29" i="1"/>
  <c r="R36" i="1"/>
  <c r="R40" i="1"/>
  <c r="R41" i="1"/>
  <c r="R42" i="1"/>
  <c r="R43" i="1"/>
  <c r="R45" i="1"/>
  <c r="R44" i="1"/>
  <c r="R47" i="1"/>
  <c r="R51" i="1"/>
  <c r="R53" i="1"/>
  <c r="R55" i="1"/>
  <c r="R57" i="1"/>
  <c r="R61" i="1"/>
  <c r="R62" i="1"/>
  <c r="R66" i="1"/>
  <c r="R69" i="1"/>
  <c r="R70" i="1"/>
  <c r="R71" i="1"/>
  <c r="R72" i="1"/>
  <c r="R74" i="1"/>
  <c r="R76" i="1"/>
  <c r="R79" i="1"/>
  <c r="R87" i="1"/>
  <c r="R90" i="1"/>
  <c r="R94" i="1"/>
  <c r="R97" i="1"/>
  <c r="R99" i="1"/>
  <c r="R102" i="1"/>
  <c r="R101" i="1"/>
  <c r="R103" i="1"/>
  <c r="R104" i="1"/>
  <c r="R106" i="1"/>
  <c r="R109" i="1"/>
  <c r="R111" i="1"/>
  <c r="R110" i="1"/>
  <c r="R112" i="1"/>
  <c r="R113" i="1"/>
  <c r="R114" i="1"/>
  <c r="R116" i="1"/>
  <c r="R115" i="1"/>
  <c r="R117" i="1"/>
  <c r="R9" i="1"/>
  <c r="R25" i="1"/>
  <c r="R30" i="1"/>
  <c r="R48" i="1"/>
  <c r="R54" i="1"/>
  <c r="R60" i="1"/>
  <c r="R63" i="1"/>
  <c r="R68" i="1"/>
  <c r="R78" i="1"/>
  <c r="R81" i="1"/>
  <c r="R89" i="1"/>
  <c r="R91" i="1"/>
  <c r="R92" i="1"/>
  <c r="R127" i="1"/>
  <c r="R129" i="1"/>
  <c r="R130" i="1"/>
  <c r="R131" i="1"/>
  <c r="R133" i="1"/>
  <c r="R135" i="1"/>
  <c r="R140" i="1"/>
  <c r="R142" i="1"/>
  <c r="R143" i="1"/>
  <c r="R148" i="1"/>
  <c r="R149" i="1"/>
  <c r="R151" i="1"/>
  <c r="R152" i="1"/>
  <c r="R153" i="1"/>
  <c r="R154" i="1"/>
  <c r="R155" i="1"/>
  <c r="R156" i="1"/>
  <c r="R157" i="1"/>
  <c r="R158" i="1"/>
  <c r="S3" i="1" l="1"/>
  <c r="T3" i="1" s="1"/>
  <c r="S7" i="1"/>
  <c r="T7" i="1" s="1"/>
  <c r="S16" i="1"/>
  <c r="T16" i="1" s="1"/>
  <c r="S23" i="1"/>
  <c r="T23" i="1" s="1"/>
  <c r="S34" i="1"/>
  <c r="T34" i="1" s="1"/>
  <c r="S52" i="1"/>
  <c r="T52" i="1" s="1"/>
  <c r="S75" i="1"/>
  <c r="T75" i="1" s="1"/>
  <c r="S96" i="1"/>
  <c r="T96" i="1" s="1"/>
  <c r="S119" i="1"/>
  <c r="T119" i="1" s="1"/>
  <c r="S124" i="1"/>
  <c r="T124" i="1" s="1"/>
  <c r="S128" i="1"/>
  <c r="T128" i="1" s="1"/>
  <c r="S132" i="1"/>
  <c r="T132" i="1" s="1"/>
  <c r="S136" i="1"/>
  <c r="T136" i="1" s="1"/>
  <c r="S144" i="1"/>
  <c r="T144" i="1" s="1"/>
  <c r="S35" i="1"/>
  <c r="T35" i="1" s="1"/>
  <c r="S93" i="1"/>
  <c r="T93" i="1" s="1"/>
  <c r="S145" i="1"/>
  <c r="T145" i="1" s="1"/>
  <c r="S4" i="1"/>
  <c r="T4" i="1" s="1"/>
  <c r="S8" i="1"/>
  <c r="T8" i="1" s="1"/>
  <c r="S17" i="1"/>
  <c r="T17" i="1" s="1"/>
  <c r="S26" i="1"/>
  <c r="T26" i="1" s="1"/>
  <c r="S27" i="1"/>
  <c r="T27" i="1" s="1"/>
  <c r="S31" i="1"/>
  <c r="T31" i="1" s="1"/>
  <c r="S46" i="1"/>
  <c r="T46" i="1" s="1"/>
  <c r="S59" i="1"/>
  <c r="T59" i="1" s="1"/>
  <c r="S77" i="1"/>
  <c r="T77" i="1" s="1"/>
  <c r="S125" i="1"/>
  <c r="T125" i="1" s="1"/>
  <c r="S137" i="1"/>
  <c r="T137" i="1" s="1"/>
  <c r="S5" i="1"/>
  <c r="T5" i="1" s="1"/>
  <c r="S12" i="1"/>
  <c r="T12" i="1" s="1"/>
  <c r="S19" i="1"/>
  <c r="T19" i="1" s="1"/>
  <c r="S32" i="1"/>
  <c r="T32" i="1" s="1"/>
  <c r="S38" i="1"/>
  <c r="T38" i="1" s="1"/>
  <c r="S50" i="1"/>
  <c r="T50" i="1" s="1"/>
  <c r="S73" i="1"/>
  <c r="T73" i="1" s="1"/>
  <c r="S105" i="1"/>
  <c r="T105" i="1" s="1"/>
  <c r="S108" i="1"/>
  <c r="T108" i="1" s="1"/>
  <c r="S118" i="1"/>
  <c r="T118" i="1" s="1"/>
  <c r="S121" i="1"/>
  <c r="T121" i="1" s="1"/>
  <c r="S126" i="1"/>
  <c r="T126" i="1" s="1"/>
  <c r="S134" i="1"/>
  <c r="T134" i="1" s="1"/>
  <c r="S138" i="1"/>
  <c r="T138" i="1" s="1"/>
  <c r="S146" i="1"/>
  <c r="T146" i="1" s="1"/>
  <c r="S150" i="1"/>
  <c r="T150" i="1" s="1"/>
  <c r="S107" i="1"/>
  <c r="T107" i="1" s="1"/>
  <c r="S120" i="1"/>
  <c r="T120" i="1" s="1"/>
  <c r="S6" i="1"/>
  <c r="T6" i="1" s="1"/>
  <c r="S14" i="1"/>
  <c r="T14" i="1" s="1"/>
  <c r="S15" i="1"/>
  <c r="T15" i="1" s="1"/>
  <c r="S28" i="1"/>
  <c r="T28" i="1" s="1"/>
  <c r="S33" i="1"/>
  <c r="T33" i="1" s="1"/>
  <c r="S39" i="1"/>
  <c r="T39" i="1" s="1"/>
  <c r="S64" i="1"/>
  <c r="T64" i="1" s="1"/>
  <c r="S95" i="1"/>
  <c r="T95" i="1" s="1"/>
  <c r="S98" i="1"/>
  <c r="T98" i="1" s="1"/>
  <c r="S122" i="1"/>
  <c r="T122" i="1" s="1"/>
  <c r="S123" i="1"/>
  <c r="T123" i="1" s="1"/>
  <c r="S139" i="1"/>
  <c r="T139" i="1" s="1"/>
  <c r="S147" i="1"/>
  <c r="T147" i="1" s="1"/>
  <c r="S100" i="1"/>
  <c r="T100" i="1" s="1"/>
  <c r="S141" i="1"/>
  <c r="T141" i="1" s="1"/>
  <c r="S9" i="1"/>
  <c r="T9" i="1" s="1"/>
  <c r="S89" i="1"/>
  <c r="T89" i="1" s="1"/>
  <c r="S140" i="1"/>
  <c r="T140" i="1" s="1"/>
  <c r="S148" i="1"/>
  <c r="T148" i="1" s="1"/>
  <c r="S152" i="1"/>
  <c r="T152" i="1" s="1"/>
  <c r="S156" i="1"/>
  <c r="T156" i="1" s="1"/>
  <c r="S25" i="1"/>
  <c r="T25" i="1" s="1"/>
  <c r="S129" i="1"/>
  <c r="T129" i="1" s="1"/>
  <c r="S153" i="1"/>
  <c r="T153" i="1" s="1"/>
  <c r="S48" i="1"/>
  <c r="T48" i="1" s="1"/>
  <c r="S60" i="1"/>
  <c r="T60" i="1" s="1"/>
  <c r="S68" i="1"/>
  <c r="T68" i="1" s="1"/>
  <c r="S78" i="1"/>
  <c r="T78" i="1" s="1"/>
  <c r="S92" i="1"/>
  <c r="T92" i="1" s="1"/>
  <c r="S130" i="1"/>
  <c r="T130" i="1" s="1"/>
  <c r="S142" i="1"/>
  <c r="T142" i="1" s="1"/>
  <c r="S154" i="1"/>
  <c r="T154" i="1" s="1"/>
  <c r="S158" i="1"/>
  <c r="T158" i="1" s="1"/>
  <c r="S30" i="1"/>
  <c r="T30" i="1" s="1"/>
  <c r="S133" i="1"/>
  <c r="T133" i="1" s="1"/>
  <c r="S149" i="1"/>
  <c r="T149" i="1" s="1"/>
  <c r="S54" i="1"/>
  <c r="T54" i="1" s="1"/>
  <c r="S63" i="1"/>
  <c r="T63" i="1" s="1"/>
  <c r="S81" i="1"/>
  <c r="T81" i="1" s="1"/>
  <c r="S127" i="1"/>
  <c r="T127" i="1" s="1"/>
  <c r="S131" i="1"/>
  <c r="T131" i="1" s="1"/>
  <c r="S135" i="1"/>
  <c r="T135" i="1" s="1"/>
  <c r="S143" i="1"/>
  <c r="T143" i="1" s="1"/>
  <c r="S151" i="1"/>
  <c r="T151" i="1" s="1"/>
  <c r="S155" i="1"/>
  <c r="T155" i="1" s="1"/>
  <c r="S91" i="1"/>
  <c r="T91" i="1" s="1"/>
  <c r="S157" i="1"/>
  <c r="T157" i="1" s="1"/>
  <c r="S10" i="1"/>
  <c r="T10" i="1" s="1"/>
  <c r="S22" i="1"/>
  <c r="T22" i="1" s="1"/>
  <c r="S29" i="1"/>
  <c r="T29" i="1" s="1"/>
  <c r="S42" i="1"/>
  <c r="T42" i="1" s="1"/>
  <c r="S45" i="1"/>
  <c r="T45" i="1" s="1"/>
  <c r="S55" i="1"/>
  <c r="T55" i="1" s="1"/>
  <c r="S61" i="1"/>
  <c r="T61" i="1" s="1"/>
  <c r="S71" i="1"/>
  <c r="T71" i="1" s="1"/>
  <c r="S79" i="1"/>
  <c r="T79" i="1" s="1"/>
  <c r="S94" i="1"/>
  <c r="T94" i="1" s="1"/>
  <c r="S99" i="1"/>
  <c r="T99" i="1" s="1"/>
  <c r="S103" i="1"/>
  <c r="T103" i="1" s="1"/>
  <c r="S106" i="1"/>
  <c r="T106" i="1" s="1"/>
  <c r="S110" i="1"/>
  <c r="T110" i="1" s="1"/>
  <c r="S113" i="1"/>
  <c r="T113" i="1" s="1"/>
  <c r="S116" i="1"/>
  <c r="T116" i="1" s="1"/>
  <c r="S104" i="1"/>
  <c r="T104" i="1" s="1"/>
  <c r="S117" i="1"/>
  <c r="T117" i="1" s="1"/>
  <c r="S11" i="1"/>
  <c r="T11" i="1" s="1"/>
  <c r="S97" i="1"/>
  <c r="T97" i="1" s="1"/>
  <c r="S114" i="1"/>
  <c r="T114" i="1" s="1"/>
  <c r="S13" i="1"/>
  <c r="T13" i="1" s="1"/>
  <c r="S20" i="1"/>
  <c r="T20" i="1" s="1"/>
  <c r="S24" i="1"/>
  <c r="T24" i="1" s="1"/>
  <c r="S40" i="1"/>
  <c r="T40" i="1" s="1"/>
  <c r="S43" i="1"/>
  <c r="T43" i="1" s="1"/>
  <c r="S51" i="1"/>
  <c r="T51" i="1" s="1"/>
  <c r="S57" i="1"/>
  <c r="T57" i="1" s="1"/>
  <c r="S69" i="1"/>
  <c r="T69" i="1" s="1"/>
  <c r="S74" i="1"/>
  <c r="T74" i="1" s="1"/>
  <c r="S90" i="1"/>
  <c r="T90" i="1" s="1"/>
  <c r="S101" i="1"/>
  <c r="T101" i="1" s="1"/>
  <c r="S87" i="1"/>
  <c r="T87" i="1" s="1"/>
  <c r="S18" i="1"/>
  <c r="T18" i="1" s="1"/>
  <c r="S21" i="1"/>
  <c r="T21" i="1" s="1"/>
  <c r="S41" i="1"/>
  <c r="T41" i="1" s="1"/>
  <c r="S44" i="1"/>
  <c r="T44" i="1" s="1"/>
  <c r="S47" i="1"/>
  <c r="T47" i="1" s="1"/>
  <c r="S53" i="1"/>
  <c r="T53" i="1" s="1"/>
  <c r="S66" i="1"/>
  <c r="T66" i="1" s="1"/>
  <c r="S70" i="1"/>
  <c r="T70" i="1" s="1"/>
  <c r="S76" i="1"/>
  <c r="T76" i="1" s="1"/>
  <c r="S102" i="1"/>
  <c r="T102" i="1" s="1"/>
  <c r="S109" i="1"/>
  <c r="T109" i="1" s="1"/>
  <c r="S112" i="1"/>
  <c r="T112" i="1" s="1"/>
  <c r="S115" i="1"/>
  <c r="T115" i="1" s="1"/>
  <c r="S36" i="1"/>
  <c r="T36" i="1" s="1"/>
  <c r="S62" i="1"/>
  <c r="T62" i="1" s="1"/>
  <c r="S72" i="1"/>
  <c r="T72" i="1" s="1"/>
  <c r="S111" i="1"/>
  <c r="T111" i="1" s="1"/>
  <c r="S49" i="1"/>
  <c r="T49" i="1" s="1"/>
  <c r="S67" i="1"/>
  <c r="T67" i="1" s="1"/>
  <c r="S84" i="1"/>
  <c r="T84" i="1" s="1"/>
  <c r="S159" i="1"/>
  <c r="T159" i="1" s="1"/>
  <c r="S163" i="1"/>
  <c r="T163" i="1" s="1"/>
  <c r="S167" i="1"/>
  <c r="T167" i="1" s="1"/>
  <c r="S171" i="1"/>
  <c r="T171" i="1" s="1"/>
  <c r="S175" i="1"/>
  <c r="T175" i="1" s="1"/>
  <c r="S179" i="1"/>
  <c r="T179" i="1" s="1"/>
  <c r="S56" i="1"/>
  <c r="T56" i="1" s="1"/>
  <c r="S164" i="1"/>
  <c r="T164" i="1" s="1"/>
  <c r="S85" i="1"/>
  <c r="T85" i="1" s="1"/>
  <c r="S172" i="1"/>
  <c r="T172" i="1" s="1"/>
  <c r="S58" i="1"/>
  <c r="T58" i="1" s="1"/>
  <c r="S82" i="1"/>
  <c r="T82" i="1" s="1"/>
  <c r="S86" i="1"/>
  <c r="T86" i="1" s="1"/>
  <c r="S161" i="1"/>
  <c r="T161" i="1" s="1"/>
  <c r="S165" i="1"/>
  <c r="T165" i="1" s="1"/>
  <c r="S169" i="1"/>
  <c r="T169" i="1" s="1"/>
  <c r="S173" i="1"/>
  <c r="T173" i="1" s="1"/>
  <c r="S177" i="1"/>
  <c r="T177" i="1" s="1"/>
  <c r="S178" i="1"/>
  <c r="T178" i="1" s="1"/>
  <c r="S80" i="1"/>
  <c r="T80" i="1" s="1"/>
  <c r="S168" i="1"/>
  <c r="T168" i="1" s="1"/>
  <c r="S37" i="1"/>
  <c r="T37" i="1" s="1"/>
  <c r="S65" i="1"/>
  <c r="T65" i="1" s="1"/>
  <c r="S83" i="1"/>
  <c r="T83" i="1" s="1"/>
  <c r="S88" i="1"/>
  <c r="T88" i="1" s="1"/>
  <c r="S162" i="1"/>
  <c r="T162" i="1" s="1"/>
  <c r="S166" i="1"/>
  <c r="T166" i="1" s="1"/>
  <c r="S170" i="1"/>
  <c r="T170" i="1" s="1"/>
  <c r="S174" i="1"/>
  <c r="T174" i="1" s="1"/>
  <c r="S160" i="1"/>
  <c r="T160" i="1" s="1"/>
  <c r="S176" i="1"/>
  <c r="T176" i="1" s="1"/>
  <c r="W3" i="1" l="1"/>
  <c r="W7" i="1" s="1"/>
  <c r="U3" i="1" l="1"/>
  <c r="U7" i="1"/>
  <c r="U11" i="1"/>
  <c r="U15" i="1"/>
  <c r="U19" i="1"/>
  <c r="U23" i="1"/>
  <c r="U27" i="1"/>
  <c r="U31" i="1"/>
  <c r="U35" i="1"/>
  <c r="U39" i="1"/>
  <c r="U43" i="1"/>
  <c r="U47" i="1"/>
  <c r="U51" i="1"/>
  <c r="U55" i="1"/>
  <c r="U59" i="1"/>
  <c r="U63" i="1"/>
  <c r="U67" i="1"/>
  <c r="U71" i="1"/>
  <c r="U75" i="1"/>
  <c r="U79" i="1"/>
  <c r="U83" i="1"/>
  <c r="U87" i="1"/>
  <c r="U91" i="1"/>
  <c r="U95" i="1"/>
  <c r="U99" i="1"/>
  <c r="U103" i="1"/>
  <c r="U107" i="1"/>
  <c r="U111" i="1"/>
  <c r="U115" i="1"/>
  <c r="U119" i="1"/>
  <c r="U123" i="1"/>
  <c r="U127" i="1"/>
  <c r="U131" i="1"/>
  <c r="U135" i="1"/>
  <c r="U139" i="1"/>
  <c r="U143" i="1"/>
  <c r="U147" i="1"/>
  <c r="U151" i="1"/>
  <c r="U155" i="1"/>
  <c r="U159" i="1"/>
  <c r="U163" i="1"/>
  <c r="U167" i="1"/>
  <c r="U171" i="1"/>
  <c r="U175" i="1"/>
  <c r="U179" i="1"/>
  <c r="U5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U101" i="1"/>
  <c r="U105" i="1"/>
  <c r="U109" i="1"/>
  <c r="U113" i="1"/>
  <c r="U117" i="1"/>
  <c r="U121" i="1"/>
  <c r="U125" i="1"/>
  <c r="U129" i="1"/>
  <c r="U133" i="1"/>
  <c r="U137" i="1"/>
  <c r="U141" i="1"/>
  <c r="U145" i="1"/>
  <c r="U149" i="1"/>
  <c r="U157" i="1"/>
  <c r="U165" i="1"/>
  <c r="U173" i="1"/>
  <c r="U4" i="1"/>
  <c r="U8" i="1"/>
  <c r="U12" i="1"/>
  <c r="U16" i="1"/>
  <c r="U20" i="1"/>
  <c r="U24" i="1"/>
  <c r="U28" i="1"/>
  <c r="U32" i="1"/>
  <c r="U36" i="1"/>
  <c r="U40" i="1"/>
  <c r="U44" i="1"/>
  <c r="U48" i="1"/>
  <c r="U52" i="1"/>
  <c r="U56" i="1"/>
  <c r="U60" i="1"/>
  <c r="U64" i="1"/>
  <c r="U68" i="1"/>
  <c r="U72" i="1"/>
  <c r="U76" i="1"/>
  <c r="U80" i="1"/>
  <c r="U84" i="1"/>
  <c r="U88" i="1"/>
  <c r="U92" i="1"/>
  <c r="U96" i="1"/>
  <c r="U100" i="1"/>
  <c r="U104" i="1"/>
  <c r="U108" i="1"/>
  <c r="U112" i="1"/>
  <c r="U116" i="1"/>
  <c r="U120" i="1"/>
  <c r="U124" i="1"/>
  <c r="U128" i="1"/>
  <c r="U132" i="1"/>
  <c r="U136" i="1"/>
  <c r="U140" i="1"/>
  <c r="U144" i="1"/>
  <c r="U148" i="1"/>
  <c r="U152" i="1"/>
  <c r="U156" i="1"/>
  <c r="U160" i="1"/>
  <c r="U164" i="1"/>
  <c r="U168" i="1"/>
  <c r="U172" i="1"/>
  <c r="U176" i="1"/>
  <c r="U153" i="1"/>
  <c r="U161" i="1"/>
  <c r="U169" i="1"/>
  <c r="U177" i="1"/>
  <c r="U6" i="1"/>
  <c r="U22" i="1"/>
  <c r="U38" i="1"/>
  <c r="U54" i="1"/>
  <c r="U70" i="1"/>
  <c r="U86" i="1"/>
  <c r="U102" i="1"/>
  <c r="U118" i="1"/>
  <c r="U134" i="1"/>
  <c r="U150" i="1"/>
  <c r="U166" i="1"/>
  <c r="U10" i="1"/>
  <c r="U42" i="1"/>
  <c r="U58" i="1"/>
  <c r="U90" i="1"/>
  <c r="U122" i="1"/>
  <c r="U154" i="1"/>
  <c r="U30" i="1"/>
  <c r="U62" i="1"/>
  <c r="U94" i="1"/>
  <c r="U126" i="1"/>
  <c r="U158" i="1"/>
  <c r="U18" i="1"/>
  <c r="U50" i="1"/>
  <c r="U82" i="1"/>
  <c r="U114" i="1"/>
  <c r="U146" i="1"/>
  <c r="U178" i="1"/>
  <c r="U26" i="1"/>
  <c r="U74" i="1"/>
  <c r="U106" i="1"/>
  <c r="U138" i="1"/>
  <c r="U170" i="1"/>
  <c r="U14" i="1"/>
  <c r="U46" i="1"/>
  <c r="U78" i="1"/>
  <c r="U110" i="1"/>
  <c r="U142" i="1"/>
  <c r="U174" i="1"/>
  <c r="U34" i="1"/>
  <c r="U66" i="1"/>
  <c r="U98" i="1"/>
  <c r="U130" i="1"/>
  <c r="U162" i="1"/>
</calcChain>
</file>

<file path=xl/sharedStrings.xml><?xml version="1.0" encoding="utf-8"?>
<sst xmlns="http://schemas.openxmlformats.org/spreadsheetml/2006/main" count="733" uniqueCount="527">
  <si>
    <t>ATT</t>
  </si>
  <si>
    <t>CMP</t>
  </si>
  <si>
    <t>INTS</t>
  </si>
  <si>
    <t>FL</t>
  </si>
  <si>
    <t>Patrick Mahomes KC </t>
  </si>
  <si>
    <t>Deshaun Watson HOU </t>
  </si>
  <si>
    <t>Aaron Rodgers GB </t>
  </si>
  <si>
    <t>Andrew Luck IND </t>
  </si>
  <si>
    <t>Matt Ryan ATL </t>
  </si>
  <si>
    <t>Cam Newton CAR </t>
  </si>
  <si>
    <t>Drew Brees NO </t>
  </si>
  <si>
    <t>Jameis Winston TB </t>
  </si>
  <si>
    <t>Ben Roethlisberger PIT </t>
  </si>
  <si>
    <t>Jared Goff LAR </t>
  </si>
  <si>
    <t>Dak Prescott DAL </t>
  </si>
  <si>
    <t>Baker Mayfield CLE </t>
  </si>
  <si>
    <t>Russell Wilson SEA </t>
  </si>
  <si>
    <t>Lamar Jackson BAL </t>
  </si>
  <si>
    <t>Carson Wentz PHI </t>
  </si>
  <si>
    <t>Tom Brady NE </t>
  </si>
  <si>
    <t>Kirk Cousins MIN </t>
  </si>
  <si>
    <t>Mitch Trubisky CHI </t>
  </si>
  <si>
    <t>Philip Rivers LAC </t>
  </si>
  <si>
    <t>Josh Allen BUF </t>
  </si>
  <si>
    <t>Kyler Murray ARI </t>
  </si>
  <si>
    <t>Jimmy Garoppolo SF </t>
  </si>
  <si>
    <t>Matthew Stafford DET </t>
  </si>
  <si>
    <t>Derek Carr OAK </t>
  </si>
  <si>
    <t>Andy Dalton CIN </t>
  </si>
  <si>
    <t>Sam Darnold NYJ </t>
  </si>
  <si>
    <t>Marcus Mariota TEN </t>
  </si>
  <si>
    <t>Nick Foles JAC </t>
  </si>
  <si>
    <t>Eli Manning NYG </t>
  </si>
  <si>
    <t>Joe Flacco DEN </t>
  </si>
  <si>
    <t>Dwayne Haskins WAS </t>
  </si>
  <si>
    <t>Josh Rosen MIA </t>
  </si>
  <si>
    <t>Ryan Fitzpatrick MIA </t>
  </si>
  <si>
    <t>Case Keenum WAS </t>
  </si>
  <si>
    <t>RUSH</t>
  </si>
  <si>
    <t>REC</t>
  </si>
  <si>
    <t>Saquon Barkley NYG </t>
  </si>
  <si>
    <t>Ezekiel Elliott DAL </t>
  </si>
  <si>
    <t>Christian McCaffrey CAR </t>
  </si>
  <si>
    <t>Alvin Kamara NO </t>
  </si>
  <si>
    <t>Melvin Gordon LAC </t>
  </si>
  <si>
    <t>Le'Veon Bell NYJ </t>
  </si>
  <si>
    <t>David Johnson ARI </t>
  </si>
  <si>
    <t>James Conner PIT </t>
  </si>
  <si>
    <t>Todd Gurley LAR </t>
  </si>
  <si>
    <t>Joe Mixon CIN </t>
  </si>
  <si>
    <t>Dalvin Cook MIN </t>
  </si>
  <si>
    <t>Derrick Henry TEN </t>
  </si>
  <si>
    <t>Nick Chubb CLE </t>
  </si>
  <si>
    <t>Damien Williams KC </t>
  </si>
  <si>
    <t>Leonard Fournette JAC </t>
  </si>
  <si>
    <t>Chris Carson SEA </t>
  </si>
  <si>
    <t>Aaron Jones GB </t>
  </si>
  <si>
    <t>Marlon Mack IND </t>
  </si>
  <si>
    <t>Phillip Lindsay DEN </t>
  </si>
  <si>
    <t>Josh Jacobs OAK </t>
  </si>
  <si>
    <t>Kerryon Johnson DET </t>
  </si>
  <si>
    <t>Devonta Freeman ATL </t>
  </si>
  <si>
    <t>Sony Michel NE </t>
  </si>
  <si>
    <t>Kenyan Drake MIA </t>
  </si>
  <si>
    <t>Lamar Miller HOU </t>
  </si>
  <si>
    <t>Mark Ingram BAL </t>
  </si>
  <si>
    <t>David Montgomery CHI </t>
  </si>
  <si>
    <t>James White NE </t>
  </si>
  <si>
    <t>Derrius Guice WAS </t>
  </si>
  <si>
    <t>Tarik Cohen CHI </t>
  </si>
  <si>
    <t>Tevin Coleman SF </t>
  </si>
  <si>
    <t>LeSean McCoy BUF </t>
  </si>
  <si>
    <t>Jordan Howard PHI </t>
  </si>
  <si>
    <t>Peyton Barber TB </t>
  </si>
  <si>
    <t>Austin Ekeler LAC </t>
  </si>
  <si>
    <t>Rashaad Penny SEA </t>
  </si>
  <si>
    <t>Darrell Henderson LAR </t>
  </si>
  <si>
    <t>Latavius Murray NO </t>
  </si>
  <si>
    <t>Miles Sanders PHI </t>
  </si>
  <si>
    <t>Ito Smith ATL </t>
  </si>
  <si>
    <t>Royce Freeman DEN </t>
  </si>
  <si>
    <t>Jerick McKinnon SF </t>
  </si>
  <si>
    <t>Ronald Jones II TB </t>
  </si>
  <si>
    <t>Nyheim Hines IND </t>
  </si>
  <si>
    <t>D'Onta Foreman HOU </t>
  </si>
  <si>
    <t>Dion Lewis TEN </t>
  </si>
  <si>
    <t>Matt Breida SF </t>
  </si>
  <si>
    <t>Adrian Peterson WAS </t>
  </si>
  <si>
    <t>Jamaal Williams GB </t>
  </si>
  <si>
    <t>Jaylen Samuels PIT </t>
  </si>
  <si>
    <t>Chris Thompson WAS </t>
  </si>
  <si>
    <t>Jalen Richard OAK </t>
  </si>
  <si>
    <t>Carlos Hyde KC </t>
  </si>
  <si>
    <t>C.J. Anderson DET </t>
  </si>
  <si>
    <t>Kalen Ballage MIA </t>
  </si>
  <si>
    <t>Duke Johnson CLE </t>
  </si>
  <si>
    <t>Kareem Hunt CLE </t>
  </si>
  <si>
    <t>Giovani Bernard CIN </t>
  </si>
  <si>
    <t>Gus Edwards BAL </t>
  </si>
  <si>
    <t>Frank Gore BUF </t>
  </si>
  <si>
    <t>Theo Riddick DET </t>
  </si>
  <si>
    <t>Julio Jones ATL </t>
  </si>
  <si>
    <t>DeAndre Hopkins HOU </t>
  </si>
  <si>
    <t>Davante Adams GB </t>
  </si>
  <si>
    <t>JuJu Smith-Schuster PIT </t>
  </si>
  <si>
    <t>Antonio Brown OAK </t>
  </si>
  <si>
    <t>Michael Thomas NO </t>
  </si>
  <si>
    <t>Mike Evans TB </t>
  </si>
  <si>
    <t>Odell Beckham Jr. CLE </t>
  </si>
  <si>
    <t>Keenan Allen LAC </t>
  </si>
  <si>
    <t>T.Y. Hilton IND </t>
  </si>
  <si>
    <t>Julian Edelman NE </t>
  </si>
  <si>
    <t>Adam Thielen MIN </t>
  </si>
  <si>
    <t>A.J. Green CIN </t>
  </si>
  <si>
    <t>Brandin Cooks LAR </t>
  </si>
  <si>
    <t>Amari Cooper DAL </t>
  </si>
  <si>
    <t>Robert Woods LAR </t>
  </si>
  <si>
    <t>Stefon Diggs MIN </t>
  </si>
  <si>
    <t>Tyler Lockett SEA </t>
  </si>
  <si>
    <t>Kenny Golladay DET </t>
  </si>
  <si>
    <t>Cooper Kupp LAR </t>
  </si>
  <si>
    <t>Chris Godwin TB </t>
  </si>
  <si>
    <t>Sammy Watkins KC </t>
  </si>
  <si>
    <t>Alshon Jeffery PHI </t>
  </si>
  <si>
    <t>Mike Williams LAC </t>
  </si>
  <si>
    <t>Tyreek Hill KC </t>
  </si>
  <si>
    <t>Calvin Ridley ATL </t>
  </si>
  <si>
    <t>Robby Anderson NYJ </t>
  </si>
  <si>
    <t>Tyler Boyd CIN </t>
  </si>
  <si>
    <t>D.J. Moore CAR </t>
  </si>
  <si>
    <t>Allen Robinson CHI </t>
  </si>
  <si>
    <t>Jarvis Landry CLE </t>
  </si>
  <si>
    <t>Marvin Jones DET </t>
  </si>
  <si>
    <t>Will Fuller HOU </t>
  </si>
  <si>
    <t>Dante Pettis SF </t>
  </si>
  <si>
    <t>Sterling Shepard NYG </t>
  </si>
  <si>
    <t>Corey Davis TEN </t>
  </si>
  <si>
    <t>Dede Westbrook JAC </t>
  </si>
  <si>
    <t>Golden Tate NYG </t>
  </si>
  <si>
    <t>Christian Kirk ARI </t>
  </si>
  <si>
    <t>Larry Fitzgerald ARI </t>
  </si>
  <si>
    <t>Courtland Sutton DEN </t>
  </si>
  <si>
    <t>DeSean Jackson PHI </t>
  </si>
  <si>
    <t>Kenny Stills MIA </t>
  </si>
  <si>
    <t>Mohamed Sanu ATL </t>
  </si>
  <si>
    <t>Curtis Samuel CAR </t>
  </si>
  <si>
    <t>Tyrell Williams OAK </t>
  </si>
  <si>
    <t>Marqise Lee JAC </t>
  </si>
  <si>
    <t>Michael Gallup DAL </t>
  </si>
  <si>
    <t>Emmanuel Sanders DEN </t>
  </si>
  <si>
    <t>N'Keal Harry NE </t>
  </si>
  <si>
    <t>Travis Kelce KC </t>
  </si>
  <si>
    <t>George Kittle SF </t>
  </si>
  <si>
    <t>Zach Ertz PHI </t>
  </si>
  <si>
    <t>O.J. Howard TB </t>
  </si>
  <si>
    <t>Evan Engram NYG </t>
  </si>
  <si>
    <t>Jared Cook NO </t>
  </si>
  <si>
    <t>Hunter Henry LAC </t>
  </si>
  <si>
    <t>Eric Ebron IND </t>
  </si>
  <si>
    <t>David Njoku CLE </t>
  </si>
  <si>
    <t>Vance McDonald PIT </t>
  </si>
  <si>
    <t>Delanie Walker TEN </t>
  </si>
  <si>
    <t>Austin Hooper ATL </t>
  </si>
  <si>
    <t>Jordan Reed WAS </t>
  </si>
  <si>
    <t>Greg Olsen CAR </t>
  </si>
  <si>
    <t>Kyle Rudolph MIN </t>
  </si>
  <si>
    <t>Jimmy Graham GB </t>
  </si>
  <si>
    <t>Chris Herndon IV NYJ </t>
  </si>
  <si>
    <t>Trey Burton CHI </t>
  </si>
  <si>
    <t>Mark Andrews BAL </t>
  </si>
  <si>
    <t>Jack Doyle IND </t>
  </si>
  <si>
    <t>Noah Fant DEN </t>
  </si>
  <si>
    <t>T.J. Hockenson DET </t>
  </si>
  <si>
    <t>Tyler Eifert CIN </t>
  </si>
  <si>
    <t>Jason Witten DAL </t>
  </si>
  <si>
    <t>Dallas Goedert PHI </t>
  </si>
  <si>
    <t>Darren Waller OAK </t>
  </si>
  <si>
    <t>Will Dissly SEA </t>
  </si>
  <si>
    <t>Benjamin Watson NE </t>
  </si>
  <si>
    <t>Cameron Brate TB </t>
  </si>
  <si>
    <t>Mike Gesicki MIA </t>
  </si>
  <si>
    <t>Vernon Davis WAS </t>
  </si>
  <si>
    <t>Gerald Everett LAR </t>
  </si>
  <si>
    <t>POS</t>
  </si>
  <si>
    <t>TE</t>
  </si>
  <si>
    <t>REC YDS</t>
  </si>
  <si>
    <t>WR</t>
  </si>
  <si>
    <t>REC TD</t>
  </si>
  <si>
    <t>RUSH YDS</t>
  </si>
  <si>
    <t>RUSH TD</t>
  </si>
  <si>
    <t>RB</t>
  </si>
  <si>
    <t>PASS YDS</t>
  </si>
  <si>
    <t>PASS TD</t>
  </si>
  <si>
    <t>QB</t>
  </si>
  <si>
    <t>PLAYER TEAM</t>
  </si>
  <si>
    <t>POINTS</t>
  </si>
  <si>
    <t>POSRK</t>
  </si>
  <si>
    <t>QB10</t>
  </si>
  <si>
    <t>QB11</t>
  </si>
  <si>
    <t>QB12</t>
  </si>
  <si>
    <t>QB13</t>
  </si>
  <si>
    <t>QB14</t>
  </si>
  <si>
    <t>QB15</t>
  </si>
  <si>
    <t>QB16</t>
  </si>
  <si>
    <t>QB17</t>
  </si>
  <si>
    <t>QB18</t>
  </si>
  <si>
    <t>QB19</t>
  </si>
  <si>
    <t>QB20</t>
  </si>
  <si>
    <t>QB21</t>
  </si>
  <si>
    <t>QB22</t>
  </si>
  <si>
    <t>QB23</t>
  </si>
  <si>
    <t>QB24</t>
  </si>
  <si>
    <t>QB25</t>
  </si>
  <si>
    <t>QB26</t>
  </si>
  <si>
    <t>QB27</t>
  </si>
  <si>
    <t>QB28</t>
  </si>
  <si>
    <t>QB29</t>
  </si>
  <si>
    <t>QB30</t>
  </si>
  <si>
    <t>QB31</t>
  </si>
  <si>
    <t>QB32</t>
  </si>
  <si>
    <t>QB33</t>
  </si>
  <si>
    <t>QB34</t>
  </si>
  <si>
    <t>RB10</t>
  </si>
  <si>
    <t>RB11</t>
  </si>
  <si>
    <t>RB12</t>
  </si>
  <si>
    <t>RB13</t>
  </si>
  <si>
    <t>RB14</t>
  </si>
  <si>
    <t>RB15</t>
  </si>
  <si>
    <t>RB16</t>
  </si>
  <si>
    <t>RB17</t>
  </si>
  <si>
    <t>RB18</t>
  </si>
  <si>
    <t>RB19</t>
  </si>
  <si>
    <t>RB20</t>
  </si>
  <si>
    <t>RB21</t>
  </si>
  <si>
    <t>RB22</t>
  </si>
  <si>
    <t>RB23</t>
  </si>
  <si>
    <t>RB24</t>
  </si>
  <si>
    <t>RB25</t>
  </si>
  <si>
    <t>RB26</t>
  </si>
  <si>
    <t>RB27</t>
  </si>
  <si>
    <t>RB28</t>
  </si>
  <si>
    <t>RB29</t>
  </si>
  <si>
    <t>RB30</t>
  </si>
  <si>
    <t>RB31</t>
  </si>
  <si>
    <t>RB32</t>
  </si>
  <si>
    <t>RB33</t>
  </si>
  <si>
    <t>RB34</t>
  </si>
  <si>
    <t>RB35</t>
  </si>
  <si>
    <t>RB36</t>
  </si>
  <si>
    <t>RB37</t>
  </si>
  <si>
    <t>RB38</t>
  </si>
  <si>
    <t>RB39</t>
  </si>
  <si>
    <t>RB40</t>
  </si>
  <si>
    <t>RB41</t>
  </si>
  <si>
    <t>RB42</t>
  </si>
  <si>
    <t>RB43</t>
  </si>
  <si>
    <t>RB44</t>
  </si>
  <si>
    <t>RB45</t>
  </si>
  <si>
    <t>RB46</t>
  </si>
  <si>
    <t>RB47</t>
  </si>
  <si>
    <t>RB48</t>
  </si>
  <si>
    <t>RB49</t>
  </si>
  <si>
    <t>RB50</t>
  </si>
  <si>
    <t>RB51</t>
  </si>
  <si>
    <t>RB52</t>
  </si>
  <si>
    <t>RB53</t>
  </si>
  <si>
    <t>RB54</t>
  </si>
  <si>
    <t>RB55</t>
  </si>
  <si>
    <t>RB56</t>
  </si>
  <si>
    <t>RB57</t>
  </si>
  <si>
    <t>RB58</t>
  </si>
  <si>
    <t>RB59</t>
  </si>
  <si>
    <t>RB60</t>
  </si>
  <si>
    <t>RB61</t>
  </si>
  <si>
    <t>TE10</t>
  </si>
  <si>
    <t>TE11</t>
  </si>
  <si>
    <t>TE12</t>
  </si>
  <si>
    <t>TE13</t>
  </si>
  <si>
    <t>TE14</t>
  </si>
  <si>
    <t>TE15</t>
  </si>
  <si>
    <t>TE16</t>
  </si>
  <si>
    <t>TE17</t>
  </si>
  <si>
    <t>TE18</t>
  </si>
  <si>
    <t>TE19</t>
  </si>
  <si>
    <t>TE20</t>
  </si>
  <si>
    <t>TE21</t>
  </si>
  <si>
    <t>TE22</t>
  </si>
  <si>
    <t>TE23</t>
  </si>
  <si>
    <t>TE24</t>
  </si>
  <si>
    <t>TE25</t>
  </si>
  <si>
    <t>TE26</t>
  </si>
  <si>
    <t>TE27</t>
  </si>
  <si>
    <t>TE28</t>
  </si>
  <si>
    <t>TE29</t>
  </si>
  <si>
    <t>TE30</t>
  </si>
  <si>
    <t>TE31</t>
  </si>
  <si>
    <t>TE32</t>
  </si>
  <si>
    <t>WR10</t>
  </si>
  <si>
    <t>WR11</t>
  </si>
  <si>
    <t>WR12</t>
  </si>
  <si>
    <t>WR13</t>
  </si>
  <si>
    <t>WR14</t>
  </si>
  <si>
    <t>WR15</t>
  </si>
  <si>
    <t>WR16</t>
  </si>
  <si>
    <t>WR17</t>
  </si>
  <si>
    <t>WR18</t>
  </si>
  <si>
    <t>WR19</t>
  </si>
  <si>
    <t>WR20</t>
  </si>
  <si>
    <t>WR21</t>
  </si>
  <si>
    <t>WR22</t>
  </si>
  <si>
    <t>WR23</t>
  </si>
  <si>
    <t>WR24</t>
  </si>
  <si>
    <t>WR25</t>
  </si>
  <si>
    <t>WR26</t>
  </si>
  <si>
    <t>WR27</t>
  </si>
  <si>
    <t>WR28</t>
  </si>
  <si>
    <t>WR29</t>
  </si>
  <si>
    <t>WR30</t>
  </si>
  <si>
    <t>WR31</t>
  </si>
  <si>
    <t>WR32</t>
  </si>
  <si>
    <t>WR33</t>
  </si>
  <si>
    <t>WR34</t>
  </si>
  <si>
    <t>WR35</t>
  </si>
  <si>
    <t>WR36</t>
  </si>
  <si>
    <t>WR37</t>
  </si>
  <si>
    <t>WR38</t>
  </si>
  <si>
    <t>WR39</t>
  </si>
  <si>
    <t>WR40</t>
  </si>
  <si>
    <t>WR41</t>
  </si>
  <si>
    <t>WR42</t>
  </si>
  <si>
    <t>WR43</t>
  </si>
  <si>
    <t>WR44</t>
  </si>
  <si>
    <t>WR45</t>
  </si>
  <si>
    <t>WR46</t>
  </si>
  <si>
    <t>WR47</t>
  </si>
  <si>
    <t>WR48</t>
  </si>
  <si>
    <t>WR49</t>
  </si>
  <si>
    <t>WR50</t>
  </si>
  <si>
    <t>QB01</t>
  </si>
  <si>
    <t>QB02</t>
  </si>
  <si>
    <t>QB03</t>
  </si>
  <si>
    <t>QB04</t>
  </si>
  <si>
    <t>QB05</t>
  </si>
  <si>
    <t>QB06</t>
  </si>
  <si>
    <t>QB07</t>
  </si>
  <si>
    <t>QB08</t>
  </si>
  <si>
    <t>QB09</t>
  </si>
  <si>
    <t>RB01</t>
  </si>
  <si>
    <t>RB02</t>
  </si>
  <si>
    <t>RB03</t>
  </si>
  <si>
    <t>RB04</t>
  </si>
  <si>
    <t>RB05</t>
  </si>
  <si>
    <t>RB06</t>
  </si>
  <si>
    <t>RB07</t>
  </si>
  <si>
    <t>RB08</t>
  </si>
  <si>
    <t>RB09</t>
  </si>
  <si>
    <t>TE01</t>
  </si>
  <si>
    <t>TE02</t>
  </si>
  <si>
    <t>TE03</t>
  </si>
  <si>
    <t>TE04</t>
  </si>
  <si>
    <t>TE05</t>
  </si>
  <si>
    <t>TE06</t>
  </si>
  <si>
    <t>TE07</t>
  </si>
  <si>
    <t>TE08</t>
  </si>
  <si>
    <t>TE09</t>
  </si>
  <si>
    <t>WR01</t>
  </si>
  <si>
    <t>WR02</t>
  </si>
  <si>
    <t>WR03</t>
  </si>
  <si>
    <t>WR04</t>
  </si>
  <si>
    <t>WR05</t>
  </si>
  <si>
    <t>WR06</t>
  </si>
  <si>
    <t>WR07</t>
  </si>
  <si>
    <t>WR08</t>
  </si>
  <si>
    <t>WR09</t>
  </si>
  <si>
    <t>FLEXRNK</t>
  </si>
  <si>
    <t>n/a</t>
  </si>
  <si>
    <t>FLEX001</t>
  </si>
  <si>
    <t>FLEX002</t>
  </si>
  <si>
    <t>FLEX003</t>
  </si>
  <si>
    <t>FLEX004</t>
  </si>
  <si>
    <t>FLEX005</t>
  </si>
  <si>
    <t>FLEX006</t>
  </si>
  <si>
    <t>FLEX007</t>
  </si>
  <si>
    <t>FLEX008</t>
  </si>
  <si>
    <t>FLEX009</t>
  </si>
  <si>
    <t>FLEX010</t>
  </si>
  <si>
    <t>FLEX011</t>
  </si>
  <si>
    <t>FLEX012</t>
  </si>
  <si>
    <t>FLEX013</t>
  </si>
  <si>
    <t>FLEX014</t>
  </si>
  <si>
    <t>FLEX015</t>
  </si>
  <si>
    <t>FLEX016</t>
  </si>
  <si>
    <t>FLEX017</t>
  </si>
  <si>
    <t>FLEX018</t>
  </si>
  <si>
    <t>FLEX019</t>
  </si>
  <si>
    <t>FLEX020</t>
  </si>
  <si>
    <t>FLEX021</t>
  </si>
  <si>
    <t>FLEX022</t>
  </si>
  <si>
    <t>FLEX023</t>
  </si>
  <si>
    <t>FLEX024</t>
  </si>
  <si>
    <t>FLEX025</t>
  </si>
  <si>
    <t>FLEX026</t>
  </si>
  <si>
    <t>FLEX027</t>
  </si>
  <si>
    <t>FLEX028</t>
  </si>
  <si>
    <t>FLEX029</t>
  </si>
  <si>
    <t>FLEX030</t>
  </si>
  <si>
    <t>FLEX031</t>
  </si>
  <si>
    <t>FLEX032</t>
  </si>
  <si>
    <t>FLEX033</t>
  </si>
  <si>
    <t>FLEX034</t>
  </si>
  <si>
    <t>FLEX035</t>
  </si>
  <si>
    <t>FLEX036</t>
  </si>
  <si>
    <t>FLEX037</t>
  </si>
  <si>
    <t>FLEX038</t>
  </si>
  <si>
    <t>FLEX039</t>
  </si>
  <si>
    <t>FLEX040</t>
  </si>
  <si>
    <t>FLEX041</t>
  </si>
  <si>
    <t>FLEX042</t>
  </si>
  <si>
    <t>FLEX043</t>
  </si>
  <si>
    <t>FLEX044</t>
  </si>
  <si>
    <t>FLEX045</t>
  </si>
  <si>
    <t>FLEX046</t>
  </si>
  <si>
    <t>FLEX047</t>
  </si>
  <si>
    <t>FLEX048</t>
  </si>
  <si>
    <t>FLEX049</t>
  </si>
  <si>
    <t>FLEX050</t>
  </si>
  <si>
    <t>FLEX051</t>
  </si>
  <si>
    <t>FLEX052</t>
  </si>
  <si>
    <t>FLEX053</t>
  </si>
  <si>
    <t>FLEX054</t>
  </si>
  <si>
    <t>FLEX055</t>
  </si>
  <si>
    <t>FLEX056</t>
  </si>
  <si>
    <t>FLEX057</t>
  </si>
  <si>
    <t>FLEX058</t>
  </si>
  <si>
    <t>FLEX059</t>
  </si>
  <si>
    <t>FLEX060</t>
  </si>
  <si>
    <t>FLEX061</t>
  </si>
  <si>
    <t>FLEX062</t>
  </si>
  <si>
    <t>FLEX063</t>
  </si>
  <si>
    <t>FLEX064</t>
  </si>
  <si>
    <t>FLEX065</t>
  </si>
  <si>
    <t>FLEX066</t>
  </si>
  <si>
    <t>FLEX067</t>
  </si>
  <si>
    <t>FLEX068</t>
  </si>
  <si>
    <t>FLEX069</t>
  </si>
  <si>
    <t>FLEX070</t>
  </si>
  <si>
    <t>FLEX071</t>
  </si>
  <si>
    <t>FLEX072</t>
  </si>
  <si>
    <t>FLEX073</t>
  </si>
  <si>
    <t>FLEX074</t>
  </si>
  <si>
    <t>FLEX075</t>
  </si>
  <si>
    <t>FLEX076</t>
  </si>
  <si>
    <t>FLEX077</t>
  </si>
  <si>
    <t>FLEX078</t>
  </si>
  <si>
    <t>FLEX079</t>
  </si>
  <si>
    <t>FLEX080</t>
  </si>
  <si>
    <t>FLEX081</t>
  </si>
  <si>
    <t>FLEX082</t>
  </si>
  <si>
    <t>FLEX083</t>
  </si>
  <si>
    <t>FLEX084</t>
  </si>
  <si>
    <t>FLEX085</t>
  </si>
  <si>
    <t>FLEX086</t>
  </si>
  <si>
    <t>FLEX087</t>
  </si>
  <si>
    <t>FLEX088</t>
  </si>
  <si>
    <t>FLEX089</t>
  </si>
  <si>
    <t>FLEX090</t>
  </si>
  <si>
    <t>FLEX091</t>
  </si>
  <si>
    <t>FLEX092</t>
  </si>
  <si>
    <t>FLEX093</t>
  </si>
  <si>
    <t>FLEX094</t>
  </si>
  <si>
    <t>FLEX095</t>
  </si>
  <si>
    <t>FLEX096</t>
  </si>
  <si>
    <t>FLEX097</t>
  </si>
  <si>
    <t>FLEX098</t>
  </si>
  <si>
    <t>FLEX099</t>
  </si>
  <si>
    <t>FLEX100</t>
  </si>
  <si>
    <t>FLEX101</t>
  </si>
  <si>
    <t>FLEX102</t>
  </si>
  <si>
    <t>FLEX103</t>
  </si>
  <si>
    <t>FLEX104</t>
  </si>
  <si>
    <t>FLEX105</t>
  </si>
  <si>
    <t>FLEX106</t>
  </si>
  <si>
    <t>FLEX107</t>
  </si>
  <si>
    <t>FLEX108</t>
  </si>
  <si>
    <t>FLEX109</t>
  </si>
  <si>
    <t>FLEX110</t>
  </si>
  <si>
    <t>FLEX111</t>
  </si>
  <si>
    <t>FLEX112</t>
  </si>
  <si>
    <t>FLEX113</t>
  </si>
  <si>
    <t>FLEX114</t>
  </si>
  <si>
    <t>FLEX115</t>
  </si>
  <si>
    <t>FLEX116</t>
  </si>
  <si>
    <t>FLEX117</t>
  </si>
  <si>
    <t>FLEX118</t>
  </si>
  <si>
    <t>FLEX119</t>
  </si>
  <si>
    <t>FLEX120</t>
  </si>
  <si>
    <t>FLEX121</t>
  </si>
  <si>
    <t>FLEX122</t>
  </si>
  <si>
    <t>FLEX123</t>
  </si>
  <si>
    <t>FLEX124</t>
  </si>
  <si>
    <t>FLEX125</t>
  </si>
  <si>
    <t>FLEX126</t>
  </si>
  <si>
    <t>FLEX127</t>
  </si>
  <si>
    <t>FLEX128</t>
  </si>
  <si>
    <t>FLEX129</t>
  </si>
  <si>
    <t>FLEX130</t>
  </si>
  <si>
    <t>FLEX131</t>
  </si>
  <si>
    <t>FLEX132</t>
  </si>
  <si>
    <t>FLEX133</t>
  </si>
  <si>
    <t>FLEX134</t>
  </si>
  <si>
    <t>FLEX135</t>
  </si>
  <si>
    <t>FLEX136</t>
  </si>
  <si>
    <t>FLEX137</t>
  </si>
  <si>
    <t>FLEX138</t>
  </si>
  <si>
    <t>FLEX139</t>
  </si>
  <si>
    <t>FLEX140</t>
  </si>
  <si>
    <t>FLEX141</t>
  </si>
  <si>
    <t>FLEX142</t>
  </si>
  <si>
    <t>FLEX143</t>
  </si>
  <si>
    <t>RLEVEL</t>
  </si>
  <si>
    <t>VARG</t>
  </si>
  <si>
    <t>Total Pool</t>
  </si>
  <si>
    <t>Slot $</t>
  </si>
  <si>
    <t>VAR $</t>
  </si>
  <si>
    <t>Total VARG</t>
  </si>
  <si>
    <t>$ / VARG</t>
  </si>
  <si>
    <t>VAR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</si>
</sst>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([$$-409]* #,##0_);_([$$-409]* \(#,##0\);_([$$-409]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0" fontId="0" fillId="3" borderId="0" xfId="0" applyFill="1"/>
    <xf numFmtId="170" fontId="1" fillId="0" borderId="0" xfId="0" applyNumberFormat="1" applyFont="1"/>
  </cellXfs>
  <cellStyles count="1">
    <cellStyle name="Normal" xfId="0" builtinId="0"/>
  </cellStyles>
  <dxfs count="4">
    <dxf>
      <font>
        <b/>
      </font>
      <numFmt numFmtId="170" formatCode="_([$$-409]* #,##0_);_([$$-409]* \(#,##0\);_([$$-409]* &quot;-&quot;??_);_(@_)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00CA5C-4129-4C6B-A7B7-E6A350ACBD6B}" name="Table1" displayName="Table1" ref="B2:U179" totalsRowShown="0">
  <autoFilter ref="B2:U179" xr:uid="{331A3382-E734-43E9-A92A-B6F3BBA968F4}"/>
  <sortState ref="B3:T179">
    <sortCondition descending="1" ref="T2:T179"/>
  </sortState>
  <tableColumns count="20">
    <tableColumn id="1" xr3:uid="{8887F4C3-E7CF-4AA7-A967-1AAA29BFF828}" name="PLAYER TEAM"/>
    <tableColumn id="2" xr3:uid="{3824CA1D-1A93-402E-B08A-EB8774F2BE50}" name="POS"/>
    <tableColumn id="16" xr3:uid="{06E9381C-E130-48DE-97EC-F449F2FDFD07}" name="POSRK"/>
    <tableColumn id="17" xr3:uid="{FB32C15A-E956-4FC9-8399-687617D0CD0F}" name="FLEXRNK"/>
    <tableColumn id="3" xr3:uid="{C330615E-4E97-4641-A713-64AC90D522A5}" name="ATT"/>
    <tableColumn id="4" xr3:uid="{493355BB-93C2-47FF-AD77-28C9B065AF41}" name="CMP"/>
    <tableColumn id="5" xr3:uid="{7C0CA234-A1ED-4EB6-B247-684766852208}" name="PASS YDS"/>
    <tableColumn id="6" xr3:uid="{DC041CC0-CCF5-40A4-B5A3-E6FCF2214305}" name="PASS TD"/>
    <tableColumn id="7" xr3:uid="{AC27DEF0-CEAB-4472-9386-92EBCCED5A21}" name="INTS"/>
    <tableColumn id="8" xr3:uid="{2F031EDA-95B7-4280-A5A1-E9EB1AB15D4A}" name="RUSH"/>
    <tableColumn id="9" xr3:uid="{D812D543-301B-4075-9576-EEBA784E6E3C}" name="RUSH YDS"/>
    <tableColumn id="10" xr3:uid="{50CB5E8D-2722-45FD-A0EE-1605409B7861}" name="RUSH TD"/>
    <tableColumn id="11" xr3:uid="{C421D9AA-CF9E-4179-B8B1-DE6886F0ECDF}" name="REC"/>
    <tableColumn id="12" xr3:uid="{EB24BDD0-6F28-4234-B908-F15FB60FF716}" name="REC YDS"/>
    <tableColumn id="13" xr3:uid="{F22EC771-AF4B-4E2C-B0B4-88B6BB513BF0}" name="REC TD"/>
    <tableColumn id="14" xr3:uid="{643D45ED-816D-42F8-A762-A7501603D623}" name="FL"/>
    <tableColumn id="15" xr3:uid="{41ADE839-DDB3-4437-B6EF-CD714D955EBE}" name="POINTS" dataDxfId="3">
      <calculatedColumnFormula>(Table1[[#This Row],[PASS YDS]]*0.04)+(Table1[[#This Row],[PASS TD]]*4)+(Table1[[#This Row],[INTS]]*-2)+(Table1[[#This Row],[RUSH YDS]]*0.1)+(Table1[[#This Row],[RUSH TD]]*6)+(Table1[[#This Row],[REC YDS]]*0.1)+(Table1[[#This Row],[REC TD]]*6)+(Table1[[#This Row],[FL]]*-2)</calculatedColumnFormula>
    </tableColumn>
    <tableColumn id="18" xr3:uid="{C48F60FD-D00D-42CD-8605-8CB526487FEE}" name="RLEVEL" dataDxfId="2">
      <calculatedColumnFormula>INDEX(Table1[POINTS],MATCH(_xlfn.SWITCH(Table1[[#This Row],[POS]],"QB","QB14","TE","TE14","RB","RB34","WR","WR35"),Table1[POSRK],0))</calculatedColumnFormula>
    </tableColumn>
    <tableColumn id="19" xr3:uid="{0F51D4C9-BAD7-4BC7-ABAA-1BB9DA9D30D5}" name="VARG" dataDxfId="1">
      <calculatedColumnFormula>MAX((Table1[[#This Row],[POINTS]]-Table1[[#This Row],[RLEVEL]])/16,0)</calculatedColumnFormula>
    </tableColumn>
    <tableColumn id="20" xr3:uid="{A0492D94-4812-4FCB-9AD3-1F010868D8EC}" name="VAR Salary" dataDxfId="0">
      <calculatedColumnFormula>$W$7*Table1[[#This Row],[VARG]]+1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D8D65-24F9-42D3-91FB-D30C4BD456FB}">
  <dimension ref="B2:X179"/>
  <sheetViews>
    <sheetView tabSelected="1" workbookViewId="0">
      <selection activeCell="R9" sqref="R9"/>
    </sheetView>
  </sheetViews>
  <sheetFormatPr defaultRowHeight="14.4" x14ac:dyDescent="0.3"/>
  <cols>
    <col min="2" max="2" width="28.5546875" customWidth="1"/>
    <col min="3" max="5" width="10.88671875" customWidth="1"/>
    <col min="8" max="8" width="10.33203125" customWidth="1"/>
    <col min="9" max="9" width="9.44140625" customWidth="1"/>
    <col min="12" max="12" width="11" customWidth="1"/>
    <col min="13" max="13" width="10.109375" customWidth="1"/>
    <col min="15" max="15" width="9.6640625" customWidth="1"/>
    <col min="21" max="21" width="13.33203125" customWidth="1"/>
    <col min="24" max="24" width="11.21875" customWidth="1"/>
  </cols>
  <sheetData>
    <row r="2" spans="2:24" x14ac:dyDescent="0.3">
      <c r="B2" t="s">
        <v>194</v>
      </c>
      <c r="C2" t="s">
        <v>183</v>
      </c>
      <c r="D2" t="s">
        <v>196</v>
      </c>
      <c r="E2" t="s">
        <v>374</v>
      </c>
      <c r="F2" t="s">
        <v>0</v>
      </c>
      <c r="G2" t="s">
        <v>1</v>
      </c>
      <c r="H2" t="s">
        <v>191</v>
      </c>
      <c r="I2" t="s">
        <v>192</v>
      </c>
      <c r="J2" t="s">
        <v>2</v>
      </c>
      <c r="K2" t="s">
        <v>38</v>
      </c>
      <c r="L2" t="s">
        <v>188</v>
      </c>
      <c r="M2" t="s">
        <v>189</v>
      </c>
      <c r="N2" t="s">
        <v>39</v>
      </c>
      <c r="O2" t="s">
        <v>185</v>
      </c>
      <c r="P2" t="s">
        <v>187</v>
      </c>
      <c r="Q2" t="s">
        <v>3</v>
      </c>
      <c r="R2" t="s">
        <v>195</v>
      </c>
      <c r="S2" t="s">
        <v>519</v>
      </c>
      <c r="T2" t="s">
        <v>520</v>
      </c>
      <c r="U2" t="s">
        <v>526</v>
      </c>
    </row>
    <row r="3" spans="2:24" x14ac:dyDescent="0.3">
      <c r="B3" t="s">
        <v>40</v>
      </c>
      <c r="C3" t="s">
        <v>190</v>
      </c>
      <c r="D3" t="s">
        <v>347</v>
      </c>
      <c r="E3" t="s">
        <v>376</v>
      </c>
      <c r="F3">
        <v>0</v>
      </c>
      <c r="G3">
        <v>0</v>
      </c>
      <c r="H3">
        <v>0</v>
      </c>
      <c r="I3">
        <v>0</v>
      </c>
      <c r="J3">
        <v>0</v>
      </c>
      <c r="K3">
        <v>275</v>
      </c>
      <c r="L3" s="1">
        <v>1280</v>
      </c>
      <c r="M3">
        <v>9.8000000000000007</v>
      </c>
      <c r="N3">
        <v>86.4</v>
      </c>
      <c r="O3">
        <v>689.6</v>
      </c>
      <c r="P3">
        <v>3.4</v>
      </c>
      <c r="Q3">
        <v>1.6</v>
      </c>
      <c r="R3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272.96000000000004</v>
      </c>
      <c r="S3">
        <f>INDEX(Table1[POINTS],MATCH(_xlfn.SWITCH(Table1[[#This Row],[POS]],"QB","QB14","TE","TE14","RB","RB34","WR","WR35"),Table1[POSRK],0))</f>
        <v>117.76000000000002</v>
      </c>
      <c r="T3">
        <f>MAX((Table1[[#This Row],[POINTS]]-Table1[[#This Row],[RLEVEL]])/16,0)</f>
        <v>9.7000000000000011</v>
      </c>
      <c r="U3" s="5">
        <f>$W$7*Table1[[#This Row],[VARG]]+1</f>
        <v>105.48675011257254</v>
      </c>
      <c r="W3">
        <f>SUM(Table1[VARG])</f>
        <v>256.22387499999985</v>
      </c>
      <c r="X3" t="s">
        <v>524</v>
      </c>
    </row>
    <row r="4" spans="2:24" x14ac:dyDescent="0.3">
      <c r="B4" t="s">
        <v>41</v>
      </c>
      <c r="C4" t="s">
        <v>190</v>
      </c>
      <c r="D4" t="s">
        <v>348</v>
      </c>
      <c r="E4" t="s">
        <v>377</v>
      </c>
      <c r="F4">
        <v>0</v>
      </c>
      <c r="G4">
        <v>0</v>
      </c>
      <c r="H4">
        <v>0</v>
      </c>
      <c r="I4">
        <v>0</v>
      </c>
      <c r="J4">
        <v>0</v>
      </c>
      <c r="K4">
        <v>315.3</v>
      </c>
      <c r="L4" s="1">
        <v>1394</v>
      </c>
      <c r="M4">
        <v>9.6</v>
      </c>
      <c r="N4">
        <v>70.3</v>
      </c>
      <c r="O4">
        <v>536.6</v>
      </c>
      <c r="P4">
        <v>2.6</v>
      </c>
      <c r="Q4">
        <v>2.2999999999999998</v>
      </c>
      <c r="R4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261.65999999999997</v>
      </c>
      <c r="S4">
        <f>INDEX(Table1[POINTS],MATCH(_xlfn.SWITCH(Table1[[#This Row],[POS]],"QB","QB14","TE","TE14","RB","RB34","WR","WR35"),Table1[POSRK],0))</f>
        <v>117.76000000000002</v>
      </c>
      <c r="T4">
        <f>MAX((Table1[[#This Row],[POINTS]]-Table1[[#This Row],[RLEVEL]])/16,0)</f>
        <v>8.9937499999999968</v>
      </c>
      <c r="U4" s="5">
        <f>$W$7*Table1[[#This Row],[VARG]]+1</f>
        <v>97.879145239685442</v>
      </c>
      <c r="W4">
        <v>3000</v>
      </c>
      <c r="X4" t="s">
        <v>521</v>
      </c>
    </row>
    <row r="5" spans="2:24" x14ac:dyDescent="0.3">
      <c r="B5" t="s">
        <v>42</v>
      </c>
      <c r="C5" t="s">
        <v>190</v>
      </c>
      <c r="D5" t="s">
        <v>349</v>
      </c>
      <c r="E5" t="s">
        <v>378</v>
      </c>
      <c r="F5">
        <v>0</v>
      </c>
      <c r="G5">
        <v>0</v>
      </c>
      <c r="H5">
        <v>0</v>
      </c>
      <c r="I5">
        <v>0</v>
      </c>
      <c r="J5">
        <v>0</v>
      </c>
      <c r="K5">
        <v>218</v>
      </c>
      <c r="L5" s="1">
        <v>1058</v>
      </c>
      <c r="M5">
        <v>6.5</v>
      </c>
      <c r="N5">
        <v>95.9</v>
      </c>
      <c r="O5">
        <v>813.6</v>
      </c>
      <c r="P5">
        <v>5.0999999999999996</v>
      </c>
      <c r="Q5">
        <v>1.8</v>
      </c>
      <c r="R5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253.16000000000005</v>
      </c>
      <c r="S5">
        <f>INDEX(Table1[POINTS],MATCH(_xlfn.SWITCH(Table1[[#This Row],[POS]],"QB","QB14","TE","TE14","RB","RB34","WR","WR35"),Table1[POSRK],0))</f>
        <v>117.76000000000002</v>
      </c>
      <c r="T5">
        <f>MAX((Table1[[#This Row],[POINTS]]-Table1[[#This Row],[RLEVEL]])/16,0)</f>
        <v>8.4625000000000021</v>
      </c>
      <c r="U5" s="5">
        <f>$W$7*Table1[[#This Row],[VARG]]+1</f>
        <v>92.156610600788156</v>
      </c>
      <c r="W5">
        <v>240</v>
      </c>
      <c r="X5" t="s">
        <v>522</v>
      </c>
    </row>
    <row r="6" spans="2:24" x14ac:dyDescent="0.3">
      <c r="B6" t="s">
        <v>43</v>
      </c>
      <c r="C6" t="s">
        <v>190</v>
      </c>
      <c r="D6" t="s">
        <v>350</v>
      </c>
      <c r="E6" t="s">
        <v>379</v>
      </c>
      <c r="F6">
        <v>0</v>
      </c>
      <c r="G6">
        <v>0</v>
      </c>
      <c r="H6">
        <v>0</v>
      </c>
      <c r="I6">
        <v>0</v>
      </c>
      <c r="J6">
        <v>0</v>
      </c>
      <c r="K6">
        <v>194.8</v>
      </c>
      <c r="L6">
        <v>905.7</v>
      </c>
      <c r="M6">
        <v>9.5</v>
      </c>
      <c r="N6">
        <v>87</v>
      </c>
      <c r="O6">
        <v>760.5</v>
      </c>
      <c r="P6">
        <v>4.7</v>
      </c>
      <c r="Q6">
        <v>1.4</v>
      </c>
      <c r="R6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249.01999999999998</v>
      </c>
      <c r="S6">
        <f>INDEX(Table1[POINTS],MATCH(_xlfn.SWITCH(Table1[[#This Row],[POS]],"QB","QB14","TE","TE14","RB","RB34","WR","WR35"),Table1[POSRK],0))</f>
        <v>117.76000000000002</v>
      </c>
      <c r="T6">
        <f>MAX((Table1[[#This Row],[POINTS]]-Table1[[#This Row],[RLEVEL]])/16,0)</f>
        <v>8.2037499999999977</v>
      </c>
      <c r="U6" s="5">
        <f>$W$7*Table1[[#This Row],[VARG]]+1</f>
        <v>89.369399611960475</v>
      </c>
      <c r="W6">
        <f>W4-W5</f>
        <v>2760</v>
      </c>
      <c r="X6" t="s">
        <v>523</v>
      </c>
    </row>
    <row r="7" spans="2:24" x14ac:dyDescent="0.3">
      <c r="B7" t="s">
        <v>44</v>
      </c>
      <c r="C7" t="s">
        <v>190</v>
      </c>
      <c r="D7" t="s">
        <v>351</v>
      </c>
      <c r="E7" t="s">
        <v>380</v>
      </c>
      <c r="F7">
        <v>0</v>
      </c>
      <c r="G7">
        <v>0</v>
      </c>
      <c r="H7">
        <v>0</v>
      </c>
      <c r="I7">
        <v>0</v>
      </c>
      <c r="J7">
        <v>0</v>
      </c>
      <c r="K7">
        <v>234.5</v>
      </c>
      <c r="L7" s="1">
        <v>1046.5</v>
      </c>
      <c r="M7">
        <v>10</v>
      </c>
      <c r="N7">
        <v>56.4</v>
      </c>
      <c r="O7">
        <v>506.3</v>
      </c>
      <c r="P7">
        <v>3.1</v>
      </c>
      <c r="Q7">
        <v>1.4</v>
      </c>
      <c r="R7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231.07999999999998</v>
      </c>
      <c r="S7">
        <f>INDEX(Table1[POINTS],MATCH(_xlfn.SWITCH(Table1[[#This Row],[POS]],"QB","QB14","TE","TE14","RB","RB34","WR","WR35"),Table1[POSRK],0))</f>
        <v>117.76000000000002</v>
      </c>
      <c r="T7">
        <f>MAX((Table1[[#This Row],[POINTS]]-Table1[[#This Row],[RLEVEL]])/16,0)</f>
        <v>7.0824999999999978</v>
      </c>
      <c r="U7" s="5">
        <f>$W$7*Table1[[#This Row],[VARG]]+1</f>
        <v>77.291485327040689</v>
      </c>
      <c r="W7">
        <f>W6/W3</f>
        <v>10.771829908512631</v>
      </c>
      <c r="X7" t="s">
        <v>525</v>
      </c>
    </row>
    <row r="8" spans="2:24" x14ac:dyDescent="0.3">
      <c r="B8" t="s">
        <v>45</v>
      </c>
      <c r="C8" t="s">
        <v>190</v>
      </c>
      <c r="D8" t="s">
        <v>352</v>
      </c>
      <c r="E8" t="s">
        <v>381</v>
      </c>
      <c r="F8">
        <v>0</v>
      </c>
      <c r="G8">
        <v>0</v>
      </c>
      <c r="H8">
        <v>0</v>
      </c>
      <c r="I8">
        <v>0</v>
      </c>
      <c r="J8">
        <v>0</v>
      </c>
      <c r="K8">
        <v>253.8</v>
      </c>
      <c r="L8" s="1">
        <v>1069.3</v>
      </c>
      <c r="M8">
        <v>7.4</v>
      </c>
      <c r="N8">
        <v>61.9</v>
      </c>
      <c r="O8">
        <v>508.1</v>
      </c>
      <c r="P8">
        <v>2.5</v>
      </c>
      <c r="Q8">
        <v>1.7</v>
      </c>
      <c r="R8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213.74</v>
      </c>
      <c r="S8">
        <f>INDEX(Table1[POINTS],MATCH(_xlfn.SWITCH(Table1[[#This Row],[POS]],"QB","QB14","TE","TE14","RB","RB34","WR","WR35"),Table1[POSRK],0))</f>
        <v>117.76000000000002</v>
      </c>
      <c r="T8">
        <f>MAX((Table1[[#This Row],[POINTS]]-Table1[[#This Row],[RLEVEL]])/16,0)</f>
        <v>5.9987499999999994</v>
      </c>
      <c r="U8" s="5">
        <f>$W$7*Table1[[#This Row],[VARG]]+1</f>
        <v>65.61751466369013</v>
      </c>
    </row>
    <row r="9" spans="2:24" x14ac:dyDescent="0.3">
      <c r="B9" t="s">
        <v>151</v>
      </c>
      <c r="C9" t="s">
        <v>184</v>
      </c>
      <c r="D9" t="s">
        <v>356</v>
      </c>
      <c r="E9" t="s">
        <v>400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97.2</v>
      </c>
      <c r="O9" s="1">
        <v>1234.9000000000001</v>
      </c>
      <c r="P9">
        <v>9.3000000000000007</v>
      </c>
      <c r="Q9">
        <v>0.6</v>
      </c>
      <c r="R9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178.09000000000003</v>
      </c>
      <c r="S9">
        <f>INDEX(Table1[POINTS],MATCH(_xlfn.SWITCH(Table1[[#This Row],[POS]],"QB","QB14","TE","TE14","RB","RB34","WR","WR35"),Table1[POSRK],0))</f>
        <v>82.29</v>
      </c>
      <c r="T9">
        <f>MAX((Table1[[#This Row],[POINTS]]-Table1[[#This Row],[RLEVEL]])/16,0)</f>
        <v>5.9875000000000016</v>
      </c>
      <c r="U9" s="5">
        <f>$W$7*Table1[[#This Row],[VARG]]+1</f>
        <v>65.496331577219394</v>
      </c>
    </row>
    <row r="10" spans="2:24" x14ac:dyDescent="0.3">
      <c r="B10" t="s">
        <v>101</v>
      </c>
      <c r="C10" t="s">
        <v>186</v>
      </c>
      <c r="D10" t="s">
        <v>365</v>
      </c>
      <c r="E10" t="s">
        <v>384</v>
      </c>
      <c r="F10">
        <v>0</v>
      </c>
      <c r="G10">
        <v>0</v>
      </c>
      <c r="H10">
        <v>0</v>
      </c>
      <c r="I10">
        <v>0</v>
      </c>
      <c r="J10">
        <v>0</v>
      </c>
      <c r="K10">
        <v>1.6</v>
      </c>
      <c r="L10">
        <v>10.8</v>
      </c>
      <c r="M10">
        <v>0</v>
      </c>
      <c r="N10">
        <v>106.3</v>
      </c>
      <c r="O10" s="1">
        <v>1561.2</v>
      </c>
      <c r="P10">
        <v>8.3000000000000007</v>
      </c>
      <c r="Q10">
        <v>0.9</v>
      </c>
      <c r="R10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205.20000000000002</v>
      </c>
      <c r="S10">
        <f>INDEX(Table1[POINTS],MATCH(_xlfn.SWITCH(Table1[[#This Row],[POS]],"QB","QB14","TE","TE14","RB","RB34","WR","WR35"),Table1[POSRK],0))</f>
        <v>111.00000000000001</v>
      </c>
      <c r="T10">
        <f>MAX((Table1[[#This Row],[POINTS]]-Table1[[#This Row],[RLEVEL]])/16,0)</f>
        <v>5.8875000000000002</v>
      </c>
      <c r="U10" s="5">
        <f>$W$7*Table1[[#This Row],[VARG]]+1</f>
        <v>64.419148586368124</v>
      </c>
    </row>
    <row r="11" spans="2:24" x14ac:dyDescent="0.3">
      <c r="B11" t="s">
        <v>102</v>
      </c>
      <c r="C11" t="s">
        <v>186</v>
      </c>
      <c r="D11" t="s">
        <v>366</v>
      </c>
      <c r="E11" t="s">
        <v>385</v>
      </c>
      <c r="F11">
        <v>0</v>
      </c>
      <c r="G11">
        <v>0</v>
      </c>
      <c r="H11">
        <v>0</v>
      </c>
      <c r="I11">
        <v>0</v>
      </c>
      <c r="J11">
        <v>0</v>
      </c>
      <c r="K11">
        <v>0.4</v>
      </c>
      <c r="L11">
        <v>-0.4</v>
      </c>
      <c r="M11">
        <v>0</v>
      </c>
      <c r="N11">
        <v>104.1</v>
      </c>
      <c r="O11" s="1">
        <v>1461.5</v>
      </c>
      <c r="P11">
        <v>10.1</v>
      </c>
      <c r="Q11">
        <v>0.9</v>
      </c>
      <c r="R11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204.91</v>
      </c>
      <c r="S11">
        <f>INDEX(Table1[POINTS],MATCH(_xlfn.SWITCH(Table1[[#This Row],[POS]],"QB","QB14","TE","TE14","RB","RB34","WR","WR35"),Table1[POSRK],0))</f>
        <v>111.00000000000001</v>
      </c>
      <c r="T11">
        <f>MAX((Table1[[#This Row],[POINTS]]-Table1[[#This Row],[RLEVEL]])/16,0)</f>
        <v>5.8693749999999989</v>
      </c>
      <c r="U11" s="5">
        <f>$W$7*Table1[[#This Row],[VARG]]+1</f>
        <v>64.223909169276311</v>
      </c>
    </row>
    <row r="12" spans="2:24" x14ac:dyDescent="0.3">
      <c r="B12" t="s">
        <v>46</v>
      </c>
      <c r="C12" t="s">
        <v>190</v>
      </c>
      <c r="D12" t="s">
        <v>353</v>
      </c>
      <c r="E12" t="s">
        <v>382</v>
      </c>
      <c r="F12">
        <v>0</v>
      </c>
      <c r="G12">
        <v>0</v>
      </c>
      <c r="H12">
        <v>0</v>
      </c>
      <c r="I12">
        <v>0</v>
      </c>
      <c r="J12">
        <v>0</v>
      </c>
      <c r="K12">
        <v>244.9</v>
      </c>
      <c r="L12">
        <v>987.3</v>
      </c>
      <c r="M12">
        <v>7.4</v>
      </c>
      <c r="N12">
        <v>57.4</v>
      </c>
      <c r="O12">
        <v>548.70000000000005</v>
      </c>
      <c r="P12">
        <v>3.1</v>
      </c>
      <c r="Q12">
        <v>2.5</v>
      </c>
      <c r="R12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211.6</v>
      </c>
      <c r="S12">
        <f>INDEX(Table1[POINTS],MATCH(_xlfn.SWITCH(Table1[[#This Row],[POS]],"QB","QB14","TE","TE14","RB","RB34","WR","WR35"),Table1[POSRK],0))</f>
        <v>117.76000000000002</v>
      </c>
      <c r="T12">
        <f>MAX((Table1[[#This Row],[POINTS]]-Table1[[#This Row],[RLEVEL]])/16,0)</f>
        <v>5.8649999999999984</v>
      </c>
      <c r="U12" s="5">
        <f>$W$7*Table1[[#This Row],[VARG]]+1</f>
        <v>64.176782413426565</v>
      </c>
    </row>
    <row r="13" spans="2:24" x14ac:dyDescent="0.3">
      <c r="B13" t="s">
        <v>103</v>
      </c>
      <c r="C13" t="s">
        <v>186</v>
      </c>
      <c r="D13" t="s">
        <v>367</v>
      </c>
      <c r="E13" t="s">
        <v>386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106.4</v>
      </c>
      <c r="O13" s="1">
        <v>1362.9</v>
      </c>
      <c r="P13">
        <v>11.3</v>
      </c>
      <c r="Q13">
        <v>0.5</v>
      </c>
      <c r="R13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203.09000000000003</v>
      </c>
      <c r="S13">
        <f>INDEX(Table1[POINTS],MATCH(_xlfn.SWITCH(Table1[[#This Row],[POS]],"QB","QB14","TE","TE14","RB","RB34","WR","WR35"),Table1[POSRK],0))</f>
        <v>111.00000000000001</v>
      </c>
      <c r="T13">
        <f>MAX((Table1[[#This Row],[POINTS]]-Table1[[#This Row],[RLEVEL]])/16,0)</f>
        <v>5.7556250000000011</v>
      </c>
      <c r="U13" s="5">
        <f>$W$7*Table1[[#This Row],[VARG]]+1</f>
        <v>62.998613517183024</v>
      </c>
    </row>
    <row r="14" spans="2:24" x14ac:dyDescent="0.3">
      <c r="B14" t="s">
        <v>47</v>
      </c>
      <c r="C14" t="s">
        <v>190</v>
      </c>
      <c r="D14" t="s">
        <v>354</v>
      </c>
      <c r="E14" t="s">
        <v>383</v>
      </c>
      <c r="F14">
        <v>0</v>
      </c>
      <c r="G14">
        <v>0</v>
      </c>
      <c r="H14">
        <v>0</v>
      </c>
      <c r="I14">
        <v>0</v>
      </c>
      <c r="J14">
        <v>0</v>
      </c>
      <c r="K14">
        <v>232.3</v>
      </c>
      <c r="L14" s="1">
        <v>1029.0999999999999</v>
      </c>
      <c r="M14">
        <v>9.4</v>
      </c>
      <c r="N14">
        <v>54</v>
      </c>
      <c r="O14">
        <v>437.6</v>
      </c>
      <c r="P14">
        <v>1.6</v>
      </c>
      <c r="Q14">
        <v>1.9</v>
      </c>
      <c r="R14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208.86999999999998</v>
      </c>
      <c r="S14">
        <f>INDEX(Table1[POINTS],MATCH(_xlfn.SWITCH(Table1[[#This Row],[POS]],"QB","QB14","TE","TE14","RB","RB34","WR","WR35"),Table1[POSRK],0))</f>
        <v>117.76000000000002</v>
      </c>
      <c r="T14">
        <f>MAX((Table1[[#This Row],[POINTS]]-Table1[[#This Row],[RLEVEL]])/16,0)</f>
        <v>5.6943749999999973</v>
      </c>
      <c r="U14" s="5">
        <f>$W$7*Table1[[#This Row],[VARG]]+1</f>
        <v>62.338838935286581</v>
      </c>
    </row>
    <row r="15" spans="2:24" x14ac:dyDescent="0.3">
      <c r="B15" t="s">
        <v>48</v>
      </c>
      <c r="C15" t="s">
        <v>190</v>
      </c>
      <c r="D15" t="s">
        <v>355</v>
      </c>
      <c r="E15" t="s">
        <v>387</v>
      </c>
      <c r="F15">
        <v>0</v>
      </c>
      <c r="G15">
        <v>0</v>
      </c>
      <c r="H15">
        <v>0</v>
      </c>
      <c r="I15">
        <v>0</v>
      </c>
      <c r="J15">
        <v>0</v>
      </c>
      <c r="K15">
        <v>205.1</v>
      </c>
      <c r="L15">
        <v>960.6</v>
      </c>
      <c r="M15">
        <v>9.3000000000000007</v>
      </c>
      <c r="N15">
        <v>43.3</v>
      </c>
      <c r="O15">
        <v>397.2</v>
      </c>
      <c r="P15">
        <v>2.4</v>
      </c>
      <c r="Q15">
        <v>1.7</v>
      </c>
      <c r="R15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202.58</v>
      </c>
      <c r="S15">
        <f>INDEX(Table1[POINTS],MATCH(_xlfn.SWITCH(Table1[[#This Row],[POS]],"QB","QB14","TE","TE14","RB","RB34","WR","WR35"),Table1[POSRK],0))</f>
        <v>117.76000000000002</v>
      </c>
      <c r="T15">
        <f>MAX((Table1[[#This Row],[POINTS]]-Table1[[#This Row],[RLEVEL]])/16,0)</f>
        <v>5.3012499999999996</v>
      </c>
      <c r="U15" s="5">
        <f>$W$7*Table1[[#This Row],[VARG]]+1</f>
        <v>58.104163302502577</v>
      </c>
    </row>
    <row r="16" spans="2:24" x14ac:dyDescent="0.3">
      <c r="B16" t="s">
        <v>49</v>
      </c>
      <c r="C16" t="s">
        <v>190</v>
      </c>
      <c r="D16" t="s">
        <v>222</v>
      </c>
      <c r="E16" t="s">
        <v>388</v>
      </c>
      <c r="F16">
        <v>0</v>
      </c>
      <c r="G16">
        <v>0</v>
      </c>
      <c r="H16">
        <v>0</v>
      </c>
      <c r="I16">
        <v>0</v>
      </c>
      <c r="J16">
        <v>0</v>
      </c>
      <c r="K16">
        <v>253.3</v>
      </c>
      <c r="L16" s="1">
        <v>1173</v>
      </c>
      <c r="M16">
        <v>8.1</v>
      </c>
      <c r="N16">
        <v>43.2</v>
      </c>
      <c r="O16">
        <v>317.7</v>
      </c>
      <c r="P16">
        <v>1.2</v>
      </c>
      <c r="Q16">
        <v>1.6</v>
      </c>
      <c r="R16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201.67000000000002</v>
      </c>
      <c r="S16">
        <f>INDEX(Table1[POINTS],MATCH(_xlfn.SWITCH(Table1[[#This Row],[POS]],"QB","QB14","TE","TE14","RB","RB34","WR","WR35"),Table1[POSRK],0))</f>
        <v>117.76000000000002</v>
      </c>
      <c r="T16">
        <f>MAX((Table1[[#This Row],[POINTS]]-Table1[[#This Row],[RLEVEL]])/16,0)</f>
        <v>5.2443749999999998</v>
      </c>
      <c r="U16" s="5">
        <f>$W$7*Table1[[#This Row],[VARG]]+1</f>
        <v>57.491515476455923</v>
      </c>
    </row>
    <row r="17" spans="2:21" x14ac:dyDescent="0.3">
      <c r="B17" t="s">
        <v>50</v>
      </c>
      <c r="C17" t="s">
        <v>190</v>
      </c>
      <c r="D17" t="s">
        <v>223</v>
      </c>
      <c r="E17" t="s">
        <v>389</v>
      </c>
      <c r="F17">
        <v>0</v>
      </c>
      <c r="G17">
        <v>0</v>
      </c>
      <c r="H17">
        <v>0</v>
      </c>
      <c r="I17">
        <v>0</v>
      </c>
      <c r="J17">
        <v>0</v>
      </c>
      <c r="K17">
        <v>237.3</v>
      </c>
      <c r="L17" s="1">
        <v>1098.2</v>
      </c>
      <c r="M17">
        <v>6.1</v>
      </c>
      <c r="N17">
        <v>57.9</v>
      </c>
      <c r="O17">
        <v>444.3</v>
      </c>
      <c r="P17">
        <v>2.2000000000000002</v>
      </c>
      <c r="Q17">
        <v>2.7</v>
      </c>
      <c r="R17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198.65</v>
      </c>
      <c r="S17">
        <f>INDEX(Table1[POINTS],MATCH(_xlfn.SWITCH(Table1[[#This Row],[POS]],"QB","QB14","TE","TE14","RB","RB34","WR","WR35"),Table1[POSRK],0))</f>
        <v>117.76000000000002</v>
      </c>
      <c r="T17">
        <f>MAX((Table1[[#This Row],[POINTS]]-Table1[[#This Row],[RLEVEL]])/16,0)</f>
        <v>5.0556249999999991</v>
      </c>
      <c r="U17" s="5">
        <f>$W$7*Table1[[#This Row],[VARG]]+1</f>
        <v>55.458332581224163</v>
      </c>
    </row>
    <row r="18" spans="2:21" x14ac:dyDescent="0.3">
      <c r="B18" t="s">
        <v>104</v>
      </c>
      <c r="C18" t="s">
        <v>186</v>
      </c>
      <c r="D18" t="s">
        <v>368</v>
      </c>
      <c r="E18" t="s">
        <v>391</v>
      </c>
      <c r="F18">
        <v>0</v>
      </c>
      <c r="G18">
        <v>0</v>
      </c>
      <c r="H18">
        <v>0</v>
      </c>
      <c r="I18">
        <v>0</v>
      </c>
      <c r="J18">
        <v>0</v>
      </c>
      <c r="K18">
        <v>0.4</v>
      </c>
      <c r="L18">
        <v>3.3</v>
      </c>
      <c r="M18">
        <v>0</v>
      </c>
      <c r="N18">
        <v>103.8</v>
      </c>
      <c r="O18" s="1">
        <v>1368.1</v>
      </c>
      <c r="P18">
        <v>9</v>
      </c>
      <c r="Q18">
        <v>0.5</v>
      </c>
      <c r="R18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190.14000000000001</v>
      </c>
      <c r="S18">
        <f>INDEX(Table1[POINTS],MATCH(_xlfn.SWITCH(Table1[[#This Row],[POS]],"QB","QB14","TE","TE14","RB","RB34","WR","WR35"),Table1[POSRK],0))</f>
        <v>111.00000000000001</v>
      </c>
      <c r="T18">
        <f>MAX((Table1[[#This Row],[POINTS]]-Table1[[#This Row],[RLEVEL]])/16,0)</f>
        <v>4.94625</v>
      </c>
      <c r="U18" s="5">
        <f>$W$7*Table1[[#This Row],[VARG]]+1</f>
        <v>54.2801636849806</v>
      </c>
    </row>
    <row r="19" spans="2:21" x14ac:dyDescent="0.3">
      <c r="B19" t="s">
        <v>51</v>
      </c>
      <c r="C19" t="s">
        <v>190</v>
      </c>
      <c r="D19" t="s">
        <v>224</v>
      </c>
      <c r="E19" t="s">
        <v>390</v>
      </c>
      <c r="F19">
        <v>0</v>
      </c>
      <c r="G19">
        <v>0</v>
      </c>
      <c r="H19">
        <v>0</v>
      </c>
      <c r="I19">
        <v>0</v>
      </c>
      <c r="J19">
        <v>0</v>
      </c>
      <c r="K19">
        <v>256.10000000000002</v>
      </c>
      <c r="L19" s="1">
        <v>1199.8</v>
      </c>
      <c r="M19">
        <v>10.3</v>
      </c>
      <c r="N19">
        <v>16.5</v>
      </c>
      <c r="O19">
        <v>124.8</v>
      </c>
      <c r="P19">
        <v>0.3</v>
      </c>
      <c r="Q19">
        <v>1.3</v>
      </c>
      <c r="R19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193.46</v>
      </c>
      <c r="S19">
        <f>INDEX(Table1[POINTS],MATCH(_xlfn.SWITCH(Table1[[#This Row],[POS]],"QB","QB14","TE","TE14","RB","RB34","WR","WR35"),Table1[POSRK],0))</f>
        <v>117.76000000000002</v>
      </c>
      <c r="T19">
        <f>MAX((Table1[[#This Row],[POINTS]]-Table1[[#This Row],[RLEVEL]])/16,0)</f>
        <v>4.7312499999999993</v>
      </c>
      <c r="U19" s="5">
        <f>$W$7*Table1[[#This Row],[VARG]]+1</f>
        <v>51.964220254650378</v>
      </c>
    </row>
    <row r="20" spans="2:21" x14ac:dyDescent="0.3">
      <c r="B20" t="s">
        <v>105</v>
      </c>
      <c r="C20" t="s">
        <v>186</v>
      </c>
      <c r="D20" t="s">
        <v>369</v>
      </c>
      <c r="E20" t="s">
        <v>394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99.7</v>
      </c>
      <c r="O20" s="1">
        <v>1277.7</v>
      </c>
      <c r="P20">
        <v>9.6</v>
      </c>
      <c r="Q20">
        <v>0.5</v>
      </c>
      <c r="R20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184.37</v>
      </c>
      <c r="S20">
        <f>INDEX(Table1[POINTS],MATCH(_xlfn.SWITCH(Table1[[#This Row],[POS]],"QB","QB14","TE","TE14","RB","RB34","WR","WR35"),Table1[POSRK],0))</f>
        <v>111.00000000000001</v>
      </c>
      <c r="T20">
        <f>MAX((Table1[[#This Row],[POINTS]]-Table1[[#This Row],[RLEVEL]])/16,0)</f>
        <v>4.5856249999999994</v>
      </c>
      <c r="U20" s="5">
        <f>$W$7*Table1[[#This Row],[VARG]]+1</f>
        <v>50.395572524223226</v>
      </c>
    </row>
    <row r="21" spans="2:21" x14ac:dyDescent="0.3">
      <c r="B21" t="s">
        <v>107</v>
      </c>
      <c r="C21" t="s">
        <v>186</v>
      </c>
      <c r="D21" t="s">
        <v>370</v>
      </c>
      <c r="E21" t="s">
        <v>395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86.8</v>
      </c>
      <c r="O21" s="1">
        <v>1392.7</v>
      </c>
      <c r="P21">
        <v>7.6</v>
      </c>
      <c r="Q21">
        <v>0.5</v>
      </c>
      <c r="R21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183.87</v>
      </c>
      <c r="S21">
        <f>INDEX(Table1[POINTS],MATCH(_xlfn.SWITCH(Table1[[#This Row],[POS]],"QB","QB14","TE","TE14","RB","RB34","WR","WR35"),Table1[POSRK],0))</f>
        <v>111.00000000000001</v>
      </c>
      <c r="T21">
        <f>MAX((Table1[[#This Row],[POINTS]]-Table1[[#This Row],[RLEVEL]])/16,0)</f>
        <v>4.5543749999999994</v>
      </c>
      <c r="U21" s="5">
        <f>$W$7*Table1[[#This Row],[VARG]]+1</f>
        <v>50.058952839582204</v>
      </c>
    </row>
    <row r="22" spans="2:21" x14ac:dyDescent="0.3">
      <c r="B22" t="s">
        <v>106</v>
      </c>
      <c r="C22" t="s">
        <v>186</v>
      </c>
      <c r="D22" t="s">
        <v>371</v>
      </c>
      <c r="E22" t="s">
        <v>396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113.6</v>
      </c>
      <c r="O22" s="1">
        <v>1345.8</v>
      </c>
      <c r="P22">
        <v>8.4</v>
      </c>
      <c r="Q22">
        <v>0.6</v>
      </c>
      <c r="R22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183.78000000000003</v>
      </c>
      <c r="S22">
        <f>INDEX(Table1[POINTS],MATCH(_xlfn.SWITCH(Table1[[#This Row],[POS]],"QB","QB14","TE","TE14","RB","RB34","WR","WR35"),Table1[POSRK],0))</f>
        <v>111.00000000000001</v>
      </c>
      <c r="T22">
        <f>MAX((Table1[[#This Row],[POINTS]]-Table1[[#This Row],[RLEVEL]])/16,0)</f>
        <v>4.548750000000001</v>
      </c>
      <c r="U22" s="5">
        <f>$W$7*Table1[[#This Row],[VARG]]+1</f>
        <v>49.998361296346843</v>
      </c>
    </row>
    <row r="23" spans="2:21" x14ac:dyDescent="0.3">
      <c r="B23" t="s">
        <v>52</v>
      </c>
      <c r="C23" t="s">
        <v>190</v>
      </c>
      <c r="D23" t="s">
        <v>225</v>
      </c>
      <c r="E23" t="s">
        <v>392</v>
      </c>
      <c r="F23">
        <v>0</v>
      </c>
      <c r="G23">
        <v>0</v>
      </c>
      <c r="H23">
        <v>0</v>
      </c>
      <c r="I23">
        <v>0</v>
      </c>
      <c r="J23">
        <v>0</v>
      </c>
      <c r="K23">
        <v>232.6</v>
      </c>
      <c r="L23" s="1">
        <v>1098.5999999999999</v>
      </c>
      <c r="M23">
        <v>8.9</v>
      </c>
      <c r="N23">
        <v>26.6</v>
      </c>
      <c r="O23">
        <v>201.6</v>
      </c>
      <c r="P23">
        <v>1.4</v>
      </c>
      <c r="Q23">
        <v>0.9</v>
      </c>
      <c r="R23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190.01999999999998</v>
      </c>
      <c r="S23">
        <f>INDEX(Table1[POINTS],MATCH(_xlfn.SWITCH(Table1[[#This Row],[POS]],"QB","QB14","TE","TE14","RB","RB34","WR","WR35"),Table1[POSRK],0))</f>
        <v>117.76000000000002</v>
      </c>
      <c r="T23">
        <f>MAX((Table1[[#This Row],[POINTS]]-Table1[[#This Row],[RLEVEL]])/16,0)</f>
        <v>4.5162499999999977</v>
      </c>
      <c r="U23" s="5">
        <f>$W$7*Table1[[#This Row],[VARG]]+1</f>
        <v>49.648276824320142</v>
      </c>
    </row>
    <row r="24" spans="2:21" x14ac:dyDescent="0.3">
      <c r="B24" t="s">
        <v>108</v>
      </c>
      <c r="C24" t="s">
        <v>186</v>
      </c>
      <c r="D24" t="s">
        <v>372</v>
      </c>
      <c r="E24" t="s">
        <v>398</v>
      </c>
      <c r="F24">
        <v>0</v>
      </c>
      <c r="G24">
        <v>0</v>
      </c>
      <c r="H24">
        <v>0</v>
      </c>
      <c r="I24">
        <v>0</v>
      </c>
      <c r="J24">
        <v>0</v>
      </c>
      <c r="K24">
        <v>3.8</v>
      </c>
      <c r="L24">
        <v>15.7</v>
      </c>
      <c r="M24">
        <v>0</v>
      </c>
      <c r="N24">
        <v>89.5</v>
      </c>
      <c r="O24" s="1">
        <v>1271.5999999999999</v>
      </c>
      <c r="P24">
        <v>9.1</v>
      </c>
      <c r="Q24">
        <v>0.5</v>
      </c>
      <c r="R24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182.32999999999998</v>
      </c>
      <c r="S24">
        <f>INDEX(Table1[POINTS],MATCH(_xlfn.SWITCH(Table1[[#This Row],[POS]],"QB","QB14","TE","TE14","RB","RB34","WR","WR35"),Table1[POSRK],0))</f>
        <v>111.00000000000001</v>
      </c>
      <c r="T24">
        <f>MAX((Table1[[#This Row],[POINTS]]-Table1[[#This Row],[RLEVEL]])/16,0)</f>
        <v>4.4581249999999981</v>
      </c>
      <c r="U24" s="5">
        <f>$W$7*Table1[[#This Row],[VARG]]+1</f>
        <v>49.022164210887851</v>
      </c>
    </row>
    <row r="25" spans="2:21" x14ac:dyDescent="0.3">
      <c r="B25" t="s">
        <v>152</v>
      </c>
      <c r="C25" t="s">
        <v>184</v>
      </c>
      <c r="D25" t="s">
        <v>357</v>
      </c>
      <c r="E25" t="s">
        <v>417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85.5</v>
      </c>
      <c r="O25" s="1">
        <v>1158.5999999999999</v>
      </c>
      <c r="P25">
        <v>6.3</v>
      </c>
      <c r="Q25">
        <v>0.4</v>
      </c>
      <c r="R25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152.85999999999999</v>
      </c>
      <c r="S25">
        <f>INDEX(Table1[POINTS],MATCH(_xlfn.SWITCH(Table1[[#This Row],[POS]],"QB","QB14","TE","TE14","RB","RB34","WR","WR35"),Table1[POSRK],0))</f>
        <v>82.29</v>
      </c>
      <c r="T25">
        <f>MAX((Table1[[#This Row],[POINTS]]-Table1[[#This Row],[RLEVEL]])/16,0)</f>
        <v>4.4106249999999987</v>
      </c>
      <c r="U25" s="5">
        <f>$W$7*Table1[[#This Row],[VARG]]+1</f>
        <v>48.510502290233511</v>
      </c>
    </row>
    <row r="26" spans="2:21" x14ac:dyDescent="0.3">
      <c r="B26" t="s">
        <v>53</v>
      </c>
      <c r="C26" t="s">
        <v>190</v>
      </c>
      <c r="D26" t="s">
        <v>226</v>
      </c>
      <c r="E26" t="s">
        <v>393</v>
      </c>
      <c r="F26">
        <v>0</v>
      </c>
      <c r="G26">
        <v>0</v>
      </c>
      <c r="H26">
        <v>0</v>
      </c>
      <c r="I26">
        <v>0</v>
      </c>
      <c r="J26">
        <v>0</v>
      </c>
      <c r="K26">
        <v>181.2</v>
      </c>
      <c r="L26">
        <v>839.2</v>
      </c>
      <c r="M26">
        <v>7.5</v>
      </c>
      <c r="N26">
        <v>49.3</v>
      </c>
      <c r="O26">
        <v>394.3</v>
      </c>
      <c r="P26">
        <v>3.6</v>
      </c>
      <c r="Q26">
        <v>1.4</v>
      </c>
      <c r="R26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187.15</v>
      </c>
      <c r="S26">
        <f>INDEX(Table1[POINTS],MATCH(_xlfn.SWITCH(Table1[[#This Row],[POS]],"QB","QB14","TE","TE14","RB","RB34","WR","WR35"),Table1[POSRK],0))</f>
        <v>117.76000000000002</v>
      </c>
      <c r="T26">
        <f>MAX((Table1[[#This Row],[POINTS]]-Table1[[#This Row],[RLEVEL]])/16,0)</f>
        <v>4.3368749999999991</v>
      </c>
      <c r="U26" s="5">
        <f>$W$7*Table1[[#This Row],[VARG]]+1</f>
        <v>47.716079834480709</v>
      </c>
    </row>
    <row r="27" spans="2:21" x14ac:dyDescent="0.3">
      <c r="B27" t="s">
        <v>54</v>
      </c>
      <c r="C27" t="s">
        <v>190</v>
      </c>
      <c r="D27" t="s">
        <v>227</v>
      </c>
      <c r="E27" t="s">
        <v>397</v>
      </c>
      <c r="F27">
        <v>0</v>
      </c>
      <c r="G27">
        <v>0</v>
      </c>
      <c r="H27">
        <v>0</v>
      </c>
      <c r="I27">
        <v>0</v>
      </c>
      <c r="J27">
        <v>0</v>
      </c>
      <c r="K27">
        <v>253.3</v>
      </c>
      <c r="L27">
        <v>962.8</v>
      </c>
      <c r="M27">
        <v>7.5</v>
      </c>
      <c r="N27">
        <v>41.7</v>
      </c>
      <c r="O27">
        <v>347.6</v>
      </c>
      <c r="P27">
        <v>1.5</v>
      </c>
      <c r="Q27">
        <v>1.3</v>
      </c>
      <c r="R27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182.44000000000003</v>
      </c>
      <c r="S27">
        <f>INDEX(Table1[POINTS],MATCH(_xlfn.SWITCH(Table1[[#This Row],[POS]],"QB","QB14","TE","TE14","RB","RB34","WR","WR35"),Table1[POSRK],0))</f>
        <v>117.76000000000002</v>
      </c>
      <c r="T27">
        <f>MAX((Table1[[#This Row],[POINTS]]-Table1[[#This Row],[RLEVEL]])/16,0)</f>
        <v>4.0425000000000004</v>
      </c>
      <c r="U27" s="5">
        <f>$W$7*Table1[[#This Row],[VARG]]+1</f>
        <v>44.545122405162317</v>
      </c>
    </row>
    <row r="28" spans="2:21" x14ac:dyDescent="0.3">
      <c r="B28" t="s">
        <v>55</v>
      </c>
      <c r="C28" t="s">
        <v>190</v>
      </c>
      <c r="D28" t="s">
        <v>228</v>
      </c>
      <c r="E28" t="s">
        <v>399</v>
      </c>
      <c r="F28">
        <v>0</v>
      </c>
      <c r="G28">
        <v>0</v>
      </c>
      <c r="H28">
        <v>0</v>
      </c>
      <c r="I28">
        <v>0</v>
      </c>
      <c r="J28">
        <v>0</v>
      </c>
      <c r="K28">
        <v>238.1</v>
      </c>
      <c r="L28" s="1">
        <v>1109.8</v>
      </c>
      <c r="M28">
        <v>8.1999999999999993</v>
      </c>
      <c r="N28">
        <v>24.7</v>
      </c>
      <c r="O28">
        <v>197</v>
      </c>
      <c r="P28">
        <v>0.9</v>
      </c>
      <c r="Q28">
        <v>2.1</v>
      </c>
      <c r="R28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181.08</v>
      </c>
      <c r="S28">
        <f>INDEX(Table1[POINTS],MATCH(_xlfn.SWITCH(Table1[[#This Row],[POS]],"QB","QB14","TE","TE14","RB","RB34","WR","WR35"),Table1[POSRK],0))</f>
        <v>117.76000000000002</v>
      </c>
      <c r="T28">
        <f>MAX((Table1[[#This Row],[POINTS]]-Table1[[#This Row],[RLEVEL]])/16,0)</f>
        <v>3.9574999999999996</v>
      </c>
      <c r="U28" s="5">
        <f>$W$7*Table1[[#This Row],[VARG]]+1</f>
        <v>43.629516862938729</v>
      </c>
    </row>
    <row r="29" spans="2:21" x14ac:dyDescent="0.3">
      <c r="B29" t="s">
        <v>109</v>
      </c>
      <c r="C29" t="s">
        <v>186</v>
      </c>
      <c r="D29" t="s">
        <v>373</v>
      </c>
      <c r="E29" t="s">
        <v>408</v>
      </c>
      <c r="F29">
        <v>0</v>
      </c>
      <c r="G29">
        <v>0</v>
      </c>
      <c r="H29">
        <v>0</v>
      </c>
      <c r="I29">
        <v>0</v>
      </c>
      <c r="J29">
        <v>0</v>
      </c>
      <c r="K29">
        <v>4</v>
      </c>
      <c r="L29">
        <v>29.3</v>
      </c>
      <c r="M29">
        <v>0</v>
      </c>
      <c r="N29">
        <v>98.6</v>
      </c>
      <c r="O29" s="1">
        <v>1279.2</v>
      </c>
      <c r="P29">
        <v>6.7</v>
      </c>
      <c r="Q29">
        <v>0.6</v>
      </c>
      <c r="R29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169.85000000000002</v>
      </c>
      <c r="S29">
        <f>INDEX(Table1[POINTS],MATCH(_xlfn.SWITCH(Table1[[#This Row],[POS]],"QB","QB14","TE","TE14","RB","RB34","WR","WR35"),Table1[POSRK],0))</f>
        <v>111.00000000000001</v>
      </c>
      <c r="T29">
        <f>MAX((Table1[[#This Row],[POINTS]]-Table1[[#This Row],[RLEVEL]])/16,0)</f>
        <v>3.6781250000000005</v>
      </c>
      <c r="U29" s="5">
        <f>$W$7*Table1[[#This Row],[VARG]]+1</f>
        <v>40.620136882248026</v>
      </c>
    </row>
    <row r="30" spans="2:21" x14ac:dyDescent="0.3">
      <c r="B30" t="s">
        <v>153</v>
      </c>
      <c r="C30" t="s">
        <v>184</v>
      </c>
      <c r="D30" t="s">
        <v>358</v>
      </c>
      <c r="E30" t="s">
        <v>425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92.5</v>
      </c>
      <c r="O30">
        <v>986.5</v>
      </c>
      <c r="P30">
        <v>7.2</v>
      </c>
      <c r="Q30">
        <v>0.5</v>
      </c>
      <c r="R30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140.85000000000002</v>
      </c>
      <c r="S30">
        <f>INDEX(Table1[POINTS],MATCH(_xlfn.SWITCH(Table1[[#This Row],[POS]],"QB","QB14","TE","TE14","RB","RB34","WR","WR35"),Table1[POSRK],0))</f>
        <v>82.29</v>
      </c>
      <c r="T30">
        <f>MAX((Table1[[#This Row],[POINTS]]-Table1[[#This Row],[RLEVEL]])/16,0)</f>
        <v>3.660000000000001</v>
      </c>
      <c r="U30" s="5">
        <f>$W$7*Table1[[#This Row],[VARG]]+1</f>
        <v>40.424897465156242</v>
      </c>
    </row>
    <row r="31" spans="2:21" x14ac:dyDescent="0.3">
      <c r="B31" t="s">
        <v>56</v>
      </c>
      <c r="C31" t="s">
        <v>190</v>
      </c>
      <c r="D31" t="s">
        <v>229</v>
      </c>
      <c r="E31" t="s">
        <v>401</v>
      </c>
      <c r="F31">
        <v>0</v>
      </c>
      <c r="G31">
        <v>0</v>
      </c>
      <c r="H31">
        <v>0</v>
      </c>
      <c r="I31">
        <v>0</v>
      </c>
      <c r="J31">
        <v>0</v>
      </c>
      <c r="K31">
        <v>185.6</v>
      </c>
      <c r="L31">
        <v>932</v>
      </c>
      <c r="M31">
        <v>8</v>
      </c>
      <c r="N31">
        <v>37.5</v>
      </c>
      <c r="O31">
        <v>289</v>
      </c>
      <c r="P31">
        <v>1.4</v>
      </c>
      <c r="Q31">
        <v>1.3</v>
      </c>
      <c r="R31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175.9</v>
      </c>
      <c r="S31">
        <f>INDEX(Table1[POINTS],MATCH(_xlfn.SWITCH(Table1[[#This Row],[POS]],"QB","QB14","TE","TE14","RB","RB34","WR","WR35"),Table1[POSRK],0))</f>
        <v>117.76000000000002</v>
      </c>
      <c r="T31">
        <f>MAX((Table1[[#This Row],[POINTS]]-Table1[[#This Row],[RLEVEL]])/16,0)</f>
        <v>3.6337499999999991</v>
      </c>
      <c r="U31" s="5">
        <f>$W$7*Table1[[#This Row],[VARG]]+1</f>
        <v>40.14213693005776</v>
      </c>
    </row>
    <row r="32" spans="2:21" x14ac:dyDescent="0.3">
      <c r="B32" t="s">
        <v>57</v>
      </c>
      <c r="C32" t="s">
        <v>190</v>
      </c>
      <c r="D32" t="s">
        <v>230</v>
      </c>
      <c r="E32" t="s">
        <v>402</v>
      </c>
      <c r="F32">
        <v>0</v>
      </c>
      <c r="G32">
        <v>0</v>
      </c>
      <c r="H32">
        <v>0</v>
      </c>
      <c r="I32">
        <v>0</v>
      </c>
      <c r="J32">
        <v>0</v>
      </c>
      <c r="K32">
        <v>225.5</v>
      </c>
      <c r="L32" s="1">
        <v>1033.7</v>
      </c>
      <c r="M32">
        <v>8.1</v>
      </c>
      <c r="N32">
        <v>26</v>
      </c>
      <c r="O32">
        <v>190.8</v>
      </c>
      <c r="P32">
        <v>1</v>
      </c>
      <c r="Q32">
        <v>1.3</v>
      </c>
      <c r="R32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174.45000000000002</v>
      </c>
      <c r="S32">
        <f>INDEX(Table1[POINTS],MATCH(_xlfn.SWITCH(Table1[[#This Row],[POS]],"QB","QB14","TE","TE14","RB","RB34","WR","WR35"),Table1[POSRK],0))</f>
        <v>117.76000000000002</v>
      </c>
      <c r="T32">
        <f>MAX((Table1[[#This Row],[POINTS]]-Table1[[#This Row],[RLEVEL]])/16,0)</f>
        <v>3.5431249999999999</v>
      </c>
      <c r="U32" s="5">
        <f>$W$7*Table1[[#This Row],[VARG]]+1</f>
        <v>39.16593984459881</v>
      </c>
    </row>
    <row r="33" spans="2:21" x14ac:dyDescent="0.3">
      <c r="B33" t="s">
        <v>60</v>
      </c>
      <c r="C33" t="s">
        <v>190</v>
      </c>
      <c r="D33" t="s">
        <v>231</v>
      </c>
      <c r="E33" t="s">
        <v>403</v>
      </c>
      <c r="F33">
        <v>0</v>
      </c>
      <c r="G33">
        <v>0</v>
      </c>
      <c r="H33">
        <v>0</v>
      </c>
      <c r="I33">
        <v>0</v>
      </c>
      <c r="J33">
        <v>0</v>
      </c>
      <c r="K33">
        <v>211.7</v>
      </c>
      <c r="L33">
        <v>988.6</v>
      </c>
      <c r="M33">
        <v>6.3</v>
      </c>
      <c r="N33">
        <v>44.4</v>
      </c>
      <c r="O33">
        <v>315.5</v>
      </c>
      <c r="P33">
        <v>1.4</v>
      </c>
      <c r="Q33">
        <v>1.9</v>
      </c>
      <c r="R33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172.81000000000003</v>
      </c>
      <c r="S33">
        <f>INDEX(Table1[POINTS],MATCH(_xlfn.SWITCH(Table1[[#This Row],[POS]],"QB","QB14","TE","TE14","RB","RB34","WR","WR35"),Table1[POSRK],0))</f>
        <v>117.76000000000002</v>
      </c>
      <c r="T33">
        <f>MAX((Table1[[#This Row],[POINTS]]-Table1[[#This Row],[RLEVEL]])/16,0)</f>
        <v>3.4406250000000007</v>
      </c>
      <c r="U33" s="5">
        <f>$W$7*Table1[[#This Row],[VARG]]+1</f>
        <v>38.061827278976281</v>
      </c>
    </row>
    <row r="34" spans="2:21" x14ac:dyDescent="0.3">
      <c r="B34" t="s">
        <v>59</v>
      </c>
      <c r="C34" t="s">
        <v>190</v>
      </c>
      <c r="D34" t="s">
        <v>232</v>
      </c>
      <c r="E34" t="s">
        <v>404</v>
      </c>
      <c r="F34">
        <v>0</v>
      </c>
      <c r="G34">
        <v>0</v>
      </c>
      <c r="H34">
        <v>0</v>
      </c>
      <c r="I34">
        <v>0</v>
      </c>
      <c r="J34">
        <v>0</v>
      </c>
      <c r="K34">
        <v>215.4</v>
      </c>
      <c r="L34">
        <v>933.9</v>
      </c>
      <c r="M34">
        <v>6.4</v>
      </c>
      <c r="N34">
        <v>41.2</v>
      </c>
      <c r="O34">
        <v>343.7</v>
      </c>
      <c r="P34">
        <v>1.6</v>
      </c>
      <c r="Q34">
        <v>1.5</v>
      </c>
      <c r="R34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172.76000000000002</v>
      </c>
      <c r="S34">
        <f>INDEX(Table1[POINTS],MATCH(_xlfn.SWITCH(Table1[[#This Row],[POS]],"QB","QB14","TE","TE14","RB","RB34","WR","WR35"),Table1[POSRK],0))</f>
        <v>117.76000000000002</v>
      </c>
      <c r="T34">
        <f>MAX((Table1[[#This Row],[POINTS]]-Table1[[#This Row],[RLEVEL]])/16,0)</f>
        <v>3.4375</v>
      </c>
      <c r="U34" s="5">
        <f>$W$7*Table1[[#This Row],[VARG]]+1</f>
        <v>38.028165310512165</v>
      </c>
    </row>
    <row r="35" spans="2:21" x14ac:dyDescent="0.3">
      <c r="B35" t="s">
        <v>58</v>
      </c>
      <c r="C35" t="s">
        <v>190</v>
      </c>
      <c r="D35" t="s">
        <v>233</v>
      </c>
      <c r="E35" t="s">
        <v>405</v>
      </c>
      <c r="F35">
        <v>0</v>
      </c>
      <c r="G35">
        <v>0</v>
      </c>
      <c r="H35">
        <v>0</v>
      </c>
      <c r="I35">
        <v>0</v>
      </c>
      <c r="J35">
        <v>0</v>
      </c>
      <c r="K35">
        <v>202.5</v>
      </c>
      <c r="L35">
        <v>980.2</v>
      </c>
      <c r="M35">
        <v>7.1</v>
      </c>
      <c r="N35">
        <v>37.6</v>
      </c>
      <c r="O35">
        <v>277.5</v>
      </c>
      <c r="P35">
        <v>1</v>
      </c>
      <c r="Q35">
        <v>0.9</v>
      </c>
      <c r="R35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172.57</v>
      </c>
      <c r="S35">
        <f>INDEX(Table1[POINTS],MATCH(_xlfn.SWITCH(Table1[[#This Row],[POS]],"QB","QB14","TE","TE14","RB","RB34","WR","WR35"),Table1[POSRK],0))</f>
        <v>117.76000000000002</v>
      </c>
      <c r="T35">
        <f>MAX((Table1[[#This Row],[POINTS]]-Table1[[#This Row],[RLEVEL]])/16,0)</f>
        <v>3.4256249999999984</v>
      </c>
      <c r="U35" s="5">
        <f>$W$7*Table1[[#This Row],[VARG]]+1</f>
        <v>37.900249830348564</v>
      </c>
    </row>
    <row r="36" spans="2:21" x14ac:dyDescent="0.3">
      <c r="B36" t="s">
        <v>110</v>
      </c>
      <c r="C36" t="s">
        <v>186</v>
      </c>
      <c r="D36" t="s">
        <v>297</v>
      </c>
      <c r="E36" t="s">
        <v>409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80</v>
      </c>
      <c r="O36" s="1">
        <v>1275.7</v>
      </c>
      <c r="P36">
        <v>6.5</v>
      </c>
      <c r="Q36">
        <v>0.5</v>
      </c>
      <c r="R36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165.57</v>
      </c>
      <c r="S36">
        <f>INDEX(Table1[POINTS],MATCH(_xlfn.SWITCH(Table1[[#This Row],[POS]],"QB","QB14","TE","TE14","RB","RB34","WR","WR35"),Table1[POSRK],0))</f>
        <v>111.00000000000001</v>
      </c>
      <c r="T36">
        <f>MAX((Table1[[#This Row],[POINTS]]-Table1[[#This Row],[RLEVEL]])/16,0)</f>
        <v>3.4106249999999987</v>
      </c>
      <c r="U36" s="5">
        <f>$W$7*Table1[[#This Row],[VARG]]+1</f>
        <v>37.738672381720875</v>
      </c>
    </row>
    <row r="37" spans="2:21" x14ac:dyDescent="0.3">
      <c r="B37" t="s">
        <v>4</v>
      </c>
      <c r="C37" t="s">
        <v>193</v>
      </c>
      <c r="D37" t="s">
        <v>338</v>
      </c>
      <c r="E37" t="s">
        <v>375</v>
      </c>
      <c r="F37">
        <v>580.79999999999995</v>
      </c>
      <c r="G37">
        <v>379.6</v>
      </c>
      <c r="H37" s="1">
        <v>4771.7</v>
      </c>
      <c r="I37">
        <v>35.9</v>
      </c>
      <c r="J37">
        <v>13.3</v>
      </c>
      <c r="K37">
        <v>52.5</v>
      </c>
      <c r="L37">
        <v>220</v>
      </c>
      <c r="M37">
        <v>1.9</v>
      </c>
      <c r="N37">
        <v>0</v>
      </c>
      <c r="O37">
        <v>0</v>
      </c>
      <c r="P37">
        <v>0</v>
      </c>
      <c r="Q37">
        <v>2</v>
      </c>
      <c r="R37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337.26799999999992</v>
      </c>
      <c r="S37">
        <f>INDEX(Table1[POINTS],MATCH(_xlfn.SWITCH(Table1[[#This Row],[POS]],"QB","QB14","TE","TE14","RB","RB34","WR","WR35"),Table1[POSRK],0))</f>
        <v>282.82</v>
      </c>
      <c r="T37">
        <f>MAX((Table1[[#This Row],[POINTS]]-Table1[[#This Row],[RLEVEL]])/16,0)</f>
        <v>3.4029999999999951</v>
      </c>
      <c r="U37" s="5">
        <f>$W$7*Table1[[#This Row],[VARG]]+1</f>
        <v>37.65653717866843</v>
      </c>
    </row>
    <row r="38" spans="2:21" x14ac:dyDescent="0.3">
      <c r="B38" t="s">
        <v>62</v>
      </c>
      <c r="C38" t="s">
        <v>190</v>
      </c>
      <c r="D38" t="s">
        <v>234</v>
      </c>
      <c r="E38" t="s">
        <v>406</v>
      </c>
      <c r="F38">
        <v>0</v>
      </c>
      <c r="G38">
        <v>0</v>
      </c>
      <c r="H38">
        <v>0</v>
      </c>
      <c r="I38">
        <v>0</v>
      </c>
      <c r="J38">
        <v>0</v>
      </c>
      <c r="K38">
        <v>239.7</v>
      </c>
      <c r="L38" s="1">
        <v>1086.7</v>
      </c>
      <c r="M38">
        <v>9.3000000000000007</v>
      </c>
      <c r="N38">
        <v>9.6</v>
      </c>
      <c r="O38">
        <v>75.2</v>
      </c>
      <c r="P38">
        <v>0.3</v>
      </c>
      <c r="Q38">
        <v>1.6</v>
      </c>
      <c r="R38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170.59000000000006</v>
      </c>
      <c r="S38">
        <f>INDEX(Table1[POINTS],MATCH(_xlfn.SWITCH(Table1[[#This Row],[POS]],"QB","QB14","TE","TE14","RB","RB34","WR","WR35"),Table1[POSRK],0))</f>
        <v>117.76000000000002</v>
      </c>
      <c r="T38">
        <f>MAX((Table1[[#This Row],[POINTS]]-Table1[[#This Row],[RLEVEL]])/16,0)</f>
        <v>3.3018750000000026</v>
      </c>
      <c r="U38" s="5">
        <f>$W$7*Table1[[#This Row],[VARG]]+1</f>
        <v>36.56723587917017</v>
      </c>
    </row>
    <row r="39" spans="2:21" x14ac:dyDescent="0.3">
      <c r="B39" t="s">
        <v>61</v>
      </c>
      <c r="C39" t="s">
        <v>190</v>
      </c>
      <c r="D39" t="s">
        <v>235</v>
      </c>
      <c r="E39" t="s">
        <v>407</v>
      </c>
      <c r="F39">
        <v>0</v>
      </c>
      <c r="G39">
        <v>0</v>
      </c>
      <c r="H39">
        <v>0</v>
      </c>
      <c r="I39">
        <v>0</v>
      </c>
      <c r="J39">
        <v>0</v>
      </c>
      <c r="K39">
        <v>207.6</v>
      </c>
      <c r="L39">
        <v>888.5</v>
      </c>
      <c r="M39">
        <v>7</v>
      </c>
      <c r="N39">
        <v>41.1</v>
      </c>
      <c r="O39">
        <v>323.39999999999998</v>
      </c>
      <c r="P39">
        <v>1.6</v>
      </c>
      <c r="Q39">
        <v>1.3</v>
      </c>
      <c r="R39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170.19000000000003</v>
      </c>
      <c r="S39">
        <f>INDEX(Table1[POINTS],MATCH(_xlfn.SWITCH(Table1[[#This Row],[POS]],"QB","QB14","TE","TE14","RB","RB34","WR","WR35"),Table1[POSRK],0))</f>
        <v>117.76000000000002</v>
      </c>
      <c r="T39">
        <f>MAX((Table1[[#This Row],[POINTS]]-Table1[[#This Row],[RLEVEL]])/16,0)</f>
        <v>3.2768750000000004</v>
      </c>
      <c r="U39" s="5">
        <f>$W$7*Table1[[#This Row],[VARG]]+1</f>
        <v>36.297940131457331</v>
      </c>
    </row>
    <row r="40" spans="2:21" x14ac:dyDescent="0.3">
      <c r="B40" t="s">
        <v>111</v>
      </c>
      <c r="C40" t="s">
        <v>186</v>
      </c>
      <c r="D40" t="s">
        <v>298</v>
      </c>
      <c r="E40" t="s">
        <v>410</v>
      </c>
      <c r="F40">
        <v>0</v>
      </c>
      <c r="G40">
        <v>0</v>
      </c>
      <c r="H40">
        <v>0</v>
      </c>
      <c r="I40">
        <v>0</v>
      </c>
      <c r="J40">
        <v>0</v>
      </c>
      <c r="K40">
        <v>8.6999999999999993</v>
      </c>
      <c r="L40">
        <v>78.5</v>
      </c>
      <c r="M40">
        <v>0.2</v>
      </c>
      <c r="N40">
        <v>94.5</v>
      </c>
      <c r="O40" s="1">
        <v>1148.5</v>
      </c>
      <c r="P40">
        <v>6.7</v>
      </c>
      <c r="Q40">
        <v>0.5</v>
      </c>
      <c r="R40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163.10000000000002</v>
      </c>
      <c r="S40">
        <f>INDEX(Table1[POINTS],MATCH(_xlfn.SWITCH(Table1[[#This Row],[POS]],"QB","QB14","TE","TE14","RB","RB34","WR","WR35"),Table1[POSRK],0))</f>
        <v>111.00000000000001</v>
      </c>
      <c r="T40">
        <f>MAX((Table1[[#This Row],[POINTS]]-Table1[[#This Row],[RLEVEL]])/16,0)</f>
        <v>3.2562500000000005</v>
      </c>
      <c r="U40" s="5">
        <f>$W$7*Table1[[#This Row],[VARG]]+1</f>
        <v>36.075771139594259</v>
      </c>
    </row>
    <row r="41" spans="2:21" x14ac:dyDescent="0.3">
      <c r="B41" t="s">
        <v>112</v>
      </c>
      <c r="C41" t="s">
        <v>186</v>
      </c>
      <c r="D41" t="s">
        <v>299</v>
      </c>
      <c r="E41" t="s">
        <v>411</v>
      </c>
      <c r="F41">
        <v>0</v>
      </c>
      <c r="G41">
        <v>0</v>
      </c>
      <c r="H41">
        <v>0</v>
      </c>
      <c r="I41">
        <v>0</v>
      </c>
      <c r="J41">
        <v>0</v>
      </c>
      <c r="K41">
        <v>3.5</v>
      </c>
      <c r="L41">
        <v>21</v>
      </c>
      <c r="M41">
        <v>0</v>
      </c>
      <c r="N41">
        <v>92.6</v>
      </c>
      <c r="O41" s="1">
        <v>1204.5999999999999</v>
      </c>
      <c r="P41">
        <v>6.9</v>
      </c>
      <c r="Q41">
        <v>0.6</v>
      </c>
      <c r="R41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162.76</v>
      </c>
      <c r="S41">
        <f>INDEX(Table1[POINTS],MATCH(_xlfn.SWITCH(Table1[[#This Row],[POS]],"QB","QB14","TE","TE14","RB","RB34","WR","WR35"),Table1[POSRK],0))</f>
        <v>111.00000000000001</v>
      </c>
      <c r="T41">
        <f>MAX((Table1[[#This Row],[POINTS]]-Table1[[#This Row],[RLEVEL]])/16,0)</f>
        <v>3.2349999999999985</v>
      </c>
      <c r="U41" s="5">
        <f>$W$7*Table1[[#This Row],[VARG]]+1</f>
        <v>35.846869754038345</v>
      </c>
    </row>
    <row r="42" spans="2:21" x14ac:dyDescent="0.3">
      <c r="B42" t="s">
        <v>113</v>
      </c>
      <c r="C42" t="s">
        <v>186</v>
      </c>
      <c r="D42" t="s">
        <v>300</v>
      </c>
      <c r="E42" t="s">
        <v>412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77.5</v>
      </c>
      <c r="O42" s="1">
        <v>1130.5999999999999</v>
      </c>
      <c r="P42">
        <v>7.9</v>
      </c>
      <c r="Q42">
        <v>0.9</v>
      </c>
      <c r="R42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158.66</v>
      </c>
      <c r="S42">
        <f>INDEX(Table1[POINTS],MATCH(_xlfn.SWITCH(Table1[[#This Row],[POS]],"QB","QB14","TE","TE14","RB","RB34","WR","WR35"),Table1[POSRK],0))</f>
        <v>111.00000000000001</v>
      </c>
      <c r="T42">
        <f>MAX((Table1[[#This Row],[POINTS]]-Table1[[#This Row],[RLEVEL]])/16,0)</f>
        <v>2.9787499999999989</v>
      </c>
      <c r="U42" s="5">
        <f>$W$7*Table1[[#This Row],[VARG]]+1</f>
        <v>33.086588339981986</v>
      </c>
    </row>
    <row r="43" spans="2:21" x14ac:dyDescent="0.3">
      <c r="B43" t="s">
        <v>114</v>
      </c>
      <c r="C43" t="s">
        <v>186</v>
      </c>
      <c r="D43" t="s">
        <v>301</v>
      </c>
      <c r="E43" t="s">
        <v>414</v>
      </c>
      <c r="F43">
        <v>0</v>
      </c>
      <c r="G43">
        <v>0</v>
      </c>
      <c r="H43">
        <v>0</v>
      </c>
      <c r="I43">
        <v>0</v>
      </c>
      <c r="J43">
        <v>0</v>
      </c>
      <c r="K43">
        <v>7.5</v>
      </c>
      <c r="L43">
        <v>46.1</v>
      </c>
      <c r="M43">
        <v>0.4</v>
      </c>
      <c r="N43">
        <v>74.5</v>
      </c>
      <c r="O43" s="1">
        <v>1129</v>
      </c>
      <c r="P43">
        <v>6.2</v>
      </c>
      <c r="Q43">
        <v>0.5</v>
      </c>
      <c r="R43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156.11000000000001</v>
      </c>
      <c r="S43">
        <f>INDEX(Table1[POINTS],MATCH(_xlfn.SWITCH(Table1[[#This Row],[POS]],"QB","QB14","TE","TE14","RB","RB34","WR","WR35"),Table1[POSRK],0))</f>
        <v>111.00000000000001</v>
      </c>
      <c r="T43">
        <f>MAX((Table1[[#This Row],[POINTS]]-Table1[[#This Row],[RLEVEL]])/16,0)</f>
        <v>2.819375</v>
      </c>
      <c r="U43" s="5">
        <f>$W$7*Table1[[#This Row],[VARG]]+1</f>
        <v>31.3698279483128</v>
      </c>
    </row>
    <row r="44" spans="2:21" x14ac:dyDescent="0.3">
      <c r="B44" t="s">
        <v>116</v>
      </c>
      <c r="C44" t="s">
        <v>186</v>
      </c>
      <c r="D44" t="s">
        <v>302</v>
      </c>
      <c r="E44" t="s">
        <v>415</v>
      </c>
      <c r="F44">
        <v>0</v>
      </c>
      <c r="G44">
        <v>0</v>
      </c>
      <c r="H44">
        <v>0</v>
      </c>
      <c r="I44">
        <v>0</v>
      </c>
      <c r="J44">
        <v>0</v>
      </c>
      <c r="K44">
        <v>11.9</v>
      </c>
      <c r="L44">
        <v>85.1</v>
      </c>
      <c r="M44">
        <v>0.8</v>
      </c>
      <c r="N44">
        <v>79</v>
      </c>
      <c r="O44" s="1">
        <v>1077.7</v>
      </c>
      <c r="P44">
        <v>5.6</v>
      </c>
      <c r="Q44">
        <v>0.5</v>
      </c>
      <c r="R44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153.68</v>
      </c>
      <c r="S44">
        <f>INDEX(Table1[POINTS],MATCH(_xlfn.SWITCH(Table1[[#This Row],[POS]],"QB","QB14","TE","TE14","RB","RB34","WR","WR35"),Table1[POSRK],0))</f>
        <v>111.00000000000001</v>
      </c>
      <c r="T44">
        <f>MAX((Table1[[#This Row],[POINTS]]-Table1[[#This Row],[RLEVEL]])/16,0)</f>
        <v>2.6674999999999995</v>
      </c>
      <c r="U44" s="5">
        <f>$W$7*Table1[[#This Row],[VARG]]+1</f>
        <v>29.733856280957436</v>
      </c>
    </row>
    <row r="45" spans="2:21" x14ac:dyDescent="0.3">
      <c r="B45" t="s">
        <v>115</v>
      </c>
      <c r="C45" t="s">
        <v>186</v>
      </c>
      <c r="D45" t="s">
        <v>303</v>
      </c>
      <c r="E45" t="s">
        <v>416</v>
      </c>
      <c r="F45">
        <v>0</v>
      </c>
      <c r="G45">
        <v>0</v>
      </c>
      <c r="H45">
        <v>0</v>
      </c>
      <c r="I45">
        <v>0</v>
      </c>
      <c r="J45">
        <v>0</v>
      </c>
      <c r="K45">
        <v>1.2</v>
      </c>
      <c r="L45">
        <v>9</v>
      </c>
      <c r="M45">
        <v>0</v>
      </c>
      <c r="N45">
        <v>80.599999999999994</v>
      </c>
      <c r="O45" s="1">
        <v>1095.4000000000001</v>
      </c>
      <c r="P45">
        <v>7.5</v>
      </c>
      <c r="Q45">
        <v>1</v>
      </c>
      <c r="R45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153.44000000000003</v>
      </c>
      <c r="S45">
        <f>INDEX(Table1[POINTS],MATCH(_xlfn.SWITCH(Table1[[#This Row],[POS]],"QB","QB14","TE","TE14","RB","RB34","WR","WR35"),Table1[POSRK],0))</f>
        <v>111.00000000000001</v>
      </c>
      <c r="T45">
        <f>MAX((Table1[[#This Row],[POINTS]]-Table1[[#This Row],[RLEVEL]])/16,0)</f>
        <v>2.6525000000000007</v>
      </c>
      <c r="U45" s="5">
        <f>$W$7*Table1[[#This Row],[VARG]]+1</f>
        <v>29.572278832329761</v>
      </c>
    </row>
    <row r="46" spans="2:21" x14ac:dyDescent="0.3">
      <c r="B46" t="s">
        <v>63</v>
      </c>
      <c r="C46" t="s">
        <v>190</v>
      </c>
      <c r="D46" t="s">
        <v>236</v>
      </c>
      <c r="E46" t="s">
        <v>413</v>
      </c>
      <c r="F46">
        <v>0</v>
      </c>
      <c r="G46">
        <v>0</v>
      </c>
      <c r="H46">
        <v>0</v>
      </c>
      <c r="I46">
        <v>0</v>
      </c>
      <c r="J46">
        <v>0</v>
      </c>
      <c r="K46">
        <v>155.9</v>
      </c>
      <c r="L46">
        <v>717.1</v>
      </c>
      <c r="M46">
        <v>4.4000000000000004</v>
      </c>
      <c r="N46">
        <v>55.9</v>
      </c>
      <c r="O46">
        <v>463.9</v>
      </c>
      <c r="P46">
        <v>2.8</v>
      </c>
      <c r="Q46">
        <v>1.7</v>
      </c>
      <c r="R46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157.9</v>
      </c>
      <c r="S46">
        <f>INDEX(Table1[POINTS],MATCH(_xlfn.SWITCH(Table1[[#This Row],[POS]],"QB","QB14","TE","TE14","RB","RB34","WR","WR35"),Table1[POSRK],0))</f>
        <v>117.76000000000002</v>
      </c>
      <c r="T46">
        <f>MAX((Table1[[#This Row],[POINTS]]-Table1[[#This Row],[RLEVEL]])/16,0)</f>
        <v>2.5087499999999991</v>
      </c>
      <c r="U46" s="5">
        <f>$W$7*Table1[[#This Row],[VARG]]+1</f>
        <v>28.023828282981054</v>
      </c>
    </row>
    <row r="47" spans="2:21" x14ac:dyDescent="0.3">
      <c r="B47" t="s">
        <v>117</v>
      </c>
      <c r="C47" t="s">
        <v>186</v>
      </c>
      <c r="D47" t="s">
        <v>304</v>
      </c>
      <c r="E47" t="s">
        <v>419</v>
      </c>
      <c r="F47">
        <v>0</v>
      </c>
      <c r="G47">
        <v>0</v>
      </c>
      <c r="H47">
        <v>0</v>
      </c>
      <c r="I47">
        <v>0</v>
      </c>
      <c r="J47">
        <v>0</v>
      </c>
      <c r="K47">
        <v>7.1</v>
      </c>
      <c r="L47">
        <v>35.700000000000003</v>
      </c>
      <c r="M47">
        <v>0</v>
      </c>
      <c r="N47">
        <v>90.5</v>
      </c>
      <c r="O47" s="1">
        <v>1032.7</v>
      </c>
      <c r="P47">
        <v>7.5</v>
      </c>
      <c r="Q47">
        <v>0.5</v>
      </c>
      <c r="R47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150.84</v>
      </c>
      <c r="S47">
        <f>INDEX(Table1[POINTS],MATCH(_xlfn.SWITCH(Table1[[#This Row],[POS]],"QB","QB14","TE","TE14","RB","RB34","WR","WR35"),Table1[POSRK],0))</f>
        <v>111.00000000000001</v>
      </c>
      <c r="T47">
        <f>MAX((Table1[[#This Row],[POINTS]]-Table1[[#This Row],[RLEVEL]])/16,0)</f>
        <v>2.4899999999999993</v>
      </c>
      <c r="U47" s="5">
        <f>$W$7*Table1[[#This Row],[VARG]]+1</f>
        <v>27.821856472196444</v>
      </c>
    </row>
    <row r="48" spans="2:21" x14ac:dyDescent="0.3">
      <c r="B48" t="s">
        <v>154</v>
      </c>
      <c r="C48" t="s">
        <v>184</v>
      </c>
      <c r="D48" t="s">
        <v>359</v>
      </c>
      <c r="E48" t="s">
        <v>442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56.8</v>
      </c>
      <c r="O48">
        <v>817.8</v>
      </c>
      <c r="P48">
        <v>6.4</v>
      </c>
      <c r="Q48">
        <v>0.5</v>
      </c>
      <c r="R48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119.18</v>
      </c>
      <c r="S48">
        <f>INDEX(Table1[POINTS],MATCH(_xlfn.SWITCH(Table1[[#This Row],[POS]],"QB","QB14","TE","TE14","RB","RB34","WR","WR35"),Table1[POSRK],0))</f>
        <v>82.29</v>
      </c>
      <c r="T48">
        <f>MAX((Table1[[#This Row],[POINTS]]-Table1[[#This Row],[RLEVEL]])/16,0)</f>
        <v>2.305625</v>
      </c>
      <c r="U48" s="5">
        <f>$W$7*Table1[[#This Row],[VARG]]+1</f>
        <v>25.835800332814436</v>
      </c>
    </row>
    <row r="49" spans="2:21" x14ac:dyDescent="0.3">
      <c r="B49" t="s">
        <v>5</v>
      </c>
      <c r="C49" t="s">
        <v>193</v>
      </c>
      <c r="D49" t="s">
        <v>339</v>
      </c>
      <c r="E49" t="s">
        <v>375</v>
      </c>
      <c r="F49">
        <v>508.3</v>
      </c>
      <c r="G49">
        <v>335.7</v>
      </c>
      <c r="H49" s="1">
        <v>4038.2</v>
      </c>
      <c r="I49">
        <v>26.2</v>
      </c>
      <c r="J49">
        <v>11.7</v>
      </c>
      <c r="K49">
        <v>95.1</v>
      </c>
      <c r="L49">
        <v>551.79999999999995</v>
      </c>
      <c r="M49">
        <v>4.3</v>
      </c>
      <c r="N49">
        <v>0</v>
      </c>
      <c r="O49">
        <v>0</v>
      </c>
      <c r="P49">
        <v>0</v>
      </c>
      <c r="Q49">
        <v>2.7</v>
      </c>
      <c r="R49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318.50799999999998</v>
      </c>
      <c r="S49">
        <f>INDEX(Table1[POINTS],MATCH(_xlfn.SWITCH(Table1[[#This Row],[POS]],"QB","QB14","TE","TE14","RB","RB34","WR","WR35"),Table1[POSRK],0))</f>
        <v>282.82</v>
      </c>
      <c r="T49">
        <f>MAX((Table1[[#This Row],[POINTS]]-Table1[[#This Row],[RLEVEL]])/16,0)</f>
        <v>2.2304999999999993</v>
      </c>
      <c r="U49" s="5">
        <f>$W$7*Table1[[#This Row],[VARG]]+1</f>
        <v>25.026566610937415</v>
      </c>
    </row>
    <row r="50" spans="2:21" x14ac:dyDescent="0.3">
      <c r="B50" t="s">
        <v>64</v>
      </c>
      <c r="C50" t="s">
        <v>190</v>
      </c>
      <c r="D50" t="s">
        <v>237</v>
      </c>
      <c r="E50" t="s">
        <v>418</v>
      </c>
      <c r="F50">
        <v>0</v>
      </c>
      <c r="G50">
        <v>0</v>
      </c>
      <c r="H50">
        <v>0</v>
      </c>
      <c r="I50">
        <v>0</v>
      </c>
      <c r="J50">
        <v>0</v>
      </c>
      <c r="K50">
        <v>211.4</v>
      </c>
      <c r="L50">
        <v>915.2</v>
      </c>
      <c r="M50">
        <v>5</v>
      </c>
      <c r="N50">
        <v>33.700000000000003</v>
      </c>
      <c r="O50">
        <v>256.8</v>
      </c>
      <c r="P50">
        <v>1.2</v>
      </c>
      <c r="Q50">
        <v>1.3</v>
      </c>
      <c r="R50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151.80000000000001</v>
      </c>
      <c r="S50">
        <f>INDEX(Table1[POINTS],MATCH(_xlfn.SWITCH(Table1[[#This Row],[POS]],"QB","QB14","TE","TE14","RB","RB34","WR","WR35"),Table1[POSRK],0))</f>
        <v>117.76000000000002</v>
      </c>
      <c r="T50">
        <f>MAX((Table1[[#This Row],[POINTS]]-Table1[[#This Row],[RLEVEL]])/16,0)</f>
        <v>2.1274999999999995</v>
      </c>
      <c r="U50" s="5">
        <f>$W$7*Table1[[#This Row],[VARG]]+1</f>
        <v>23.917068130360615</v>
      </c>
    </row>
    <row r="51" spans="2:21" x14ac:dyDescent="0.3">
      <c r="B51" t="s">
        <v>118</v>
      </c>
      <c r="C51" t="s">
        <v>186</v>
      </c>
      <c r="D51" t="s">
        <v>305</v>
      </c>
      <c r="E51" t="s">
        <v>422</v>
      </c>
      <c r="F51">
        <v>0</v>
      </c>
      <c r="G51">
        <v>0</v>
      </c>
      <c r="H51">
        <v>0</v>
      </c>
      <c r="I51">
        <v>0</v>
      </c>
      <c r="J51">
        <v>0</v>
      </c>
      <c r="K51">
        <v>8.6999999999999993</v>
      </c>
      <c r="L51">
        <v>54</v>
      </c>
      <c r="M51">
        <v>0.1</v>
      </c>
      <c r="N51">
        <v>62.5</v>
      </c>
      <c r="O51">
        <v>993.9</v>
      </c>
      <c r="P51">
        <v>6.6</v>
      </c>
      <c r="Q51">
        <v>0.5</v>
      </c>
      <c r="R51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143.99</v>
      </c>
      <c r="S51">
        <f>INDEX(Table1[POINTS],MATCH(_xlfn.SWITCH(Table1[[#This Row],[POS]],"QB","QB14","TE","TE14","RB","RB34","WR","WR35"),Table1[POSRK],0))</f>
        <v>111.00000000000001</v>
      </c>
      <c r="T51">
        <f>MAX((Table1[[#This Row],[POINTS]]-Table1[[#This Row],[RLEVEL]])/16,0)</f>
        <v>2.0618749999999997</v>
      </c>
      <c r="U51" s="5">
        <f>$W$7*Table1[[#This Row],[VARG]]+1</f>
        <v>23.210166792614476</v>
      </c>
    </row>
    <row r="52" spans="2:21" x14ac:dyDescent="0.3">
      <c r="B52" t="s">
        <v>65</v>
      </c>
      <c r="C52" t="s">
        <v>190</v>
      </c>
      <c r="D52" t="s">
        <v>238</v>
      </c>
      <c r="E52" t="s">
        <v>420</v>
      </c>
      <c r="F52">
        <v>0</v>
      </c>
      <c r="G52">
        <v>0</v>
      </c>
      <c r="H52">
        <v>0</v>
      </c>
      <c r="I52">
        <v>0</v>
      </c>
      <c r="J52">
        <v>0</v>
      </c>
      <c r="K52">
        <v>216.4</v>
      </c>
      <c r="L52">
        <v>900.4</v>
      </c>
      <c r="M52">
        <v>6.4</v>
      </c>
      <c r="N52">
        <v>28.1</v>
      </c>
      <c r="O52">
        <v>214</v>
      </c>
      <c r="P52">
        <v>0.6</v>
      </c>
      <c r="Q52">
        <v>1.9</v>
      </c>
      <c r="R52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149.63999999999999</v>
      </c>
      <c r="S52">
        <f>INDEX(Table1[POINTS],MATCH(_xlfn.SWITCH(Table1[[#This Row],[POS]],"QB","QB14","TE","TE14","RB","RB34","WR","WR35"),Table1[POSRK],0))</f>
        <v>117.76000000000002</v>
      </c>
      <c r="T52">
        <f>MAX((Table1[[#This Row],[POINTS]]-Table1[[#This Row],[RLEVEL]])/16,0)</f>
        <v>1.9924999999999979</v>
      </c>
      <c r="U52" s="5">
        <f>$W$7*Table1[[#This Row],[VARG]]+1</f>
        <v>22.462871092711396</v>
      </c>
    </row>
    <row r="53" spans="2:21" x14ac:dyDescent="0.3">
      <c r="B53" t="s">
        <v>119</v>
      </c>
      <c r="C53" t="s">
        <v>186</v>
      </c>
      <c r="D53" t="s">
        <v>306</v>
      </c>
      <c r="E53" t="s">
        <v>423</v>
      </c>
      <c r="F53">
        <v>0</v>
      </c>
      <c r="G53">
        <v>0</v>
      </c>
      <c r="H53">
        <v>0</v>
      </c>
      <c r="I53">
        <v>0</v>
      </c>
      <c r="J53">
        <v>0</v>
      </c>
      <c r="K53">
        <v>0.9</v>
      </c>
      <c r="L53">
        <v>5.9</v>
      </c>
      <c r="M53">
        <v>0</v>
      </c>
      <c r="N53">
        <v>73.8</v>
      </c>
      <c r="O53" s="1">
        <v>1072.4000000000001</v>
      </c>
      <c r="P53">
        <v>6</v>
      </c>
      <c r="Q53">
        <v>0.5</v>
      </c>
      <c r="R53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142.83000000000001</v>
      </c>
      <c r="S53">
        <f>INDEX(Table1[POINTS],MATCH(_xlfn.SWITCH(Table1[[#This Row],[POS]],"QB","QB14","TE","TE14","RB","RB34","WR","WR35"),Table1[POSRK],0))</f>
        <v>111.00000000000001</v>
      </c>
      <c r="T53">
        <f>MAX((Table1[[#This Row],[POINTS]]-Table1[[#This Row],[RLEVEL]])/16,0)</f>
        <v>1.9893749999999999</v>
      </c>
      <c r="U53" s="5">
        <f>$W$7*Table1[[#This Row],[VARG]]+1</f>
        <v>22.429209124247315</v>
      </c>
    </row>
    <row r="54" spans="2:21" x14ac:dyDescent="0.3">
      <c r="B54" t="s">
        <v>155</v>
      </c>
      <c r="C54" t="s">
        <v>184</v>
      </c>
      <c r="D54" t="s">
        <v>360</v>
      </c>
      <c r="E54" t="s">
        <v>447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69.2</v>
      </c>
      <c r="O54">
        <v>824.6</v>
      </c>
      <c r="P54">
        <v>5.3</v>
      </c>
      <c r="Q54">
        <v>0.5</v>
      </c>
      <c r="R54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113.26</v>
      </c>
      <c r="S54">
        <f>INDEX(Table1[POINTS],MATCH(_xlfn.SWITCH(Table1[[#This Row],[POS]],"QB","QB14","TE","TE14","RB","RB34","WR","WR35"),Table1[POSRK],0))</f>
        <v>82.29</v>
      </c>
      <c r="T54">
        <f>MAX((Table1[[#This Row],[POINTS]]-Table1[[#This Row],[RLEVEL]])/16,0)</f>
        <v>1.9356249999999999</v>
      </c>
      <c r="U54" s="5">
        <f>$W$7*Table1[[#This Row],[VARG]]+1</f>
        <v>21.850223266664759</v>
      </c>
    </row>
    <row r="55" spans="2:21" x14ac:dyDescent="0.3">
      <c r="B55" t="s">
        <v>120</v>
      </c>
      <c r="C55" t="s">
        <v>186</v>
      </c>
      <c r="D55" t="s">
        <v>307</v>
      </c>
      <c r="E55" t="s">
        <v>424</v>
      </c>
      <c r="F55">
        <v>0</v>
      </c>
      <c r="G55">
        <v>0</v>
      </c>
      <c r="H55">
        <v>0</v>
      </c>
      <c r="I55">
        <v>0</v>
      </c>
      <c r="J55">
        <v>0</v>
      </c>
      <c r="K55">
        <v>3.6</v>
      </c>
      <c r="L55">
        <v>23</v>
      </c>
      <c r="M55">
        <v>0</v>
      </c>
      <c r="N55">
        <v>71.5</v>
      </c>
      <c r="O55">
        <v>953.8</v>
      </c>
      <c r="P55">
        <v>7.5</v>
      </c>
      <c r="Q55">
        <v>0.5</v>
      </c>
      <c r="R55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141.68</v>
      </c>
      <c r="S55">
        <f>INDEX(Table1[POINTS],MATCH(_xlfn.SWITCH(Table1[[#This Row],[POS]],"QB","QB14","TE","TE14","RB","RB34","WR","WR35"),Table1[POSRK],0))</f>
        <v>111.00000000000001</v>
      </c>
      <c r="T55">
        <f>MAX((Table1[[#This Row],[POINTS]]-Table1[[#This Row],[RLEVEL]])/16,0)</f>
        <v>1.9174999999999995</v>
      </c>
      <c r="U55" s="5">
        <f>$W$7*Table1[[#This Row],[VARG]]+1</f>
        <v>21.654983849572965</v>
      </c>
    </row>
    <row r="56" spans="2:21" x14ac:dyDescent="0.3">
      <c r="B56" t="s">
        <v>6</v>
      </c>
      <c r="C56" t="s">
        <v>193</v>
      </c>
      <c r="D56" t="s">
        <v>340</v>
      </c>
      <c r="E56" t="s">
        <v>375</v>
      </c>
      <c r="F56">
        <v>596.70000000000005</v>
      </c>
      <c r="G56">
        <v>378.9</v>
      </c>
      <c r="H56" s="1">
        <v>4320.3</v>
      </c>
      <c r="I56">
        <v>29.8</v>
      </c>
      <c r="J56">
        <v>7.7</v>
      </c>
      <c r="K56">
        <v>46.2</v>
      </c>
      <c r="L56">
        <v>260.89999999999998</v>
      </c>
      <c r="M56">
        <v>2.2000000000000002</v>
      </c>
      <c r="N56">
        <v>0</v>
      </c>
      <c r="O56">
        <v>0</v>
      </c>
      <c r="P56">
        <v>0</v>
      </c>
      <c r="Q56">
        <v>2.1</v>
      </c>
      <c r="R56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311.702</v>
      </c>
      <c r="S56">
        <f>INDEX(Table1[POINTS],MATCH(_xlfn.SWITCH(Table1[[#This Row],[POS]],"QB","QB14","TE","TE14","RB","RB34","WR","WR35"),Table1[POSRK],0))</f>
        <v>282.82</v>
      </c>
      <c r="T56">
        <f>MAX((Table1[[#This Row],[POINTS]]-Table1[[#This Row],[RLEVEL]])/16,0)</f>
        <v>1.8051250000000003</v>
      </c>
      <c r="U56" s="5">
        <f>$W$7*Table1[[#This Row],[VARG]]+1</f>
        <v>20.444499463603865</v>
      </c>
    </row>
    <row r="57" spans="2:21" x14ac:dyDescent="0.3">
      <c r="B57" t="s">
        <v>121</v>
      </c>
      <c r="C57" t="s">
        <v>186</v>
      </c>
      <c r="D57" t="s">
        <v>308</v>
      </c>
      <c r="E57" t="s">
        <v>426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73.599999999999994</v>
      </c>
      <c r="O57" s="1">
        <v>1014.5</v>
      </c>
      <c r="P57">
        <v>6.5</v>
      </c>
      <c r="Q57">
        <v>0.6</v>
      </c>
      <c r="R57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139.25</v>
      </c>
      <c r="S57">
        <f>INDEX(Table1[POINTS],MATCH(_xlfn.SWITCH(Table1[[#This Row],[POS]],"QB","QB14","TE","TE14","RB","RB34","WR","WR35"),Table1[POSRK],0))</f>
        <v>111.00000000000001</v>
      </c>
      <c r="T57">
        <f>MAX((Table1[[#This Row],[POINTS]]-Table1[[#This Row],[RLEVEL]])/16,0)</f>
        <v>1.7656249999999991</v>
      </c>
      <c r="U57" s="5">
        <f>$W$7*Table1[[#This Row],[VARG]]+1</f>
        <v>20.019012182217605</v>
      </c>
    </row>
    <row r="58" spans="2:21" x14ac:dyDescent="0.3">
      <c r="B58" t="s">
        <v>7</v>
      </c>
      <c r="C58" t="s">
        <v>193</v>
      </c>
      <c r="D58" t="s">
        <v>341</v>
      </c>
      <c r="E58" t="s">
        <v>375</v>
      </c>
      <c r="F58">
        <v>605.4</v>
      </c>
      <c r="G58">
        <v>397.7</v>
      </c>
      <c r="H58" s="1">
        <v>4496.8</v>
      </c>
      <c r="I58">
        <v>33.9</v>
      </c>
      <c r="J58">
        <v>14.5</v>
      </c>
      <c r="K58">
        <v>50.4</v>
      </c>
      <c r="L58">
        <v>213.5</v>
      </c>
      <c r="M58">
        <v>1.4</v>
      </c>
      <c r="N58">
        <v>0</v>
      </c>
      <c r="O58">
        <v>0</v>
      </c>
      <c r="P58">
        <v>0</v>
      </c>
      <c r="Q58">
        <v>2.6</v>
      </c>
      <c r="R58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311.02199999999999</v>
      </c>
      <c r="S58">
        <f>INDEX(Table1[POINTS],MATCH(_xlfn.SWITCH(Table1[[#This Row],[POS]],"QB","QB14","TE","TE14","RB","RB34","WR","WR35"),Table1[POSRK],0))</f>
        <v>282.82</v>
      </c>
      <c r="T58">
        <f>MAX((Table1[[#This Row],[POINTS]]-Table1[[#This Row],[RLEVEL]])/16,0)</f>
        <v>1.7626249999999999</v>
      </c>
      <c r="U58" s="5">
        <f>$W$7*Table1[[#This Row],[VARG]]+1</f>
        <v>19.986696692492075</v>
      </c>
    </row>
    <row r="59" spans="2:21" x14ac:dyDescent="0.3">
      <c r="B59" t="s">
        <v>66</v>
      </c>
      <c r="C59" t="s">
        <v>190</v>
      </c>
      <c r="D59" t="s">
        <v>239</v>
      </c>
      <c r="E59" t="s">
        <v>421</v>
      </c>
      <c r="F59">
        <v>0</v>
      </c>
      <c r="G59">
        <v>0</v>
      </c>
      <c r="H59">
        <v>0</v>
      </c>
      <c r="I59">
        <v>0</v>
      </c>
      <c r="J59">
        <v>0</v>
      </c>
      <c r="K59">
        <v>180.9</v>
      </c>
      <c r="L59">
        <v>801.6</v>
      </c>
      <c r="M59">
        <v>5.8</v>
      </c>
      <c r="N59">
        <v>31.7</v>
      </c>
      <c r="O59">
        <v>262.10000000000002</v>
      </c>
      <c r="P59">
        <v>1.3</v>
      </c>
      <c r="Q59">
        <v>1.7</v>
      </c>
      <c r="R59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145.57000000000002</v>
      </c>
      <c r="S59">
        <f>INDEX(Table1[POINTS],MATCH(_xlfn.SWITCH(Table1[[#This Row],[POS]],"QB","QB14","TE","TE14","RB","RB34","WR","WR35"),Table1[POSRK],0))</f>
        <v>117.76000000000002</v>
      </c>
      <c r="T59">
        <f>MAX((Table1[[#This Row],[POINTS]]-Table1[[#This Row],[RLEVEL]])/16,0)</f>
        <v>1.7381250000000001</v>
      </c>
      <c r="U59" s="5">
        <f>$W$7*Table1[[#This Row],[VARG]]+1</f>
        <v>19.722786859733517</v>
      </c>
    </row>
    <row r="60" spans="2:21" x14ac:dyDescent="0.3">
      <c r="B60" t="s">
        <v>156</v>
      </c>
      <c r="C60" t="s">
        <v>184</v>
      </c>
      <c r="D60" t="s">
        <v>361</v>
      </c>
      <c r="E60" t="s">
        <v>450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60.5</v>
      </c>
      <c r="O60">
        <v>754.1</v>
      </c>
      <c r="P60">
        <v>5.9</v>
      </c>
      <c r="Q60">
        <v>0.4</v>
      </c>
      <c r="R60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110.01000000000002</v>
      </c>
      <c r="S60">
        <f>INDEX(Table1[POINTS],MATCH(_xlfn.SWITCH(Table1[[#This Row],[POS]],"QB","QB14","TE","TE14","RB","RB34","WR","WR35"),Table1[POSRK],0))</f>
        <v>82.29</v>
      </c>
      <c r="T60">
        <f>MAX((Table1[[#This Row],[POINTS]]-Table1[[#This Row],[RLEVEL]])/16,0)</f>
        <v>1.7325000000000008</v>
      </c>
      <c r="U60" s="5">
        <f>$W$7*Table1[[#This Row],[VARG]]+1</f>
        <v>19.662195316498142</v>
      </c>
    </row>
    <row r="61" spans="2:21" x14ac:dyDescent="0.3">
      <c r="B61" t="s">
        <v>122</v>
      </c>
      <c r="C61" t="s">
        <v>186</v>
      </c>
      <c r="D61" t="s">
        <v>309</v>
      </c>
      <c r="E61" t="s">
        <v>428</v>
      </c>
      <c r="F61">
        <v>0</v>
      </c>
      <c r="G61">
        <v>0</v>
      </c>
      <c r="H61">
        <v>0</v>
      </c>
      <c r="I61">
        <v>0</v>
      </c>
      <c r="J61">
        <v>0</v>
      </c>
      <c r="K61">
        <v>2.7</v>
      </c>
      <c r="L61">
        <v>20.6</v>
      </c>
      <c r="M61">
        <v>0</v>
      </c>
      <c r="N61">
        <v>67.7</v>
      </c>
      <c r="O61">
        <v>956.4</v>
      </c>
      <c r="P61">
        <v>6.5</v>
      </c>
      <c r="Q61">
        <v>0.6</v>
      </c>
      <c r="R61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135.5</v>
      </c>
      <c r="S61">
        <f>INDEX(Table1[POINTS],MATCH(_xlfn.SWITCH(Table1[[#This Row],[POS]],"QB","QB14","TE","TE14","RB","RB34","WR","WR35"),Table1[POSRK],0))</f>
        <v>111.00000000000001</v>
      </c>
      <c r="T61">
        <f>MAX((Table1[[#This Row],[POINTS]]-Table1[[#This Row],[RLEVEL]])/16,0)</f>
        <v>1.5312499999999991</v>
      </c>
      <c r="U61" s="5">
        <f>$W$7*Table1[[#This Row],[VARG]]+1</f>
        <v>17.494364547409955</v>
      </c>
    </row>
    <row r="62" spans="2:21" x14ac:dyDescent="0.3">
      <c r="B62" t="s">
        <v>123</v>
      </c>
      <c r="C62" t="s">
        <v>186</v>
      </c>
      <c r="D62" t="s">
        <v>310</v>
      </c>
      <c r="E62" t="s">
        <v>429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68.400000000000006</v>
      </c>
      <c r="O62">
        <v>933.1</v>
      </c>
      <c r="P62">
        <v>6.8</v>
      </c>
      <c r="Q62">
        <v>0.5</v>
      </c>
      <c r="R62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133.11000000000001</v>
      </c>
      <c r="S62">
        <f>INDEX(Table1[POINTS],MATCH(_xlfn.SWITCH(Table1[[#This Row],[POS]],"QB","QB14","TE","TE14","RB","RB34","WR","WR35"),Table1[POSRK],0))</f>
        <v>111.00000000000001</v>
      </c>
      <c r="T62">
        <f>MAX((Table1[[#This Row],[POINTS]]-Table1[[#This Row],[RLEVEL]])/16,0)</f>
        <v>1.381875</v>
      </c>
      <c r="U62" s="5">
        <f>$W$7*Table1[[#This Row],[VARG]]+1</f>
        <v>15.885322454825891</v>
      </c>
    </row>
    <row r="63" spans="2:21" x14ac:dyDescent="0.3">
      <c r="B63" t="s">
        <v>157</v>
      </c>
      <c r="C63" t="s">
        <v>184</v>
      </c>
      <c r="D63" t="s">
        <v>362</v>
      </c>
      <c r="E63" t="s">
        <v>459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54.1</v>
      </c>
      <c r="O63">
        <v>691.7</v>
      </c>
      <c r="P63">
        <v>5.8</v>
      </c>
      <c r="Q63">
        <v>0.5</v>
      </c>
      <c r="R63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102.97</v>
      </c>
      <c r="S63">
        <f>INDEX(Table1[POINTS],MATCH(_xlfn.SWITCH(Table1[[#This Row],[POS]],"QB","QB14","TE","TE14","RB","RB34","WR","WR35"),Table1[POSRK],0))</f>
        <v>82.29</v>
      </c>
      <c r="T63">
        <f>MAX((Table1[[#This Row],[POINTS]]-Table1[[#This Row],[RLEVEL]])/16,0)</f>
        <v>1.2924999999999995</v>
      </c>
      <c r="U63" s="5">
        <f>$W$7*Table1[[#This Row],[VARG]]+1</f>
        <v>14.92259015675257</v>
      </c>
    </row>
    <row r="64" spans="2:21" x14ac:dyDescent="0.3">
      <c r="B64" t="s">
        <v>67</v>
      </c>
      <c r="C64" t="s">
        <v>190</v>
      </c>
      <c r="D64" t="s">
        <v>240</v>
      </c>
      <c r="E64" t="s">
        <v>427</v>
      </c>
      <c r="F64">
        <v>0</v>
      </c>
      <c r="G64">
        <v>0</v>
      </c>
      <c r="H64">
        <v>0</v>
      </c>
      <c r="I64">
        <v>0</v>
      </c>
      <c r="J64">
        <v>0</v>
      </c>
      <c r="K64">
        <v>74.2</v>
      </c>
      <c r="L64">
        <v>310.10000000000002</v>
      </c>
      <c r="M64">
        <v>2.8</v>
      </c>
      <c r="N64">
        <v>74.2</v>
      </c>
      <c r="O64">
        <v>654.4</v>
      </c>
      <c r="P64">
        <v>4.3</v>
      </c>
      <c r="Q64">
        <v>0.5</v>
      </c>
      <c r="R64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138.05000000000001</v>
      </c>
      <c r="S64">
        <f>INDEX(Table1[POINTS],MATCH(_xlfn.SWITCH(Table1[[#This Row],[POS]],"QB","QB14","TE","TE14","RB","RB34","WR","WR35"),Table1[POSRK],0))</f>
        <v>117.76000000000002</v>
      </c>
      <c r="T64">
        <f>MAX((Table1[[#This Row],[POINTS]]-Table1[[#This Row],[RLEVEL]])/16,0)</f>
        <v>1.2681249999999995</v>
      </c>
      <c r="U64" s="5">
        <f>$W$7*Table1[[#This Row],[VARG]]+1</f>
        <v>14.660026802732574</v>
      </c>
    </row>
    <row r="65" spans="2:21" x14ac:dyDescent="0.3">
      <c r="B65" t="s">
        <v>8</v>
      </c>
      <c r="C65" t="s">
        <v>193</v>
      </c>
      <c r="D65" t="s">
        <v>342</v>
      </c>
      <c r="E65" t="s">
        <v>375</v>
      </c>
      <c r="F65">
        <v>584.9</v>
      </c>
      <c r="G65">
        <v>394.5</v>
      </c>
      <c r="H65" s="1">
        <v>4630.7</v>
      </c>
      <c r="I65">
        <v>30.1</v>
      </c>
      <c r="J65">
        <v>10.6</v>
      </c>
      <c r="K65">
        <v>48.2</v>
      </c>
      <c r="L65">
        <v>132.6</v>
      </c>
      <c r="M65">
        <v>1.5</v>
      </c>
      <c r="N65">
        <v>0</v>
      </c>
      <c r="O65">
        <v>0</v>
      </c>
      <c r="P65">
        <v>0</v>
      </c>
      <c r="Q65">
        <v>2</v>
      </c>
      <c r="R65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302.68800000000005</v>
      </c>
      <c r="S65">
        <f>INDEX(Table1[POINTS],MATCH(_xlfn.SWITCH(Table1[[#This Row],[POS]],"QB","QB14","TE","TE14","RB","RB34","WR","WR35"),Table1[POSRK],0))</f>
        <v>282.82</v>
      </c>
      <c r="T65">
        <f>MAX((Table1[[#This Row],[POINTS]]-Table1[[#This Row],[RLEVEL]])/16,0)</f>
        <v>1.2417500000000032</v>
      </c>
      <c r="U65" s="5">
        <f>$W$7*Table1[[#This Row],[VARG]]+1</f>
        <v>14.375919788895594</v>
      </c>
    </row>
    <row r="66" spans="2:21" x14ac:dyDescent="0.3">
      <c r="B66" t="s">
        <v>124</v>
      </c>
      <c r="C66" t="s">
        <v>186</v>
      </c>
      <c r="D66" t="s">
        <v>311</v>
      </c>
      <c r="E66" t="s">
        <v>431</v>
      </c>
      <c r="F66">
        <v>0</v>
      </c>
      <c r="G66">
        <v>0</v>
      </c>
      <c r="H66">
        <v>0</v>
      </c>
      <c r="I66">
        <v>0</v>
      </c>
      <c r="J66">
        <v>0</v>
      </c>
      <c r="K66">
        <v>4</v>
      </c>
      <c r="L66">
        <v>19.8</v>
      </c>
      <c r="M66">
        <v>0.3</v>
      </c>
      <c r="N66">
        <v>55.8</v>
      </c>
      <c r="O66">
        <v>821.3</v>
      </c>
      <c r="P66">
        <v>7.4</v>
      </c>
      <c r="Q66">
        <v>0.4</v>
      </c>
      <c r="R66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129.51</v>
      </c>
      <c r="S66">
        <f>INDEX(Table1[POINTS],MATCH(_xlfn.SWITCH(Table1[[#This Row],[POS]],"QB","QB14","TE","TE14","RB","RB34","WR","WR35"),Table1[POSRK],0))</f>
        <v>111.00000000000001</v>
      </c>
      <c r="T66">
        <f>MAX((Table1[[#This Row],[POINTS]]-Table1[[#This Row],[RLEVEL]])/16,0)</f>
        <v>1.1568749999999985</v>
      </c>
      <c r="U66" s="5">
        <f>$W$7*Table1[[#This Row],[VARG]]+1</f>
        <v>13.461660725410534</v>
      </c>
    </row>
    <row r="67" spans="2:21" x14ac:dyDescent="0.3">
      <c r="B67" t="s">
        <v>9</v>
      </c>
      <c r="C67" t="s">
        <v>193</v>
      </c>
      <c r="D67" t="s">
        <v>343</v>
      </c>
      <c r="E67" t="s">
        <v>375</v>
      </c>
      <c r="F67">
        <v>513.5</v>
      </c>
      <c r="G67">
        <v>336.6</v>
      </c>
      <c r="H67" s="1">
        <v>3776.9</v>
      </c>
      <c r="I67">
        <v>25</v>
      </c>
      <c r="J67">
        <v>13.8</v>
      </c>
      <c r="K67">
        <v>113.1</v>
      </c>
      <c r="L67">
        <v>543.5</v>
      </c>
      <c r="M67">
        <v>4.4000000000000004</v>
      </c>
      <c r="N67">
        <v>0</v>
      </c>
      <c r="O67">
        <v>0</v>
      </c>
      <c r="P67">
        <v>0</v>
      </c>
      <c r="Q67">
        <v>1.7</v>
      </c>
      <c r="R67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300.82600000000002</v>
      </c>
      <c r="S67">
        <f>INDEX(Table1[POINTS],MATCH(_xlfn.SWITCH(Table1[[#This Row],[POS]],"QB","QB14","TE","TE14","RB","RB34","WR","WR35"),Table1[POSRK],0))</f>
        <v>282.82</v>
      </c>
      <c r="T67">
        <f>MAX((Table1[[#This Row],[POINTS]]-Table1[[#This Row],[RLEVEL]])/16,0)</f>
        <v>1.1253750000000018</v>
      </c>
      <c r="U67" s="5">
        <f>$W$7*Table1[[#This Row],[VARG]]+1</f>
        <v>13.122348083292421</v>
      </c>
    </row>
    <row r="68" spans="2:21" x14ac:dyDescent="0.3">
      <c r="B68" t="s">
        <v>158</v>
      </c>
      <c r="C68" t="s">
        <v>184</v>
      </c>
      <c r="D68" t="s">
        <v>363</v>
      </c>
      <c r="E68" t="s">
        <v>466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51.9</v>
      </c>
      <c r="O68">
        <v>585.20000000000005</v>
      </c>
      <c r="P68">
        <v>6.7</v>
      </c>
      <c r="Q68">
        <v>0.4</v>
      </c>
      <c r="R68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97.920000000000016</v>
      </c>
      <c r="S68">
        <f>INDEX(Table1[POINTS],MATCH(_xlfn.SWITCH(Table1[[#This Row],[POS]],"QB","QB14","TE","TE14","RB","RB34","WR","WR35"),Table1[POSRK],0))</f>
        <v>82.29</v>
      </c>
      <c r="T68">
        <f>MAX((Table1[[#This Row],[POINTS]]-Table1[[#This Row],[RLEVEL]])/16,0)</f>
        <v>0.9768750000000006</v>
      </c>
      <c r="U68" s="5">
        <f>$W$7*Table1[[#This Row],[VARG]]+1</f>
        <v>11.522731341878282</v>
      </c>
    </row>
    <row r="69" spans="2:21" x14ac:dyDescent="0.3">
      <c r="B69" t="s">
        <v>125</v>
      </c>
      <c r="C69" t="s">
        <v>186</v>
      </c>
      <c r="D69" t="s">
        <v>312</v>
      </c>
      <c r="E69" t="s">
        <v>434</v>
      </c>
      <c r="F69">
        <v>0</v>
      </c>
      <c r="G69">
        <v>0</v>
      </c>
      <c r="H69">
        <v>0</v>
      </c>
      <c r="I69">
        <v>0</v>
      </c>
      <c r="J69">
        <v>0</v>
      </c>
      <c r="K69">
        <v>9.6</v>
      </c>
      <c r="L69">
        <v>67.8</v>
      </c>
      <c r="M69">
        <v>0.7</v>
      </c>
      <c r="N69">
        <v>50.5</v>
      </c>
      <c r="O69">
        <v>803.2</v>
      </c>
      <c r="P69">
        <v>6</v>
      </c>
      <c r="Q69">
        <v>0.4</v>
      </c>
      <c r="R69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126.50000000000001</v>
      </c>
      <c r="S69">
        <f>INDEX(Table1[POINTS],MATCH(_xlfn.SWITCH(Table1[[#This Row],[POS]],"QB","QB14","TE","TE14","RB","RB34","WR","WR35"),Table1[POSRK],0))</f>
        <v>111.00000000000001</v>
      </c>
      <c r="T69">
        <f>MAX((Table1[[#This Row],[POINTS]]-Table1[[#This Row],[RLEVEL]])/16,0)</f>
        <v>0.96875</v>
      </c>
      <c r="U69" s="5">
        <f>$W$7*Table1[[#This Row],[VARG]]+1</f>
        <v>11.435210223871611</v>
      </c>
    </row>
    <row r="70" spans="2:21" x14ac:dyDescent="0.3">
      <c r="B70" t="s">
        <v>126</v>
      </c>
      <c r="C70" t="s">
        <v>186</v>
      </c>
      <c r="D70" t="s">
        <v>313</v>
      </c>
      <c r="E70" t="s">
        <v>435</v>
      </c>
      <c r="F70">
        <v>0</v>
      </c>
      <c r="G70">
        <v>0</v>
      </c>
      <c r="H70">
        <v>0</v>
      </c>
      <c r="I70">
        <v>0</v>
      </c>
      <c r="J70">
        <v>0</v>
      </c>
      <c r="K70">
        <v>5.5</v>
      </c>
      <c r="L70">
        <v>28.9</v>
      </c>
      <c r="M70">
        <v>0</v>
      </c>
      <c r="N70">
        <v>64.5</v>
      </c>
      <c r="O70">
        <v>813</v>
      </c>
      <c r="P70">
        <v>7.1</v>
      </c>
      <c r="Q70">
        <v>0.5</v>
      </c>
      <c r="R70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125.79</v>
      </c>
      <c r="S70">
        <f>INDEX(Table1[POINTS],MATCH(_xlfn.SWITCH(Table1[[#This Row],[POS]],"QB","QB14","TE","TE14","RB","RB34","WR","WR35"),Table1[POSRK],0))</f>
        <v>111.00000000000001</v>
      </c>
      <c r="T70">
        <f>MAX((Table1[[#This Row],[POINTS]]-Table1[[#This Row],[RLEVEL]])/16,0)</f>
        <v>0.9243749999999995</v>
      </c>
      <c r="U70" s="5">
        <f>$W$7*Table1[[#This Row],[VARG]]+1</f>
        <v>10.957210271681358</v>
      </c>
    </row>
    <row r="71" spans="2:21" x14ac:dyDescent="0.3">
      <c r="B71" s="4" t="s">
        <v>127</v>
      </c>
      <c r="C71" s="4" t="s">
        <v>186</v>
      </c>
      <c r="D71" s="4" t="s">
        <v>314</v>
      </c>
      <c r="E71" s="4" t="s">
        <v>436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3.1</v>
      </c>
      <c r="L71" s="4">
        <v>11.4</v>
      </c>
      <c r="M71" s="4">
        <v>0</v>
      </c>
      <c r="N71" s="4">
        <v>58.3</v>
      </c>
      <c r="O71" s="4">
        <v>856.1</v>
      </c>
      <c r="P71" s="4">
        <v>6.6</v>
      </c>
      <c r="Q71" s="4">
        <v>0.9</v>
      </c>
      <c r="R71" s="4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124.55000000000001</v>
      </c>
      <c r="S71">
        <f>INDEX(Table1[POINTS],MATCH(_xlfn.SWITCH(Table1[[#This Row],[POS]],"QB","QB14","TE","TE14","RB","RB34","WR","WR35"),Table1[POSRK],0))</f>
        <v>111.00000000000001</v>
      </c>
      <c r="T71">
        <f>MAX((Table1[[#This Row],[POINTS]]-Table1[[#This Row],[RLEVEL]])/16,0)</f>
        <v>0.84687499999999982</v>
      </c>
      <c r="U71" s="5">
        <f>$W$7*Table1[[#This Row],[VARG]]+1</f>
        <v>10.122393453771632</v>
      </c>
    </row>
    <row r="72" spans="2:21" x14ac:dyDescent="0.3">
      <c r="B72" t="s">
        <v>128</v>
      </c>
      <c r="C72" t="s">
        <v>186</v>
      </c>
      <c r="D72" t="s">
        <v>315</v>
      </c>
      <c r="E72" t="s">
        <v>437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3.5</v>
      </c>
      <c r="M72">
        <v>0</v>
      </c>
      <c r="N72">
        <v>70.8</v>
      </c>
      <c r="O72">
        <v>919.8</v>
      </c>
      <c r="P72">
        <v>5.5</v>
      </c>
      <c r="Q72">
        <v>0.4</v>
      </c>
      <c r="R72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124.53</v>
      </c>
      <c r="S72">
        <f>INDEX(Table1[POINTS],MATCH(_xlfn.SWITCH(Table1[[#This Row],[POS]],"QB","QB14","TE","TE14","RB","RB34","WR","WR35"),Table1[POSRK],0))</f>
        <v>111.00000000000001</v>
      </c>
      <c r="T72">
        <f>MAX((Table1[[#This Row],[POINTS]]-Table1[[#This Row],[RLEVEL]])/16,0)</f>
        <v>0.84562499999999918</v>
      </c>
      <c r="U72" s="5">
        <f>$W$7*Table1[[#This Row],[VARG]]+1</f>
        <v>10.108928666385985</v>
      </c>
    </row>
    <row r="73" spans="2:21" x14ac:dyDescent="0.3">
      <c r="B73" t="s">
        <v>68</v>
      </c>
      <c r="C73" t="s">
        <v>190</v>
      </c>
      <c r="D73" t="s">
        <v>241</v>
      </c>
      <c r="E73" t="s">
        <v>430</v>
      </c>
      <c r="F73">
        <v>0</v>
      </c>
      <c r="G73">
        <v>0</v>
      </c>
      <c r="H73">
        <v>0</v>
      </c>
      <c r="I73">
        <v>0</v>
      </c>
      <c r="J73">
        <v>0</v>
      </c>
      <c r="K73">
        <v>175.5</v>
      </c>
      <c r="L73">
        <v>745.7</v>
      </c>
      <c r="M73">
        <v>5.3</v>
      </c>
      <c r="N73">
        <v>24.8</v>
      </c>
      <c r="O73">
        <v>214.5</v>
      </c>
      <c r="P73">
        <v>0.9</v>
      </c>
      <c r="Q73">
        <v>1.6</v>
      </c>
      <c r="R73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130.02000000000001</v>
      </c>
      <c r="S73">
        <f>INDEX(Table1[POINTS],MATCH(_xlfn.SWITCH(Table1[[#This Row],[POS]],"QB","QB14","TE","TE14","RB","RB34","WR","WR35"),Table1[POSRK],0))</f>
        <v>117.76000000000002</v>
      </c>
      <c r="T73">
        <f>MAX((Table1[[#This Row],[POINTS]]-Table1[[#This Row],[RLEVEL]])/16,0)</f>
        <v>0.76624999999999943</v>
      </c>
      <c r="U73" s="5">
        <f>$W$7*Table1[[#This Row],[VARG]]+1</f>
        <v>9.2539146673977974</v>
      </c>
    </row>
    <row r="74" spans="2:21" x14ac:dyDescent="0.3">
      <c r="B74" t="s">
        <v>129</v>
      </c>
      <c r="C74" t="s">
        <v>186</v>
      </c>
      <c r="D74" t="s">
        <v>316</v>
      </c>
      <c r="E74" t="s">
        <v>438</v>
      </c>
      <c r="F74">
        <v>0</v>
      </c>
      <c r="G74">
        <v>0</v>
      </c>
      <c r="H74">
        <v>0</v>
      </c>
      <c r="I74">
        <v>0</v>
      </c>
      <c r="J74">
        <v>0</v>
      </c>
      <c r="K74">
        <v>13</v>
      </c>
      <c r="L74">
        <v>126.8</v>
      </c>
      <c r="M74">
        <v>0.1</v>
      </c>
      <c r="N74">
        <v>63.3</v>
      </c>
      <c r="O74">
        <v>869.4</v>
      </c>
      <c r="P74">
        <v>4.3</v>
      </c>
      <c r="Q74">
        <v>1.6</v>
      </c>
      <c r="R74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122.82</v>
      </c>
      <c r="S74">
        <f>INDEX(Table1[POINTS],MATCH(_xlfn.SWITCH(Table1[[#This Row],[POS]],"QB","QB14","TE","TE14","RB","RB34","WR","WR35"),Table1[POSRK],0))</f>
        <v>111.00000000000001</v>
      </c>
      <c r="T74">
        <f>MAX((Table1[[#This Row],[POINTS]]-Table1[[#This Row],[RLEVEL]])/16,0)</f>
        <v>0.73874999999999869</v>
      </c>
      <c r="U74" s="5">
        <f>$W$7*Table1[[#This Row],[VARG]]+1</f>
        <v>8.9576893449136925</v>
      </c>
    </row>
    <row r="75" spans="2:21" x14ac:dyDescent="0.3">
      <c r="B75" s="4" t="s">
        <v>69</v>
      </c>
      <c r="C75" s="4" t="s">
        <v>190</v>
      </c>
      <c r="D75" s="4" t="s">
        <v>242</v>
      </c>
      <c r="E75" s="4" t="s">
        <v>432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97.7</v>
      </c>
      <c r="L75" s="4">
        <v>396.3</v>
      </c>
      <c r="M75" s="4">
        <v>2.5</v>
      </c>
      <c r="N75" s="4">
        <v>63.4</v>
      </c>
      <c r="O75" s="4">
        <v>587.1</v>
      </c>
      <c r="P75" s="4">
        <v>3.2</v>
      </c>
      <c r="Q75" s="4">
        <v>1.6</v>
      </c>
      <c r="R75" s="4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129.34000000000003</v>
      </c>
      <c r="S75">
        <f>INDEX(Table1[POINTS],MATCH(_xlfn.SWITCH(Table1[[#This Row],[POS]],"QB","QB14","TE","TE14","RB","RB34","WR","WR35"),Table1[POSRK],0))</f>
        <v>117.76000000000002</v>
      </c>
      <c r="T75">
        <f>MAX((Table1[[#This Row],[POINTS]]-Table1[[#This Row],[RLEVEL]])/16,0)</f>
        <v>0.72375000000000078</v>
      </c>
      <c r="U75" s="5">
        <f>$W$7*Table1[[#This Row],[VARG]]+1</f>
        <v>8.7961118962860247</v>
      </c>
    </row>
    <row r="76" spans="2:21" x14ac:dyDescent="0.3">
      <c r="B76" t="s">
        <v>130</v>
      </c>
      <c r="C76" t="s">
        <v>186</v>
      </c>
      <c r="D76" t="s">
        <v>317</v>
      </c>
      <c r="E76" t="s">
        <v>439</v>
      </c>
      <c r="F76">
        <v>0</v>
      </c>
      <c r="G76">
        <v>0</v>
      </c>
      <c r="H76">
        <v>0</v>
      </c>
      <c r="I76">
        <v>0</v>
      </c>
      <c r="J76">
        <v>0</v>
      </c>
      <c r="K76">
        <v>0.5</v>
      </c>
      <c r="L76">
        <v>2.9</v>
      </c>
      <c r="M76">
        <v>0.1</v>
      </c>
      <c r="N76">
        <v>63.9</v>
      </c>
      <c r="O76">
        <v>888.5</v>
      </c>
      <c r="P76">
        <v>5.6</v>
      </c>
      <c r="Q76">
        <v>0.5</v>
      </c>
      <c r="R76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122.34</v>
      </c>
      <c r="S76">
        <f>INDEX(Table1[POINTS],MATCH(_xlfn.SWITCH(Table1[[#This Row],[POS]],"QB","QB14","TE","TE14","RB","RB34","WR","WR35"),Table1[POSRK],0))</f>
        <v>111.00000000000001</v>
      </c>
      <c r="T76">
        <f>MAX((Table1[[#This Row],[POINTS]]-Table1[[#This Row],[RLEVEL]])/16,0)</f>
        <v>0.70874999999999932</v>
      </c>
      <c r="U76" s="5">
        <f>$W$7*Table1[[#This Row],[VARG]]+1</f>
        <v>8.6345344476583197</v>
      </c>
    </row>
    <row r="77" spans="2:21" x14ac:dyDescent="0.3">
      <c r="B77" t="s">
        <v>70</v>
      </c>
      <c r="C77" t="s">
        <v>190</v>
      </c>
      <c r="D77" t="s">
        <v>243</v>
      </c>
      <c r="E77" t="s">
        <v>433</v>
      </c>
      <c r="F77">
        <v>0</v>
      </c>
      <c r="G77">
        <v>0</v>
      </c>
      <c r="H77">
        <v>0</v>
      </c>
      <c r="I77">
        <v>0</v>
      </c>
      <c r="J77">
        <v>0</v>
      </c>
      <c r="K77">
        <v>159.9</v>
      </c>
      <c r="L77">
        <v>716.3</v>
      </c>
      <c r="M77">
        <v>4.5</v>
      </c>
      <c r="N77">
        <v>26</v>
      </c>
      <c r="O77">
        <v>230.7</v>
      </c>
      <c r="P77">
        <v>1.4</v>
      </c>
      <c r="Q77">
        <v>0.9</v>
      </c>
      <c r="R77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128.29999999999998</v>
      </c>
      <c r="S77">
        <f>INDEX(Table1[POINTS],MATCH(_xlfn.SWITCH(Table1[[#This Row],[POS]],"QB","QB14","TE","TE14","RB","RB34","WR","WR35"),Table1[POSRK],0))</f>
        <v>117.76000000000002</v>
      </c>
      <c r="T77">
        <f>MAX((Table1[[#This Row],[POINTS]]-Table1[[#This Row],[RLEVEL]])/16,0)</f>
        <v>0.65874999999999773</v>
      </c>
      <c r="U77" s="5">
        <f>$W$7*Table1[[#This Row],[VARG]]+1</f>
        <v>8.0959429522326722</v>
      </c>
    </row>
    <row r="78" spans="2:21" x14ac:dyDescent="0.3">
      <c r="B78" t="s">
        <v>159</v>
      </c>
      <c r="C78" t="s">
        <v>184</v>
      </c>
      <c r="D78" t="s">
        <v>364</v>
      </c>
      <c r="E78" t="s">
        <v>470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54.1</v>
      </c>
      <c r="O78">
        <v>635.1</v>
      </c>
      <c r="P78">
        <v>4.8</v>
      </c>
      <c r="Q78">
        <v>0.4</v>
      </c>
      <c r="R78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91.51</v>
      </c>
      <c r="S78">
        <f>INDEX(Table1[POINTS],MATCH(_xlfn.SWITCH(Table1[[#This Row],[POS]],"QB","QB14","TE","TE14","RB","RB34","WR","WR35"),Table1[POSRK],0))</f>
        <v>82.29</v>
      </c>
      <c r="T78">
        <f>MAX((Table1[[#This Row],[POINTS]]-Table1[[#This Row],[RLEVEL]])/16,0)</f>
        <v>0.57624999999999993</v>
      </c>
      <c r="U78" s="5">
        <f>$W$7*Table1[[#This Row],[VARG]]+1</f>
        <v>7.2072669847804027</v>
      </c>
    </row>
    <row r="79" spans="2:21" x14ac:dyDescent="0.3">
      <c r="B79" t="s">
        <v>131</v>
      </c>
      <c r="C79" t="s">
        <v>186</v>
      </c>
      <c r="D79" t="s">
        <v>318</v>
      </c>
      <c r="E79" t="s">
        <v>440</v>
      </c>
      <c r="F79">
        <v>0</v>
      </c>
      <c r="G79">
        <v>0</v>
      </c>
      <c r="H79">
        <v>0</v>
      </c>
      <c r="I79">
        <v>0</v>
      </c>
      <c r="J79">
        <v>0</v>
      </c>
      <c r="K79">
        <v>3.2</v>
      </c>
      <c r="L79">
        <v>29.3</v>
      </c>
      <c r="M79">
        <v>0.3</v>
      </c>
      <c r="N79">
        <v>73.400000000000006</v>
      </c>
      <c r="O79">
        <v>867.6</v>
      </c>
      <c r="P79">
        <v>4.9000000000000004</v>
      </c>
      <c r="Q79">
        <v>0.5</v>
      </c>
      <c r="R79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119.89000000000001</v>
      </c>
      <c r="S79">
        <f>INDEX(Table1[POINTS],MATCH(_xlfn.SWITCH(Table1[[#This Row],[POS]],"QB","QB14","TE","TE14","RB","RB34","WR","WR35"),Table1[POSRK],0))</f>
        <v>111.00000000000001</v>
      </c>
      <c r="T79">
        <f>MAX((Table1[[#This Row],[POINTS]]-Table1[[#This Row],[RLEVEL]])/16,0)</f>
        <v>0.55562500000000004</v>
      </c>
      <c r="U79" s="5">
        <f>$W$7*Table1[[#This Row],[VARG]]+1</f>
        <v>6.9850979929173311</v>
      </c>
    </row>
    <row r="80" spans="2:21" x14ac:dyDescent="0.3">
      <c r="B80" t="s">
        <v>10</v>
      </c>
      <c r="C80" t="s">
        <v>193</v>
      </c>
      <c r="D80" t="s">
        <v>344</v>
      </c>
      <c r="E80" t="s">
        <v>375</v>
      </c>
      <c r="F80">
        <v>537.9</v>
      </c>
      <c r="G80">
        <v>387.1</v>
      </c>
      <c r="H80" s="1">
        <v>4339.2</v>
      </c>
      <c r="I80">
        <v>30.5</v>
      </c>
      <c r="J80">
        <v>8.8000000000000007</v>
      </c>
      <c r="K80">
        <v>24.8</v>
      </c>
      <c r="L80">
        <v>49.1</v>
      </c>
      <c r="M80">
        <v>1.9</v>
      </c>
      <c r="N80">
        <v>0</v>
      </c>
      <c r="O80">
        <v>0</v>
      </c>
      <c r="P80">
        <v>0</v>
      </c>
      <c r="Q80">
        <v>1.6</v>
      </c>
      <c r="R80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291.07799999999997</v>
      </c>
      <c r="S80">
        <f>INDEX(Table1[POINTS],MATCH(_xlfn.SWITCH(Table1[[#This Row],[POS]],"QB","QB14","TE","TE14","RB","RB34","WR","WR35"),Table1[POSRK],0))</f>
        <v>282.82</v>
      </c>
      <c r="T80">
        <f>MAX((Table1[[#This Row],[POINTS]]-Table1[[#This Row],[RLEVEL]])/16,0)</f>
        <v>0.51612499999999883</v>
      </c>
      <c r="U80" s="5">
        <f>$W$7*Table1[[#This Row],[VARG]]+1</f>
        <v>6.5596107115310689</v>
      </c>
    </row>
    <row r="81" spans="2:21" x14ac:dyDescent="0.3">
      <c r="B81" t="s">
        <v>160</v>
      </c>
      <c r="C81" t="s">
        <v>184</v>
      </c>
      <c r="D81" t="s">
        <v>274</v>
      </c>
      <c r="E81" t="s">
        <v>475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56.7</v>
      </c>
      <c r="O81">
        <v>640</v>
      </c>
      <c r="P81">
        <v>4.4000000000000004</v>
      </c>
      <c r="Q81">
        <v>0.5</v>
      </c>
      <c r="R81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89.4</v>
      </c>
      <c r="S81">
        <f>INDEX(Table1[POINTS],MATCH(_xlfn.SWITCH(Table1[[#This Row],[POS]],"QB","QB14","TE","TE14","RB","RB34","WR","WR35"),Table1[POSRK],0))</f>
        <v>82.29</v>
      </c>
      <c r="T81">
        <f>MAX((Table1[[#This Row],[POINTS]]-Table1[[#This Row],[RLEVEL]])/16,0)</f>
        <v>0.44437499999999996</v>
      </c>
      <c r="U81" s="5">
        <f>$W$7*Table1[[#This Row],[VARG]]+1</f>
        <v>5.7867319155952996</v>
      </c>
    </row>
    <row r="82" spans="2:21" x14ac:dyDescent="0.3">
      <c r="B82" t="s">
        <v>11</v>
      </c>
      <c r="C82" t="s">
        <v>193</v>
      </c>
      <c r="D82" t="s">
        <v>345</v>
      </c>
      <c r="E82" t="s">
        <v>375</v>
      </c>
      <c r="F82">
        <v>561.20000000000005</v>
      </c>
      <c r="G82">
        <v>357.6</v>
      </c>
      <c r="H82" s="1">
        <v>4433.6000000000004</v>
      </c>
      <c r="I82">
        <v>28.1</v>
      </c>
      <c r="J82">
        <v>16.5</v>
      </c>
      <c r="K82">
        <v>56.9</v>
      </c>
      <c r="L82">
        <v>278.10000000000002</v>
      </c>
      <c r="M82">
        <v>1.6</v>
      </c>
      <c r="N82">
        <v>0</v>
      </c>
      <c r="O82">
        <v>0</v>
      </c>
      <c r="P82">
        <v>0</v>
      </c>
      <c r="Q82">
        <v>2.7</v>
      </c>
      <c r="R82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288.75400000000008</v>
      </c>
      <c r="S82">
        <f>INDEX(Table1[POINTS],MATCH(_xlfn.SWITCH(Table1[[#This Row],[POS]],"QB","QB14","TE","TE14","RB","RB34","WR","WR35"),Table1[POSRK],0))</f>
        <v>282.82</v>
      </c>
      <c r="T82">
        <f>MAX((Table1[[#This Row],[POINTS]]-Table1[[#This Row],[RLEVEL]])/16,0)</f>
        <v>0.37087500000000517</v>
      </c>
      <c r="U82" s="5">
        <f>$W$7*Table1[[#This Row],[VARG]]+1</f>
        <v>4.9950024173196779</v>
      </c>
    </row>
    <row r="83" spans="2:21" x14ac:dyDescent="0.3">
      <c r="B83" t="s">
        <v>12</v>
      </c>
      <c r="C83" t="s">
        <v>193</v>
      </c>
      <c r="D83" t="s">
        <v>346</v>
      </c>
      <c r="E83" t="s">
        <v>375</v>
      </c>
      <c r="F83">
        <v>627.20000000000005</v>
      </c>
      <c r="G83">
        <v>412.3</v>
      </c>
      <c r="H83" s="1">
        <v>4710.3999999999996</v>
      </c>
      <c r="I83">
        <v>29.5</v>
      </c>
      <c r="J83">
        <v>15.3</v>
      </c>
      <c r="K83">
        <v>22.5</v>
      </c>
      <c r="L83">
        <v>75.400000000000006</v>
      </c>
      <c r="M83">
        <v>1.4</v>
      </c>
      <c r="N83">
        <v>0</v>
      </c>
      <c r="O83">
        <v>0</v>
      </c>
      <c r="P83">
        <v>0</v>
      </c>
      <c r="Q83">
        <v>1.8</v>
      </c>
      <c r="R83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288.15599999999995</v>
      </c>
      <c r="S83">
        <f>INDEX(Table1[POINTS],MATCH(_xlfn.SWITCH(Table1[[#This Row],[POS]],"QB","QB14","TE","TE14","RB","RB34","WR","WR35"),Table1[POSRK],0))</f>
        <v>282.82</v>
      </c>
      <c r="T83">
        <f>MAX((Table1[[#This Row],[POINTS]]-Table1[[#This Row],[RLEVEL]])/16,0)</f>
        <v>0.33349999999999724</v>
      </c>
      <c r="U83" s="5">
        <f>$W$7*Table1[[#This Row],[VARG]]+1</f>
        <v>4.5924052744889323</v>
      </c>
    </row>
    <row r="84" spans="2:21" x14ac:dyDescent="0.3">
      <c r="B84" t="s">
        <v>13</v>
      </c>
      <c r="C84" t="s">
        <v>193</v>
      </c>
      <c r="D84" t="s">
        <v>197</v>
      </c>
      <c r="E84" t="s">
        <v>375</v>
      </c>
      <c r="F84">
        <v>556.4</v>
      </c>
      <c r="G84">
        <v>355.6</v>
      </c>
      <c r="H84" s="1">
        <v>4428.5</v>
      </c>
      <c r="I84">
        <v>30</v>
      </c>
      <c r="J84">
        <v>11.6</v>
      </c>
      <c r="K84">
        <v>31.1</v>
      </c>
      <c r="L84">
        <v>102.7</v>
      </c>
      <c r="M84">
        <v>1.2</v>
      </c>
      <c r="N84">
        <v>0</v>
      </c>
      <c r="O84">
        <v>0</v>
      </c>
      <c r="P84">
        <v>0</v>
      </c>
      <c r="Q84">
        <v>2.2000000000000002</v>
      </c>
      <c r="R84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287.01</v>
      </c>
      <c r="S84">
        <f>INDEX(Table1[POINTS],MATCH(_xlfn.SWITCH(Table1[[#This Row],[POS]],"QB","QB14","TE","TE14","RB","RB34","WR","WR35"),Table1[POSRK],0))</f>
        <v>282.82</v>
      </c>
      <c r="T84">
        <f>MAX((Table1[[#This Row],[POINTS]]-Table1[[#This Row],[RLEVEL]])/16,0)</f>
        <v>0.26187499999999986</v>
      </c>
      <c r="U84" s="5">
        <f>$W$7*Table1[[#This Row],[VARG]]+1</f>
        <v>3.8208729572917437</v>
      </c>
    </row>
    <row r="85" spans="2:21" x14ac:dyDescent="0.3">
      <c r="B85" t="s">
        <v>14</v>
      </c>
      <c r="C85" t="s">
        <v>193</v>
      </c>
      <c r="D85" t="s">
        <v>198</v>
      </c>
      <c r="E85" t="s">
        <v>375</v>
      </c>
      <c r="F85">
        <v>522.70000000000005</v>
      </c>
      <c r="G85">
        <v>344.9</v>
      </c>
      <c r="H85" s="1">
        <v>3868</v>
      </c>
      <c r="I85">
        <v>23.8</v>
      </c>
      <c r="J85">
        <v>10.8</v>
      </c>
      <c r="K85">
        <v>68</v>
      </c>
      <c r="L85">
        <v>311.8</v>
      </c>
      <c r="M85">
        <v>5.3</v>
      </c>
      <c r="N85">
        <v>0</v>
      </c>
      <c r="O85">
        <v>0</v>
      </c>
      <c r="P85">
        <v>0</v>
      </c>
      <c r="Q85">
        <v>2.2999999999999998</v>
      </c>
      <c r="R85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286.7</v>
      </c>
      <c r="S85">
        <f>INDEX(Table1[POINTS],MATCH(_xlfn.SWITCH(Table1[[#This Row],[POS]],"QB","QB14","TE","TE14","RB","RB34","WR","WR35"),Table1[POSRK],0))</f>
        <v>282.82</v>
      </c>
      <c r="T85">
        <f>MAX((Table1[[#This Row],[POINTS]]-Table1[[#This Row],[RLEVEL]])/16,0)</f>
        <v>0.24249999999999972</v>
      </c>
      <c r="U85" s="5">
        <f>$W$7*Table1[[#This Row],[VARG]]+1</f>
        <v>3.61216875281431</v>
      </c>
    </row>
    <row r="86" spans="2:21" x14ac:dyDescent="0.3">
      <c r="B86" s="2" t="s">
        <v>15</v>
      </c>
      <c r="C86" s="2" t="s">
        <v>193</v>
      </c>
      <c r="D86" s="2" t="s">
        <v>199</v>
      </c>
      <c r="E86" t="s">
        <v>375</v>
      </c>
      <c r="F86" s="2">
        <v>570.29999999999995</v>
      </c>
      <c r="G86" s="2">
        <v>366.7</v>
      </c>
      <c r="H86" s="3">
        <v>4372.2</v>
      </c>
      <c r="I86" s="2">
        <v>30.4</v>
      </c>
      <c r="J86" s="2">
        <v>14.4</v>
      </c>
      <c r="K86" s="2">
        <v>44.5</v>
      </c>
      <c r="L86" s="2">
        <v>174.1</v>
      </c>
      <c r="M86" s="2">
        <v>0.9</v>
      </c>
      <c r="N86" s="2">
        <v>0</v>
      </c>
      <c r="O86" s="2">
        <v>0</v>
      </c>
      <c r="P86" s="2">
        <v>0</v>
      </c>
      <c r="Q86" s="2">
        <v>2.1</v>
      </c>
      <c r="R86" s="2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286.298</v>
      </c>
      <c r="S86">
        <f>INDEX(Table1[POINTS],MATCH(_xlfn.SWITCH(Table1[[#This Row],[POS]],"QB","QB14","TE","TE14","RB","RB34","WR","WR35"),Table1[POSRK],0))</f>
        <v>282.82</v>
      </c>
      <c r="T86">
        <f>MAX((Table1[[#This Row],[POINTS]]-Table1[[#This Row],[RLEVEL]])/16,0)</f>
        <v>0.21737500000000054</v>
      </c>
      <c r="U86" s="5">
        <f>$W$7*Table1[[#This Row],[VARG]]+1</f>
        <v>3.341526526362939</v>
      </c>
    </row>
    <row r="87" spans="2:21" x14ac:dyDescent="0.3">
      <c r="B87" t="s">
        <v>132</v>
      </c>
      <c r="C87" t="s">
        <v>186</v>
      </c>
      <c r="D87" t="s">
        <v>319</v>
      </c>
      <c r="E87" t="s">
        <v>445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53.5</v>
      </c>
      <c r="O87">
        <v>798.9</v>
      </c>
      <c r="P87">
        <v>5.9</v>
      </c>
      <c r="Q87">
        <v>0.5</v>
      </c>
      <c r="R87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114.29</v>
      </c>
      <c r="S87">
        <f>INDEX(Table1[POINTS],MATCH(_xlfn.SWITCH(Table1[[#This Row],[POS]],"QB","QB14","TE","TE14","RB","RB34","WR","WR35"),Table1[POSRK],0))</f>
        <v>111.00000000000001</v>
      </c>
      <c r="T87">
        <f>MAX((Table1[[#This Row],[POINTS]]-Table1[[#This Row],[RLEVEL]])/16,0)</f>
        <v>0.2056249999999995</v>
      </c>
      <c r="U87" s="5">
        <f>$W$7*Table1[[#This Row],[VARG]]+1</f>
        <v>3.2149575249379043</v>
      </c>
    </row>
    <row r="88" spans="2:21" x14ac:dyDescent="0.3">
      <c r="B88" t="s">
        <v>16</v>
      </c>
      <c r="C88" t="s">
        <v>193</v>
      </c>
      <c r="D88" t="s">
        <v>200</v>
      </c>
      <c r="E88" t="s">
        <v>375</v>
      </c>
      <c r="F88">
        <v>453</v>
      </c>
      <c r="G88">
        <v>292.10000000000002</v>
      </c>
      <c r="H88" s="1">
        <v>3564.3</v>
      </c>
      <c r="I88">
        <v>28.2</v>
      </c>
      <c r="J88">
        <v>9.5</v>
      </c>
      <c r="K88">
        <v>73.900000000000006</v>
      </c>
      <c r="L88">
        <v>394.5</v>
      </c>
      <c r="M88">
        <v>2.4</v>
      </c>
      <c r="N88">
        <v>0</v>
      </c>
      <c r="O88">
        <v>0</v>
      </c>
      <c r="P88">
        <v>0</v>
      </c>
      <c r="Q88">
        <v>2.1</v>
      </c>
      <c r="R88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286.02199999999999</v>
      </c>
      <c r="S88">
        <f>INDEX(Table1[POINTS],MATCH(_xlfn.SWITCH(Table1[[#This Row],[POS]],"QB","QB14","TE","TE14","RB","RB34","WR","WR35"),Table1[POSRK],0))</f>
        <v>282.82</v>
      </c>
      <c r="T88">
        <f>MAX((Table1[[#This Row],[POINTS]]-Table1[[#This Row],[RLEVEL]])/16,0)</f>
        <v>0.20012499999999989</v>
      </c>
      <c r="U88" s="5">
        <f>$W$7*Table1[[#This Row],[VARG]]+1</f>
        <v>3.1557124604410891</v>
      </c>
    </row>
    <row r="89" spans="2:21" x14ac:dyDescent="0.3">
      <c r="B89" t="s">
        <v>161</v>
      </c>
      <c r="C89" t="s">
        <v>184</v>
      </c>
      <c r="D89" t="s">
        <v>275</v>
      </c>
      <c r="E89" t="s">
        <v>480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55.7</v>
      </c>
      <c r="O89">
        <v>614.1</v>
      </c>
      <c r="P89">
        <v>4.0999999999999996</v>
      </c>
      <c r="Q89">
        <v>0.5</v>
      </c>
      <c r="R89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85.01</v>
      </c>
      <c r="S89">
        <f>INDEX(Table1[POINTS],MATCH(_xlfn.SWITCH(Table1[[#This Row],[POS]],"QB","QB14","TE","TE14","RB","RB34","WR","WR35"),Table1[POSRK],0))</f>
        <v>82.29</v>
      </c>
      <c r="T89">
        <f>MAX((Table1[[#This Row],[POINTS]]-Table1[[#This Row],[RLEVEL]])/16,0)</f>
        <v>0.16999999999999993</v>
      </c>
      <c r="U89" s="5">
        <f>$W$7*Table1[[#This Row],[VARG]]+1</f>
        <v>2.8312110844471468</v>
      </c>
    </row>
    <row r="90" spans="2:21" x14ac:dyDescent="0.3">
      <c r="B90" t="s">
        <v>133</v>
      </c>
      <c r="C90" t="s">
        <v>186</v>
      </c>
      <c r="D90" t="s">
        <v>320</v>
      </c>
      <c r="E90" t="s">
        <v>446</v>
      </c>
      <c r="F90">
        <v>0</v>
      </c>
      <c r="G90">
        <v>0</v>
      </c>
      <c r="H90">
        <v>0</v>
      </c>
      <c r="I90">
        <v>0</v>
      </c>
      <c r="J90">
        <v>0</v>
      </c>
      <c r="K90">
        <v>0.4</v>
      </c>
      <c r="L90">
        <v>1.8</v>
      </c>
      <c r="M90">
        <v>0</v>
      </c>
      <c r="N90">
        <v>54.6</v>
      </c>
      <c r="O90">
        <v>792.4</v>
      </c>
      <c r="P90">
        <v>5.8</v>
      </c>
      <c r="Q90">
        <v>0.4</v>
      </c>
      <c r="R90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113.42000000000002</v>
      </c>
      <c r="S90">
        <f>INDEX(Table1[POINTS],MATCH(_xlfn.SWITCH(Table1[[#This Row],[POS]],"QB","QB14","TE","TE14","RB","RB34","WR","WR35"),Table1[POSRK],0))</f>
        <v>111.00000000000001</v>
      </c>
      <c r="T90">
        <f>MAX((Table1[[#This Row],[POINTS]]-Table1[[#This Row],[RLEVEL]])/16,0)</f>
        <v>0.15125000000000011</v>
      </c>
      <c r="U90" s="5">
        <f>$W$7*Table1[[#This Row],[VARG]]+1</f>
        <v>2.6292392736625363</v>
      </c>
    </row>
    <row r="91" spans="2:21" x14ac:dyDescent="0.3">
      <c r="B91" t="s">
        <v>162</v>
      </c>
      <c r="C91" t="s">
        <v>184</v>
      </c>
      <c r="D91" t="s">
        <v>276</v>
      </c>
      <c r="E91" t="s">
        <v>481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60.8</v>
      </c>
      <c r="O91">
        <v>592</v>
      </c>
      <c r="P91">
        <v>4.3</v>
      </c>
      <c r="Q91">
        <v>0.4</v>
      </c>
      <c r="R91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84.2</v>
      </c>
      <c r="S91">
        <f>INDEX(Table1[POINTS],MATCH(_xlfn.SWITCH(Table1[[#This Row],[POS]],"QB","QB14","TE","TE14","RB","RB34","WR","WR35"),Table1[POSRK],0))</f>
        <v>82.29</v>
      </c>
      <c r="T91">
        <f>MAX((Table1[[#This Row],[POINTS]]-Table1[[#This Row],[RLEVEL]])/16,0)</f>
        <v>0.11937499999999979</v>
      </c>
      <c r="U91" s="5">
        <f>$W$7*Table1[[#This Row],[VARG]]+1</f>
        <v>2.285887195328693</v>
      </c>
    </row>
    <row r="92" spans="2:21" x14ac:dyDescent="0.3">
      <c r="B92" t="s">
        <v>163</v>
      </c>
      <c r="C92" t="s">
        <v>184</v>
      </c>
      <c r="D92" t="s">
        <v>277</v>
      </c>
      <c r="E92" t="s">
        <v>482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61.5</v>
      </c>
      <c r="O92">
        <v>623.29999999999995</v>
      </c>
      <c r="P92">
        <v>3.8</v>
      </c>
      <c r="Q92">
        <v>0.5</v>
      </c>
      <c r="R92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84.13</v>
      </c>
      <c r="S92">
        <f>INDEX(Table1[POINTS],MATCH(_xlfn.SWITCH(Table1[[#This Row],[POS]],"QB","QB14","TE","TE14","RB","RB34","WR","WR35"),Table1[POSRK],0))</f>
        <v>82.29</v>
      </c>
      <c r="T92">
        <f>MAX((Table1[[#This Row],[POINTS]]-Table1[[#This Row],[RLEVEL]])/16,0)</f>
        <v>0.11499999999999932</v>
      </c>
      <c r="U92" s="5">
        <f>$W$7*Table1[[#This Row],[VARG]]+1</f>
        <v>2.2387604394789453</v>
      </c>
    </row>
    <row r="93" spans="2:21" x14ac:dyDescent="0.3">
      <c r="B93" t="s">
        <v>71</v>
      </c>
      <c r="C93" t="s">
        <v>190</v>
      </c>
      <c r="D93" t="s">
        <v>244</v>
      </c>
      <c r="E93" t="s">
        <v>441</v>
      </c>
      <c r="F93">
        <v>0</v>
      </c>
      <c r="G93">
        <v>0</v>
      </c>
      <c r="H93">
        <v>0</v>
      </c>
      <c r="I93">
        <v>0</v>
      </c>
      <c r="J93">
        <v>0</v>
      </c>
      <c r="K93">
        <v>170.2</v>
      </c>
      <c r="L93">
        <v>688.4</v>
      </c>
      <c r="M93">
        <v>3.8</v>
      </c>
      <c r="N93">
        <v>31.6</v>
      </c>
      <c r="O93">
        <v>248.8</v>
      </c>
      <c r="P93">
        <v>0.8</v>
      </c>
      <c r="Q93">
        <v>1</v>
      </c>
      <c r="R93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119.32000000000001</v>
      </c>
      <c r="S93">
        <f>INDEX(Table1[POINTS],MATCH(_xlfn.SWITCH(Table1[[#This Row],[POS]],"QB","QB14","TE","TE14","RB","RB34","WR","WR35"),Table1[POSRK],0))</f>
        <v>117.76000000000002</v>
      </c>
      <c r="T93">
        <f>MAX((Table1[[#This Row],[POINTS]]-Table1[[#This Row],[RLEVEL]])/16,0)</f>
        <v>9.7499999999999254E-2</v>
      </c>
      <c r="U93" s="5">
        <f>$W$7*Table1[[#This Row],[VARG]]+1</f>
        <v>2.0502534160799737</v>
      </c>
    </row>
    <row r="94" spans="2:21" x14ac:dyDescent="0.3">
      <c r="B94" t="s">
        <v>134</v>
      </c>
      <c r="C94" t="s">
        <v>186</v>
      </c>
      <c r="D94" t="s">
        <v>321</v>
      </c>
      <c r="E94" t="s">
        <v>448</v>
      </c>
      <c r="F94">
        <v>0</v>
      </c>
      <c r="G94">
        <v>0</v>
      </c>
      <c r="H94">
        <v>0</v>
      </c>
      <c r="I94">
        <v>0</v>
      </c>
      <c r="J94">
        <v>0</v>
      </c>
      <c r="K94">
        <v>0.7</v>
      </c>
      <c r="L94">
        <v>0</v>
      </c>
      <c r="M94">
        <v>0</v>
      </c>
      <c r="N94">
        <v>55.8</v>
      </c>
      <c r="O94">
        <v>794.1</v>
      </c>
      <c r="P94">
        <v>5.6</v>
      </c>
      <c r="Q94">
        <v>0.4</v>
      </c>
      <c r="R94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112.21000000000001</v>
      </c>
      <c r="S94">
        <f>INDEX(Table1[POINTS],MATCH(_xlfn.SWITCH(Table1[[#This Row],[POS]],"QB","QB14","TE","TE14","RB","RB34","WR","WR35"),Table1[POSRK],0))</f>
        <v>111.00000000000001</v>
      </c>
      <c r="T94">
        <f>MAX((Table1[[#This Row],[POINTS]]-Table1[[#This Row],[RLEVEL]])/16,0)</f>
        <v>7.5624999999999609E-2</v>
      </c>
      <c r="U94" s="5">
        <f>$W$7*Table1[[#This Row],[VARG]]+1</f>
        <v>1.8146196368312635</v>
      </c>
    </row>
    <row r="95" spans="2:21" x14ac:dyDescent="0.3">
      <c r="B95" t="s">
        <v>72</v>
      </c>
      <c r="C95" t="s">
        <v>190</v>
      </c>
      <c r="D95" t="s">
        <v>245</v>
      </c>
      <c r="E95" t="s">
        <v>443</v>
      </c>
      <c r="F95">
        <v>0</v>
      </c>
      <c r="G95">
        <v>0</v>
      </c>
      <c r="H95">
        <v>0</v>
      </c>
      <c r="I95">
        <v>0</v>
      </c>
      <c r="J95">
        <v>0</v>
      </c>
      <c r="K95">
        <v>184.1</v>
      </c>
      <c r="L95">
        <v>743.1</v>
      </c>
      <c r="M95">
        <v>5.5</v>
      </c>
      <c r="N95">
        <v>18.2</v>
      </c>
      <c r="O95">
        <v>121</v>
      </c>
      <c r="P95">
        <v>0.2</v>
      </c>
      <c r="Q95">
        <v>1.1000000000000001</v>
      </c>
      <c r="R95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118.41</v>
      </c>
      <c r="S95">
        <f>INDEX(Table1[POINTS],MATCH(_xlfn.SWITCH(Table1[[#This Row],[POS]],"QB","QB14","TE","TE14","RB","RB34","WR","WR35"),Table1[POSRK],0))</f>
        <v>117.76000000000002</v>
      </c>
      <c r="T95">
        <f>MAX((Table1[[#This Row],[POINTS]]-Table1[[#This Row],[RLEVEL]])/16,0)</f>
        <v>4.0624999999998579E-2</v>
      </c>
      <c r="U95" s="5">
        <f>$W$7*Table1[[#This Row],[VARG]]+1</f>
        <v>1.4376055900333102</v>
      </c>
    </row>
    <row r="96" spans="2:21" x14ac:dyDescent="0.3">
      <c r="B96" s="2" t="s">
        <v>73</v>
      </c>
      <c r="C96" s="2" t="s">
        <v>190</v>
      </c>
      <c r="D96" s="2" t="s">
        <v>246</v>
      </c>
      <c r="E96" s="2" t="s">
        <v>444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183.3</v>
      </c>
      <c r="L96" s="2">
        <v>749.1</v>
      </c>
      <c r="M96" s="2">
        <v>4.8</v>
      </c>
      <c r="N96" s="2">
        <v>20.5</v>
      </c>
      <c r="O96" s="2">
        <v>136.5</v>
      </c>
      <c r="P96" s="2">
        <v>0.5</v>
      </c>
      <c r="Q96" s="2">
        <v>1.3</v>
      </c>
      <c r="R96" s="2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117.76000000000002</v>
      </c>
      <c r="S96">
        <f>INDEX(Table1[POINTS],MATCH(_xlfn.SWITCH(Table1[[#This Row],[POS]],"QB","QB14","TE","TE14","RB","RB34","WR","WR35"),Table1[POSRK],0))</f>
        <v>117.76000000000002</v>
      </c>
      <c r="T96">
        <f>MAX((Table1[[#This Row],[POINTS]]-Table1[[#This Row],[RLEVEL]])/16,0)</f>
        <v>0</v>
      </c>
      <c r="U96" s="5">
        <f>$W$7*Table1[[#This Row],[VARG]]+1</f>
        <v>1</v>
      </c>
    </row>
    <row r="97" spans="2:21" x14ac:dyDescent="0.3">
      <c r="B97" s="2" t="s">
        <v>135</v>
      </c>
      <c r="C97" s="2" t="s">
        <v>186</v>
      </c>
      <c r="D97" s="2" t="s">
        <v>322</v>
      </c>
      <c r="E97" s="2" t="s">
        <v>449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2.4</v>
      </c>
      <c r="L97" s="2">
        <v>15.1</v>
      </c>
      <c r="M97" s="2">
        <v>0</v>
      </c>
      <c r="N97" s="2">
        <v>63.3</v>
      </c>
      <c r="O97" s="2">
        <v>820.9</v>
      </c>
      <c r="P97" s="2">
        <v>4.7</v>
      </c>
      <c r="Q97" s="2">
        <v>0.4</v>
      </c>
      <c r="R97" s="2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111.00000000000001</v>
      </c>
      <c r="S97">
        <f>INDEX(Table1[POINTS],MATCH(_xlfn.SWITCH(Table1[[#This Row],[POS]],"QB","QB14","TE","TE14","RB","RB34","WR","WR35"),Table1[POSRK],0))</f>
        <v>111.00000000000001</v>
      </c>
      <c r="T97">
        <f>MAX((Table1[[#This Row],[POINTS]]-Table1[[#This Row],[RLEVEL]])/16,0)</f>
        <v>0</v>
      </c>
      <c r="U97" s="5">
        <f>$W$7*Table1[[#This Row],[VARG]]+1</f>
        <v>1</v>
      </c>
    </row>
    <row r="98" spans="2:21" x14ac:dyDescent="0.3">
      <c r="B98" t="s">
        <v>74</v>
      </c>
      <c r="C98" t="s">
        <v>190</v>
      </c>
      <c r="D98" t="s">
        <v>247</v>
      </c>
      <c r="E98" t="s">
        <v>451</v>
      </c>
      <c r="F98">
        <v>0</v>
      </c>
      <c r="G98">
        <v>0</v>
      </c>
      <c r="H98">
        <v>0</v>
      </c>
      <c r="I98">
        <v>0</v>
      </c>
      <c r="J98">
        <v>0</v>
      </c>
      <c r="K98">
        <v>97.5</v>
      </c>
      <c r="L98">
        <v>461.8</v>
      </c>
      <c r="M98">
        <v>2.7</v>
      </c>
      <c r="N98">
        <v>37.9</v>
      </c>
      <c r="O98">
        <v>354.9</v>
      </c>
      <c r="P98">
        <v>1.9</v>
      </c>
      <c r="Q98">
        <v>0.7</v>
      </c>
      <c r="R98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107.87</v>
      </c>
      <c r="S98">
        <f>INDEX(Table1[POINTS],MATCH(_xlfn.SWITCH(Table1[[#This Row],[POS]],"QB","QB14","TE","TE14","RB","RB34","WR","WR35"),Table1[POSRK],0))</f>
        <v>117.76000000000002</v>
      </c>
      <c r="T98">
        <f>MAX((Table1[[#This Row],[POINTS]]-Table1[[#This Row],[RLEVEL]])/16,0)</f>
        <v>0</v>
      </c>
      <c r="U98" s="5">
        <f>$W$7*Table1[[#This Row],[VARG]]+1</f>
        <v>1</v>
      </c>
    </row>
    <row r="99" spans="2:21" x14ac:dyDescent="0.3">
      <c r="B99" t="s">
        <v>136</v>
      </c>
      <c r="C99" t="s">
        <v>186</v>
      </c>
      <c r="D99" t="s">
        <v>323</v>
      </c>
      <c r="E99" t="s">
        <v>452</v>
      </c>
      <c r="F99">
        <v>0</v>
      </c>
      <c r="G99">
        <v>0</v>
      </c>
      <c r="H99">
        <v>0</v>
      </c>
      <c r="I99">
        <v>0</v>
      </c>
      <c r="J99">
        <v>0</v>
      </c>
      <c r="K99">
        <v>4</v>
      </c>
      <c r="L99">
        <v>32.299999999999997</v>
      </c>
      <c r="M99">
        <v>0</v>
      </c>
      <c r="N99">
        <v>60.8</v>
      </c>
      <c r="O99">
        <v>797.6</v>
      </c>
      <c r="P99">
        <v>4.3</v>
      </c>
      <c r="Q99">
        <v>0.5</v>
      </c>
      <c r="R99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107.79</v>
      </c>
      <c r="S99">
        <f>INDEX(Table1[POINTS],MATCH(_xlfn.SWITCH(Table1[[#This Row],[POS]],"QB","QB14","TE","TE14","RB","RB34","WR","WR35"),Table1[POSRK],0))</f>
        <v>111.00000000000001</v>
      </c>
      <c r="T99">
        <f>MAX((Table1[[#This Row],[POINTS]]-Table1[[#This Row],[RLEVEL]])/16,0)</f>
        <v>0</v>
      </c>
      <c r="U99" s="5">
        <f>$W$7*Table1[[#This Row],[VARG]]+1</f>
        <v>1</v>
      </c>
    </row>
    <row r="100" spans="2:21" x14ac:dyDescent="0.3">
      <c r="B100" t="s">
        <v>75</v>
      </c>
      <c r="C100" t="s">
        <v>190</v>
      </c>
      <c r="D100" t="s">
        <v>248</v>
      </c>
      <c r="E100" t="s">
        <v>453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150.19999999999999</v>
      </c>
      <c r="L100">
        <v>683.8</v>
      </c>
      <c r="M100">
        <v>4</v>
      </c>
      <c r="N100">
        <v>16.3</v>
      </c>
      <c r="O100">
        <v>124.2</v>
      </c>
      <c r="P100">
        <v>0.7</v>
      </c>
      <c r="Q100">
        <v>1</v>
      </c>
      <c r="R100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107</v>
      </c>
      <c r="S100">
        <f>INDEX(Table1[POINTS],MATCH(_xlfn.SWITCH(Table1[[#This Row],[POS]],"QB","QB14","TE","TE14","RB","RB34","WR","WR35"),Table1[POSRK],0))</f>
        <v>117.76000000000002</v>
      </c>
      <c r="T100">
        <f>MAX((Table1[[#This Row],[POINTS]]-Table1[[#This Row],[RLEVEL]])/16,0)</f>
        <v>0</v>
      </c>
      <c r="U100" s="5">
        <f>$W$7*Table1[[#This Row],[VARG]]+1</f>
        <v>1</v>
      </c>
    </row>
    <row r="101" spans="2:21" x14ac:dyDescent="0.3">
      <c r="B101" t="s">
        <v>138</v>
      </c>
      <c r="C101" t="s">
        <v>186</v>
      </c>
      <c r="D101" t="s">
        <v>324</v>
      </c>
      <c r="E101" t="s">
        <v>454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</v>
      </c>
      <c r="L101">
        <v>23.2</v>
      </c>
      <c r="M101">
        <v>0.1</v>
      </c>
      <c r="N101">
        <v>71.3</v>
      </c>
      <c r="O101">
        <v>800.4</v>
      </c>
      <c r="P101">
        <v>4.0999999999999996</v>
      </c>
      <c r="Q101">
        <v>0.5</v>
      </c>
      <c r="R101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106.56</v>
      </c>
      <c r="S101">
        <f>INDEX(Table1[POINTS],MATCH(_xlfn.SWITCH(Table1[[#This Row],[POS]],"QB","QB14","TE","TE14","RB","RB34","WR","WR35"),Table1[POSRK],0))</f>
        <v>111.00000000000001</v>
      </c>
      <c r="T101">
        <f>MAX((Table1[[#This Row],[POINTS]]-Table1[[#This Row],[RLEVEL]])/16,0)</f>
        <v>0</v>
      </c>
      <c r="U101" s="5">
        <f>$W$7*Table1[[#This Row],[VARG]]+1</f>
        <v>1</v>
      </c>
    </row>
    <row r="102" spans="2:21" x14ac:dyDescent="0.3">
      <c r="B102" t="s">
        <v>137</v>
      </c>
      <c r="C102" t="s">
        <v>186</v>
      </c>
      <c r="D102" t="s">
        <v>325</v>
      </c>
      <c r="E102" t="s">
        <v>455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4.7</v>
      </c>
      <c r="L102">
        <v>40</v>
      </c>
      <c r="M102">
        <v>0</v>
      </c>
      <c r="N102">
        <v>65.099999999999994</v>
      </c>
      <c r="O102">
        <v>749</v>
      </c>
      <c r="P102">
        <v>4.9000000000000004</v>
      </c>
      <c r="Q102">
        <v>0.9</v>
      </c>
      <c r="R102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106.50000000000001</v>
      </c>
      <c r="S102">
        <f>INDEX(Table1[POINTS],MATCH(_xlfn.SWITCH(Table1[[#This Row],[POS]],"QB","QB14","TE","TE14","RB","RB34","WR","WR35"),Table1[POSRK],0))</f>
        <v>111.00000000000001</v>
      </c>
      <c r="T102">
        <f>MAX((Table1[[#This Row],[POINTS]]-Table1[[#This Row],[RLEVEL]])/16,0)</f>
        <v>0</v>
      </c>
      <c r="U102" s="5">
        <f>$W$7*Table1[[#This Row],[VARG]]+1</f>
        <v>1</v>
      </c>
    </row>
    <row r="103" spans="2:21" x14ac:dyDescent="0.3">
      <c r="B103" t="s">
        <v>139</v>
      </c>
      <c r="C103" t="s">
        <v>186</v>
      </c>
      <c r="D103" t="s">
        <v>326</v>
      </c>
      <c r="E103" t="s">
        <v>456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2.1</v>
      </c>
      <c r="L103">
        <v>17.8</v>
      </c>
      <c r="M103">
        <v>0</v>
      </c>
      <c r="N103">
        <v>59.7</v>
      </c>
      <c r="O103">
        <v>791.9</v>
      </c>
      <c r="P103">
        <v>4.2</v>
      </c>
      <c r="Q103">
        <v>0.5</v>
      </c>
      <c r="R103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105.17</v>
      </c>
      <c r="S103">
        <f>INDEX(Table1[POINTS],MATCH(_xlfn.SWITCH(Table1[[#This Row],[POS]],"QB","QB14","TE","TE14","RB","RB34","WR","WR35"),Table1[POSRK],0))</f>
        <v>111.00000000000001</v>
      </c>
      <c r="T103">
        <f>MAX((Table1[[#This Row],[POINTS]]-Table1[[#This Row],[RLEVEL]])/16,0)</f>
        <v>0</v>
      </c>
      <c r="U103" s="5">
        <f>$W$7*Table1[[#This Row],[VARG]]+1</f>
        <v>1</v>
      </c>
    </row>
    <row r="104" spans="2:21" x14ac:dyDescent="0.3">
      <c r="B104" t="s">
        <v>140</v>
      </c>
      <c r="C104" t="s">
        <v>186</v>
      </c>
      <c r="D104" t="s">
        <v>327</v>
      </c>
      <c r="E104" t="s">
        <v>457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67</v>
      </c>
      <c r="O104">
        <v>736.8</v>
      </c>
      <c r="P104">
        <v>5.3</v>
      </c>
      <c r="Q104">
        <v>0.4</v>
      </c>
      <c r="R104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104.67999999999999</v>
      </c>
      <c r="S104">
        <f>INDEX(Table1[POINTS],MATCH(_xlfn.SWITCH(Table1[[#This Row],[POS]],"QB","QB14","TE","TE14","RB","RB34","WR","WR35"),Table1[POSRK],0))</f>
        <v>111.00000000000001</v>
      </c>
      <c r="T104">
        <f>MAX((Table1[[#This Row],[POINTS]]-Table1[[#This Row],[RLEVEL]])/16,0)</f>
        <v>0</v>
      </c>
      <c r="U104" s="5">
        <f>$W$7*Table1[[#This Row],[VARG]]+1</f>
        <v>1</v>
      </c>
    </row>
    <row r="105" spans="2:21" x14ac:dyDescent="0.3">
      <c r="B105" t="s">
        <v>76</v>
      </c>
      <c r="C105" t="s">
        <v>190</v>
      </c>
      <c r="D105" t="s">
        <v>249</v>
      </c>
      <c r="E105" t="s">
        <v>458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130.80000000000001</v>
      </c>
      <c r="L105">
        <v>580.4</v>
      </c>
      <c r="M105">
        <v>3.9</v>
      </c>
      <c r="N105">
        <v>22.9</v>
      </c>
      <c r="O105">
        <v>195.9</v>
      </c>
      <c r="P105">
        <v>0.8</v>
      </c>
      <c r="Q105">
        <v>1.3</v>
      </c>
      <c r="R105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103.23</v>
      </c>
      <c r="S105">
        <f>INDEX(Table1[POINTS],MATCH(_xlfn.SWITCH(Table1[[#This Row],[POS]],"QB","QB14","TE","TE14","RB","RB34","WR","WR35"),Table1[POSRK],0))</f>
        <v>117.76000000000002</v>
      </c>
      <c r="T105">
        <f>MAX((Table1[[#This Row],[POINTS]]-Table1[[#This Row],[RLEVEL]])/16,0)</f>
        <v>0</v>
      </c>
      <c r="U105" s="5">
        <f>$W$7*Table1[[#This Row],[VARG]]+1</f>
        <v>1</v>
      </c>
    </row>
    <row r="106" spans="2:21" x14ac:dyDescent="0.3">
      <c r="B106" t="s">
        <v>141</v>
      </c>
      <c r="C106" t="s">
        <v>186</v>
      </c>
      <c r="D106" t="s">
        <v>328</v>
      </c>
      <c r="E106" t="s">
        <v>460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0.6</v>
      </c>
      <c r="L106">
        <v>1</v>
      </c>
      <c r="M106">
        <v>0</v>
      </c>
      <c r="N106">
        <v>48.3</v>
      </c>
      <c r="O106">
        <v>737.7</v>
      </c>
      <c r="P106">
        <v>4.7</v>
      </c>
      <c r="Q106">
        <v>0.1</v>
      </c>
      <c r="R106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101.87</v>
      </c>
      <c r="S106">
        <f>INDEX(Table1[POINTS],MATCH(_xlfn.SWITCH(Table1[[#This Row],[POS]],"QB","QB14","TE","TE14","RB","RB34","WR","WR35"),Table1[POSRK],0))</f>
        <v>111.00000000000001</v>
      </c>
      <c r="T106">
        <f>MAX((Table1[[#This Row],[POINTS]]-Table1[[#This Row],[RLEVEL]])/16,0)</f>
        <v>0</v>
      </c>
      <c r="U106" s="5">
        <f>$W$7*Table1[[#This Row],[VARG]]+1</f>
        <v>1</v>
      </c>
    </row>
    <row r="107" spans="2:21" x14ac:dyDescent="0.3">
      <c r="B107" t="s">
        <v>77</v>
      </c>
      <c r="C107" t="s">
        <v>190</v>
      </c>
      <c r="D107" t="s">
        <v>250</v>
      </c>
      <c r="E107" t="s">
        <v>461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150</v>
      </c>
      <c r="L107">
        <v>583.20000000000005</v>
      </c>
      <c r="M107">
        <v>5.7</v>
      </c>
      <c r="N107">
        <v>14.1</v>
      </c>
      <c r="O107">
        <v>93.3</v>
      </c>
      <c r="P107">
        <v>0.2</v>
      </c>
      <c r="Q107">
        <v>0.8</v>
      </c>
      <c r="R107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101.45000000000002</v>
      </c>
      <c r="S107">
        <f>INDEX(Table1[POINTS],MATCH(_xlfn.SWITCH(Table1[[#This Row],[POS]],"QB","QB14","TE","TE14","RB","RB34","WR","WR35"),Table1[POSRK],0))</f>
        <v>117.76000000000002</v>
      </c>
      <c r="T107">
        <f>MAX((Table1[[#This Row],[POINTS]]-Table1[[#This Row],[RLEVEL]])/16,0)</f>
        <v>0</v>
      </c>
      <c r="U107" s="5">
        <f>$W$7*Table1[[#This Row],[VARG]]+1</f>
        <v>1</v>
      </c>
    </row>
    <row r="108" spans="2:21" x14ac:dyDescent="0.3">
      <c r="B108" t="s">
        <v>78</v>
      </c>
      <c r="C108" t="s">
        <v>190</v>
      </c>
      <c r="D108" t="s">
        <v>251</v>
      </c>
      <c r="E108" t="s">
        <v>462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129.6</v>
      </c>
      <c r="L108">
        <v>514.9</v>
      </c>
      <c r="M108">
        <v>3.6</v>
      </c>
      <c r="N108">
        <v>29.4</v>
      </c>
      <c r="O108">
        <v>236.2</v>
      </c>
      <c r="P108">
        <v>1.2</v>
      </c>
      <c r="Q108">
        <v>1.5</v>
      </c>
      <c r="R108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100.91000000000001</v>
      </c>
      <c r="S108">
        <f>INDEX(Table1[POINTS],MATCH(_xlfn.SWITCH(Table1[[#This Row],[POS]],"QB","QB14","TE","TE14","RB","RB34","WR","WR35"),Table1[POSRK],0))</f>
        <v>117.76000000000002</v>
      </c>
      <c r="T108">
        <f>MAX((Table1[[#This Row],[POINTS]]-Table1[[#This Row],[RLEVEL]])/16,0)</f>
        <v>0</v>
      </c>
      <c r="U108" s="5">
        <f>$W$7*Table1[[#This Row],[VARG]]+1</f>
        <v>1</v>
      </c>
    </row>
    <row r="109" spans="2:21" x14ac:dyDescent="0.3">
      <c r="B109" t="s">
        <v>142</v>
      </c>
      <c r="C109" t="s">
        <v>186</v>
      </c>
      <c r="D109" t="s">
        <v>329</v>
      </c>
      <c r="E109" t="s">
        <v>463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4</v>
      </c>
      <c r="L109">
        <v>28</v>
      </c>
      <c r="M109">
        <v>0.4</v>
      </c>
      <c r="N109">
        <v>43.7</v>
      </c>
      <c r="O109">
        <v>718</v>
      </c>
      <c r="P109">
        <v>4.0999999999999996</v>
      </c>
      <c r="Q109">
        <v>0.4</v>
      </c>
      <c r="R109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100.8</v>
      </c>
      <c r="S109">
        <f>INDEX(Table1[POINTS],MATCH(_xlfn.SWITCH(Table1[[#This Row],[POS]],"QB","QB14","TE","TE14","RB","RB34","WR","WR35"),Table1[POSRK],0))</f>
        <v>111.00000000000001</v>
      </c>
      <c r="T109">
        <f>MAX((Table1[[#This Row],[POINTS]]-Table1[[#This Row],[RLEVEL]])/16,0)</f>
        <v>0</v>
      </c>
      <c r="U109" s="5">
        <f>$W$7*Table1[[#This Row],[VARG]]+1</f>
        <v>1</v>
      </c>
    </row>
    <row r="110" spans="2:21" x14ac:dyDescent="0.3">
      <c r="B110" t="s">
        <v>144</v>
      </c>
      <c r="C110" t="s">
        <v>186</v>
      </c>
      <c r="D110" t="s">
        <v>330</v>
      </c>
      <c r="E110" t="s">
        <v>464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3.6</v>
      </c>
      <c r="L110">
        <v>24.3</v>
      </c>
      <c r="M110">
        <v>0.1</v>
      </c>
      <c r="N110">
        <v>61.6</v>
      </c>
      <c r="O110">
        <v>750.2</v>
      </c>
      <c r="P110">
        <v>3.8</v>
      </c>
      <c r="Q110">
        <v>0.5</v>
      </c>
      <c r="R110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99.850000000000009</v>
      </c>
      <c r="S110">
        <f>INDEX(Table1[POINTS],MATCH(_xlfn.SWITCH(Table1[[#This Row],[POS]],"QB","QB14","TE","TE14","RB","RB34","WR","WR35"),Table1[POSRK],0))</f>
        <v>111.00000000000001</v>
      </c>
      <c r="T110">
        <f>MAX((Table1[[#This Row],[POINTS]]-Table1[[#This Row],[RLEVEL]])/16,0)</f>
        <v>0</v>
      </c>
      <c r="U110" s="5">
        <f>$W$7*Table1[[#This Row],[VARG]]+1</f>
        <v>1</v>
      </c>
    </row>
    <row r="111" spans="2:21" x14ac:dyDescent="0.3">
      <c r="B111" t="s">
        <v>143</v>
      </c>
      <c r="C111" t="s">
        <v>186</v>
      </c>
      <c r="D111" t="s">
        <v>331</v>
      </c>
      <c r="E111" t="s">
        <v>465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47.4</v>
      </c>
      <c r="O111">
        <v>723</v>
      </c>
      <c r="P111">
        <v>4.7</v>
      </c>
      <c r="Q111">
        <v>0.5</v>
      </c>
      <c r="R111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99.5</v>
      </c>
      <c r="S111">
        <f>INDEX(Table1[POINTS],MATCH(_xlfn.SWITCH(Table1[[#This Row],[POS]],"QB","QB14","TE","TE14","RB","RB34","WR","WR35"),Table1[POSRK],0))</f>
        <v>111.00000000000001</v>
      </c>
      <c r="T111">
        <f>MAX((Table1[[#This Row],[POINTS]]-Table1[[#This Row],[RLEVEL]])/16,0)</f>
        <v>0</v>
      </c>
      <c r="U111" s="5">
        <f>$W$7*Table1[[#This Row],[VARG]]+1</f>
        <v>1</v>
      </c>
    </row>
    <row r="112" spans="2:21" x14ac:dyDescent="0.3">
      <c r="B112" t="s">
        <v>145</v>
      </c>
      <c r="C112" t="s">
        <v>186</v>
      </c>
      <c r="D112" t="s">
        <v>332</v>
      </c>
      <c r="E112" t="s">
        <v>467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10.4</v>
      </c>
      <c r="L112">
        <v>93.7</v>
      </c>
      <c r="M112">
        <v>1.1000000000000001</v>
      </c>
      <c r="N112">
        <v>47.1</v>
      </c>
      <c r="O112">
        <v>586.4</v>
      </c>
      <c r="P112">
        <v>4</v>
      </c>
      <c r="Q112">
        <v>0.4</v>
      </c>
      <c r="R112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97.81</v>
      </c>
      <c r="S112">
        <f>INDEX(Table1[POINTS],MATCH(_xlfn.SWITCH(Table1[[#This Row],[POS]],"QB","QB14","TE","TE14","RB","RB34","WR","WR35"),Table1[POSRK],0))</f>
        <v>111.00000000000001</v>
      </c>
      <c r="T112">
        <f>MAX((Table1[[#This Row],[POINTS]]-Table1[[#This Row],[RLEVEL]])/16,0)</f>
        <v>0</v>
      </c>
      <c r="U112" s="5">
        <f>$W$7*Table1[[#This Row],[VARG]]+1</f>
        <v>1</v>
      </c>
    </row>
    <row r="113" spans="2:21" x14ac:dyDescent="0.3">
      <c r="B113" t="s">
        <v>146</v>
      </c>
      <c r="C113" t="s">
        <v>186</v>
      </c>
      <c r="D113" t="s">
        <v>333</v>
      </c>
      <c r="E113" t="s">
        <v>468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0.5</v>
      </c>
      <c r="L113">
        <v>2.9</v>
      </c>
      <c r="M113">
        <v>0</v>
      </c>
      <c r="N113">
        <v>50.6</v>
      </c>
      <c r="O113">
        <v>709.6</v>
      </c>
      <c r="P113">
        <v>3.9</v>
      </c>
      <c r="Q113">
        <v>0.5</v>
      </c>
      <c r="R113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93.65</v>
      </c>
      <c r="S113">
        <f>INDEX(Table1[POINTS],MATCH(_xlfn.SWITCH(Table1[[#This Row],[POS]],"QB","QB14","TE","TE14","RB","RB34","WR","WR35"),Table1[POSRK],0))</f>
        <v>111.00000000000001</v>
      </c>
      <c r="T113">
        <f>MAX((Table1[[#This Row],[POINTS]]-Table1[[#This Row],[RLEVEL]])/16,0)</f>
        <v>0</v>
      </c>
      <c r="U113" s="5">
        <f>$W$7*Table1[[#This Row],[VARG]]+1</f>
        <v>1</v>
      </c>
    </row>
    <row r="114" spans="2:21" x14ac:dyDescent="0.3">
      <c r="B114" t="s">
        <v>147</v>
      </c>
      <c r="C114" t="s">
        <v>186</v>
      </c>
      <c r="D114" t="s">
        <v>334</v>
      </c>
      <c r="E114" t="s">
        <v>469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2.2999999999999998</v>
      </c>
      <c r="L114">
        <v>17.100000000000001</v>
      </c>
      <c r="M114">
        <v>0</v>
      </c>
      <c r="N114">
        <v>56.6</v>
      </c>
      <c r="O114">
        <v>702.1</v>
      </c>
      <c r="P114">
        <v>3.5</v>
      </c>
      <c r="Q114">
        <v>0.4</v>
      </c>
      <c r="R114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92.12</v>
      </c>
      <c r="S114">
        <f>INDEX(Table1[POINTS],MATCH(_xlfn.SWITCH(Table1[[#This Row],[POS]],"QB","QB14","TE","TE14","RB","RB34","WR","WR35"),Table1[POSRK],0))</f>
        <v>111.00000000000001</v>
      </c>
      <c r="T114">
        <f>MAX((Table1[[#This Row],[POINTS]]-Table1[[#This Row],[RLEVEL]])/16,0)</f>
        <v>0</v>
      </c>
      <c r="U114" s="5">
        <f>$W$7*Table1[[#This Row],[VARG]]+1</f>
        <v>1</v>
      </c>
    </row>
    <row r="115" spans="2:21" x14ac:dyDescent="0.3">
      <c r="B115" t="s">
        <v>149</v>
      </c>
      <c r="C115" t="s">
        <v>186</v>
      </c>
      <c r="D115" t="s">
        <v>335</v>
      </c>
      <c r="E115" t="s">
        <v>471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1.6</v>
      </c>
      <c r="L115">
        <v>14.5</v>
      </c>
      <c r="M115">
        <v>0.3</v>
      </c>
      <c r="N115">
        <v>56.2</v>
      </c>
      <c r="O115">
        <v>684</v>
      </c>
      <c r="P115">
        <v>3.4</v>
      </c>
      <c r="Q115">
        <v>0.4</v>
      </c>
      <c r="R115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91.250000000000014</v>
      </c>
      <c r="S115">
        <f>INDEX(Table1[POINTS],MATCH(_xlfn.SWITCH(Table1[[#This Row],[POS]],"QB","QB14","TE","TE14","RB","RB34","WR","WR35"),Table1[POSRK],0))</f>
        <v>111.00000000000001</v>
      </c>
      <c r="T115">
        <f>MAX((Table1[[#This Row],[POINTS]]-Table1[[#This Row],[RLEVEL]])/16,0)</f>
        <v>0</v>
      </c>
      <c r="U115" s="5">
        <f>$W$7*Table1[[#This Row],[VARG]]+1</f>
        <v>1</v>
      </c>
    </row>
    <row r="116" spans="2:21" x14ac:dyDescent="0.3">
      <c r="B116" t="s">
        <v>148</v>
      </c>
      <c r="C116" t="s">
        <v>186</v>
      </c>
      <c r="D116" t="s">
        <v>336</v>
      </c>
      <c r="E116" t="s">
        <v>472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-0.1</v>
      </c>
      <c r="M116">
        <v>0</v>
      </c>
      <c r="N116">
        <v>44.7</v>
      </c>
      <c r="O116">
        <v>672.2</v>
      </c>
      <c r="P116">
        <v>4</v>
      </c>
      <c r="Q116">
        <v>0.1</v>
      </c>
      <c r="R116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91.01</v>
      </c>
      <c r="S116">
        <f>INDEX(Table1[POINTS],MATCH(_xlfn.SWITCH(Table1[[#This Row],[POS]],"QB","QB14","TE","TE14","RB","RB34","WR","WR35"),Table1[POSRK],0))</f>
        <v>111.00000000000001</v>
      </c>
      <c r="T116">
        <f>MAX((Table1[[#This Row],[POINTS]]-Table1[[#This Row],[RLEVEL]])/16,0)</f>
        <v>0</v>
      </c>
      <c r="U116" s="5">
        <f>$W$7*Table1[[#This Row],[VARG]]+1</f>
        <v>1</v>
      </c>
    </row>
    <row r="117" spans="2:21" x14ac:dyDescent="0.3">
      <c r="B117" t="s">
        <v>150</v>
      </c>
      <c r="C117" t="s">
        <v>186</v>
      </c>
      <c r="D117" t="s">
        <v>337</v>
      </c>
      <c r="E117" t="s">
        <v>473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1.1000000000000001</v>
      </c>
      <c r="L117">
        <v>6.3</v>
      </c>
      <c r="M117">
        <v>0</v>
      </c>
      <c r="N117">
        <v>48.4</v>
      </c>
      <c r="O117">
        <v>655.20000000000005</v>
      </c>
      <c r="P117">
        <v>4.3</v>
      </c>
      <c r="Q117">
        <v>0.8</v>
      </c>
      <c r="R117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90.350000000000009</v>
      </c>
      <c r="S117">
        <f>INDEX(Table1[POINTS],MATCH(_xlfn.SWITCH(Table1[[#This Row],[POS]],"QB","QB14","TE","TE14","RB","RB34","WR","WR35"),Table1[POSRK],0))</f>
        <v>111.00000000000001</v>
      </c>
      <c r="T117">
        <f>MAX((Table1[[#This Row],[POINTS]]-Table1[[#This Row],[RLEVEL]])/16,0)</f>
        <v>0</v>
      </c>
      <c r="U117" s="5">
        <f>$W$7*Table1[[#This Row],[VARG]]+1</f>
        <v>1</v>
      </c>
    </row>
    <row r="118" spans="2:21" x14ac:dyDescent="0.3">
      <c r="B118" t="s">
        <v>79</v>
      </c>
      <c r="C118" t="s">
        <v>190</v>
      </c>
      <c r="D118" t="s">
        <v>252</v>
      </c>
      <c r="E118" t="s">
        <v>474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119.5</v>
      </c>
      <c r="L118">
        <v>466.2</v>
      </c>
      <c r="M118">
        <v>3.8</v>
      </c>
      <c r="N118">
        <v>25.1</v>
      </c>
      <c r="O118">
        <v>181.4</v>
      </c>
      <c r="P118">
        <v>0.7</v>
      </c>
      <c r="Q118">
        <v>1</v>
      </c>
      <c r="R118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89.76</v>
      </c>
      <c r="S118">
        <f>INDEX(Table1[POINTS],MATCH(_xlfn.SWITCH(Table1[[#This Row],[POS]],"QB","QB14","TE","TE14","RB","RB34","WR","WR35"),Table1[POSRK],0))</f>
        <v>117.76000000000002</v>
      </c>
      <c r="T118">
        <f>MAX((Table1[[#This Row],[POINTS]]-Table1[[#This Row],[RLEVEL]])/16,0)</f>
        <v>0</v>
      </c>
      <c r="U118" s="5">
        <f>$W$7*Table1[[#This Row],[VARG]]+1</f>
        <v>1</v>
      </c>
    </row>
    <row r="119" spans="2:21" x14ac:dyDescent="0.3">
      <c r="B119" t="s">
        <v>80</v>
      </c>
      <c r="C119" t="s">
        <v>190</v>
      </c>
      <c r="D119" t="s">
        <v>253</v>
      </c>
      <c r="E119" t="s">
        <v>476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142</v>
      </c>
      <c r="L119">
        <v>553.4</v>
      </c>
      <c r="M119">
        <v>3.9</v>
      </c>
      <c r="N119">
        <v>13.9</v>
      </c>
      <c r="O119">
        <v>100.3</v>
      </c>
      <c r="P119">
        <v>0.2</v>
      </c>
      <c r="Q119">
        <v>1.2</v>
      </c>
      <c r="R119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87.570000000000007</v>
      </c>
      <c r="S119">
        <f>INDEX(Table1[POINTS],MATCH(_xlfn.SWITCH(Table1[[#This Row],[POS]],"QB","QB14","TE","TE14","RB","RB34","WR","WR35"),Table1[POSRK],0))</f>
        <v>117.76000000000002</v>
      </c>
      <c r="T119">
        <f>MAX((Table1[[#This Row],[POINTS]]-Table1[[#This Row],[RLEVEL]])/16,0)</f>
        <v>0</v>
      </c>
      <c r="U119" s="5">
        <f>$W$7*Table1[[#This Row],[VARG]]+1</f>
        <v>1</v>
      </c>
    </row>
    <row r="120" spans="2:21" x14ac:dyDescent="0.3">
      <c r="B120" t="s">
        <v>81</v>
      </c>
      <c r="C120" t="s">
        <v>190</v>
      </c>
      <c r="D120" t="s">
        <v>254</v>
      </c>
      <c r="E120" t="s">
        <v>477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98.2</v>
      </c>
      <c r="L120">
        <v>406.2</v>
      </c>
      <c r="M120">
        <v>2.6</v>
      </c>
      <c r="N120">
        <v>31.5</v>
      </c>
      <c r="O120">
        <v>262.3</v>
      </c>
      <c r="P120">
        <v>1</v>
      </c>
      <c r="Q120">
        <v>1</v>
      </c>
      <c r="R120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86.450000000000017</v>
      </c>
      <c r="S120">
        <f>INDEX(Table1[POINTS],MATCH(_xlfn.SWITCH(Table1[[#This Row],[POS]],"QB","QB14","TE","TE14","RB","RB34","WR","WR35"),Table1[POSRK],0))</f>
        <v>117.76000000000002</v>
      </c>
      <c r="T120">
        <f>MAX((Table1[[#This Row],[POINTS]]-Table1[[#This Row],[RLEVEL]])/16,0)</f>
        <v>0</v>
      </c>
      <c r="U120" s="5">
        <f>$W$7*Table1[[#This Row],[VARG]]+1</f>
        <v>1</v>
      </c>
    </row>
    <row r="121" spans="2:21" x14ac:dyDescent="0.3">
      <c r="B121" t="s">
        <v>82</v>
      </c>
      <c r="C121" t="s">
        <v>190</v>
      </c>
      <c r="D121" t="s">
        <v>255</v>
      </c>
      <c r="E121" t="s">
        <v>478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136.19999999999999</v>
      </c>
      <c r="L121">
        <v>480.5</v>
      </c>
      <c r="M121">
        <v>3.8</v>
      </c>
      <c r="N121">
        <v>20.7</v>
      </c>
      <c r="O121">
        <v>145.69999999999999</v>
      </c>
      <c r="P121">
        <v>0.4</v>
      </c>
      <c r="Q121">
        <v>0.7</v>
      </c>
      <c r="R121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86.419999999999987</v>
      </c>
      <c r="S121">
        <f>INDEX(Table1[POINTS],MATCH(_xlfn.SWITCH(Table1[[#This Row],[POS]],"QB","QB14","TE","TE14","RB","RB34","WR","WR35"),Table1[POSRK],0))</f>
        <v>117.76000000000002</v>
      </c>
      <c r="T121">
        <f>MAX((Table1[[#This Row],[POINTS]]-Table1[[#This Row],[RLEVEL]])/16,0)</f>
        <v>0</v>
      </c>
      <c r="U121" s="5">
        <f>$W$7*Table1[[#This Row],[VARG]]+1</f>
        <v>1</v>
      </c>
    </row>
    <row r="122" spans="2:21" x14ac:dyDescent="0.3">
      <c r="B122" t="s">
        <v>83</v>
      </c>
      <c r="C122" t="s">
        <v>190</v>
      </c>
      <c r="D122" t="s">
        <v>256</v>
      </c>
      <c r="E122" t="s">
        <v>479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79.3</v>
      </c>
      <c r="L122">
        <v>303.3</v>
      </c>
      <c r="M122">
        <v>1.7</v>
      </c>
      <c r="N122">
        <v>48.1</v>
      </c>
      <c r="O122">
        <v>354.5</v>
      </c>
      <c r="P122">
        <v>1.8</v>
      </c>
      <c r="Q122">
        <v>0.6</v>
      </c>
      <c r="R122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85.58</v>
      </c>
      <c r="S122">
        <f>INDEX(Table1[POINTS],MATCH(_xlfn.SWITCH(Table1[[#This Row],[POS]],"QB","QB14","TE","TE14","RB","RB34","WR","WR35"),Table1[POSRK],0))</f>
        <v>117.76000000000002</v>
      </c>
      <c r="T122">
        <f>MAX((Table1[[#This Row],[POINTS]]-Table1[[#This Row],[RLEVEL]])/16,0)</f>
        <v>0</v>
      </c>
      <c r="U122" s="5">
        <f>$W$7*Table1[[#This Row],[VARG]]+1</f>
        <v>1</v>
      </c>
    </row>
    <row r="123" spans="2:21" x14ac:dyDescent="0.3">
      <c r="B123" t="s">
        <v>84</v>
      </c>
      <c r="C123" t="s">
        <v>190</v>
      </c>
      <c r="D123" t="s">
        <v>257</v>
      </c>
      <c r="E123" t="s">
        <v>483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120</v>
      </c>
      <c r="L123">
        <v>482.1</v>
      </c>
      <c r="M123">
        <v>3.4</v>
      </c>
      <c r="N123">
        <v>14.1</v>
      </c>
      <c r="O123">
        <v>130.9</v>
      </c>
      <c r="P123">
        <v>0.7</v>
      </c>
      <c r="Q123">
        <v>1</v>
      </c>
      <c r="R123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83.90000000000002</v>
      </c>
      <c r="S123">
        <f>INDEX(Table1[POINTS],MATCH(_xlfn.SWITCH(Table1[[#This Row],[POS]],"QB","QB14","TE","TE14","RB","RB34","WR","WR35"),Table1[POSRK],0))</f>
        <v>117.76000000000002</v>
      </c>
      <c r="T123">
        <f>MAX((Table1[[#This Row],[POINTS]]-Table1[[#This Row],[RLEVEL]])/16,0)</f>
        <v>0</v>
      </c>
      <c r="U123" s="5">
        <f>$W$7*Table1[[#This Row],[VARG]]+1</f>
        <v>1</v>
      </c>
    </row>
    <row r="124" spans="2:21" x14ac:dyDescent="0.3">
      <c r="B124" t="s">
        <v>85</v>
      </c>
      <c r="C124" t="s">
        <v>190</v>
      </c>
      <c r="D124" t="s">
        <v>258</v>
      </c>
      <c r="E124" t="s">
        <v>484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98.3</v>
      </c>
      <c r="L124">
        <v>381.8</v>
      </c>
      <c r="M124">
        <v>2.1</v>
      </c>
      <c r="N124">
        <v>41.4</v>
      </c>
      <c r="O124">
        <v>294.3</v>
      </c>
      <c r="P124">
        <v>0.9</v>
      </c>
      <c r="Q124">
        <v>0.9</v>
      </c>
      <c r="R124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83.810000000000016</v>
      </c>
      <c r="S124">
        <f>INDEX(Table1[POINTS],MATCH(_xlfn.SWITCH(Table1[[#This Row],[POS]],"QB","QB14","TE","TE14","RB","RB34","WR","WR35"),Table1[POSRK],0))</f>
        <v>117.76000000000002</v>
      </c>
      <c r="T124">
        <f>MAX((Table1[[#This Row],[POINTS]]-Table1[[#This Row],[RLEVEL]])/16,0)</f>
        <v>0</v>
      </c>
      <c r="U124" s="5">
        <f>$W$7*Table1[[#This Row],[VARG]]+1</f>
        <v>1</v>
      </c>
    </row>
    <row r="125" spans="2:21" x14ac:dyDescent="0.3">
      <c r="B125" t="s">
        <v>86</v>
      </c>
      <c r="C125" t="s">
        <v>190</v>
      </c>
      <c r="D125" t="s">
        <v>259</v>
      </c>
      <c r="E125" t="s">
        <v>485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100</v>
      </c>
      <c r="L125">
        <v>432.8</v>
      </c>
      <c r="M125">
        <v>2.8</v>
      </c>
      <c r="N125">
        <v>21.8</v>
      </c>
      <c r="O125">
        <v>188.2</v>
      </c>
      <c r="P125">
        <v>1</v>
      </c>
      <c r="Q125">
        <v>0.6</v>
      </c>
      <c r="R125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83.7</v>
      </c>
      <c r="S125">
        <f>INDEX(Table1[POINTS],MATCH(_xlfn.SWITCH(Table1[[#This Row],[POS]],"QB","QB14","TE","TE14","RB","RB34","WR","WR35"),Table1[POSRK],0))</f>
        <v>117.76000000000002</v>
      </c>
      <c r="T125">
        <f>MAX((Table1[[#This Row],[POINTS]]-Table1[[#This Row],[RLEVEL]])/16,0)</f>
        <v>0</v>
      </c>
      <c r="U125" s="5">
        <f>$W$7*Table1[[#This Row],[VARG]]+1</f>
        <v>1</v>
      </c>
    </row>
    <row r="126" spans="2:21" x14ac:dyDescent="0.3">
      <c r="B126" t="s">
        <v>87</v>
      </c>
      <c r="C126" t="s">
        <v>190</v>
      </c>
      <c r="D126" t="s">
        <v>260</v>
      </c>
      <c r="E126" t="s">
        <v>486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123.8</v>
      </c>
      <c r="L126">
        <v>516.4</v>
      </c>
      <c r="M126">
        <v>3.4</v>
      </c>
      <c r="N126">
        <v>13.3</v>
      </c>
      <c r="O126">
        <v>106.5</v>
      </c>
      <c r="P126">
        <v>0.4</v>
      </c>
      <c r="Q126">
        <v>0.9</v>
      </c>
      <c r="R126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83.29</v>
      </c>
      <c r="S126">
        <f>INDEX(Table1[POINTS],MATCH(_xlfn.SWITCH(Table1[[#This Row],[POS]],"QB","QB14","TE","TE14","RB","RB34","WR","WR35"),Table1[POSRK],0))</f>
        <v>117.76000000000002</v>
      </c>
      <c r="T126">
        <f>MAX((Table1[[#This Row],[POINTS]]-Table1[[#This Row],[RLEVEL]])/16,0)</f>
        <v>0</v>
      </c>
      <c r="U126" s="5">
        <f>$W$7*Table1[[#This Row],[VARG]]+1</f>
        <v>1</v>
      </c>
    </row>
    <row r="127" spans="2:21" x14ac:dyDescent="0.3">
      <c r="B127" s="2" t="s">
        <v>164</v>
      </c>
      <c r="C127" s="2" t="s">
        <v>184</v>
      </c>
      <c r="D127" s="2" t="s">
        <v>278</v>
      </c>
      <c r="E127" s="2" t="s">
        <v>487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48</v>
      </c>
      <c r="O127" s="2">
        <v>554.9</v>
      </c>
      <c r="P127" s="2">
        <v>4.5</v>
      </c>
      <c r="Q127" s="2">
        <v>0.1</v>
      </c>
      <c r="R127" s="2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82.29</v>
      </c>
      <c r="S127">
        <f>INDEX(Table1[POINTS],MATCH(_xlfn.SWITCH(Table1[[#This Row],[POS]],"QB","QB14","TE","TE14","RB","RB34","WR","WR35"),Table1[POSRK],0))</f>
        <v>82.29</v>
      </c>
      <c r="T127">
        <f>MAX((Table1[[#This Row],[POINTS]]-Table1[[#This Row],[RLEVEL]])/16,0)</f>
        <v>0</v>
      </c>
      <c r="U127" s="5">
        <f>$W$7*Table1[[#This Row],[VARG]]+1</f>
        <v>1</v>
      </c>
    </row>
    <row r="128" spans="2:21" x14ac:dyDescent="0.3">
      <c r="B128" t="s">
        <v>88</v>
      </c>
      <c r="C128" t="s">
        <v>190</v>
      </c>
      <c r="D128" t="s">
        <v>261</v>
      </c>
      <c r="E128" t="s">
        <v>488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112</v>
      </c>
      <c r="L128">
        <v>432.5</v>
      </c>
      <c r="M128">
        <v>2.8</v>
      </c>
      <c r="N128">
        <v>23.9</v>
      </c>
      <c r="O128">
        <v>190.3</v>
      </c>
      <c r="P128">
        <v>0.8</v>
      </c>
      <c r="Q128">
        <v>0.8</v>
      </c>
      <c r="R128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82.28</v>
      </c>
      <c r="S128">
        <f>INDEX(Table1[POINTS],MATCH(_xlfn.SWITCH(Table1[[#This Row],[POS]],"QB","QB14","TE","TE14","RB","RB34","WR","WR35"),Table1[POSRK],0))</f>
        <v>117.76000000000002</v>
      </c>
      <c r="T128">
        <f>MAX((Table1[[#This Row],[POINTS]]-Table1[[#This Row],[RLEVEL]])/16,0)</f>
        <v>0</v>
      </c>
      <c r="U128" s="5">
        <f>$W$7*Table1[[#This Row],[VARG]]+1</f>
        <v>1</v>
      </c>
    </row>
    <row r="129" spans="2:21" x14ac:dyDescent="0.3">
      <c r="B129" t="s">
        <v>165</v>
      </c>
      <c r="C129" t="s">
        <v>184</v>
      </c>
      <c r="D129" t="s">
        <v>279</v>
      </c>
      <c r="E129" t="s">
        <v>489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54.5</v>
      </c>
      <c r="O129">
        <v>532</v>
      </c>
      <c r="P129">
        <v>4.7</v>
      </c>
      <c r="Q129">
        <v>0.4</v>
      </c>
      <c r="R129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80.600000000000009</v>
      </c>
      <c r="S129">
        <f>INDEX(Table1[POINTS],MATCH(_xlfn.SWITCH(Table1[[#This Row],[POS]],"QB","QB14","TE","TE14","RB","RB34","WR","WR35"),Table1[POSRK],0))</f>
        <v>82.29</v>
      </c>
      <c r="T129">
        <f>MAX((Table1[[#This Row],[POINTS]]-Table1[[#This Row],[RLEVEL]])/16,0)</f>
        <v>0</v>
      </c>
      <c r="U129" s="5">
        <f>$W$7*Table1[[#This Row],[VARG]]+1</f>
        <v>1</v>
      </c>
    </row>
    <row r="130" spans="2:21" x14ac:dyDescent="0.3">
      <c r="B130" t="s">
        <v>166</v>
      </c>
      <c r="C130" t="s">
        <v>184</v>
      </c>
      <c r="D130" t="s">
        <v>280</v>
      </c>
      <c r="E130" t="s">
        <v>490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52.3</v>
      </c>
      <c r="O130">
        <v>564.70000000000005</v>
      </c>
      <c r="P130">
        <v>4.0999999999999996</v>
      </c>
      <c r="Q130">
        <v>0.4</v>
      </c>
      <c r="R130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80.27000000000001</v>
      </c>
      <c r="S130">
        <f>INDEX(Table1[POINTS],MATCH(_xlfn.SWITCH(Table1[[#This Row],[POS]],"QB","QB14","TE","TE14","RB","RB34","WR","WR35"),Table1[POSRK],0))</f>
        <v>82.29</v>
      </c>
      <c r="T130">
        <f>MAX((Table1[[#This Row],[POINTS]]-Table1[[#This Row],[RLEVEL]])/16,0)</f>
        <v>0</v>
      </c>
      <c r="U130" s="5">
        <f>$W$7*Table1[[#This Row],[VARG]]+1</f>
        <v>1</v>
      </c>
    </row>
    <row r="131" spans="2:21" x14ac:dyDescent="0.3">
      <c r="B131" t="s">
        <v>167</v>
      </c>
      <c r="C131" t="s">
        <v>184</v>
      </c>
      <c r="D131" t="s">
        <v>281</v>
      </c>
      <c r="E131" t="s">
        <v>491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43.5</v>
      </c>
      <c r="O131">
        <v>527.79999999999995</v>
      </c>
      <c r="P131">
        <v>4.4000000000000004</v>
      </c>
      <c r="Q131">
        <v>0.1</v>
      </c>
      <c r="R131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78.98</v>
      </c>
      <c r="S131">
        <f>INDEX(Table1[POINTS],MATCH(_xlfn.SWITCH(Table1[[#This Row],[POS]],"QB","QB14","TE","TE14","RB","RB34","WR","WR35"),Table1[POSRK],0))</f>
        <v>82.29</v>
      </c>
      <c r="T131">
        <f>MAX((Table1[[#This Row],[POINTS]]-Table1[[#This Row],[RLEVEL]])/16,0)</f>
        <v>0</v>
      </c>
      <c r="U131" s="5">
        <f>$W$7*Table1[[#This Row],[VARG]]+1</f>
        <v>1</v>
      </c>
    </row>
    <row r="132" spans="2:21" x14ac:dyDescent="0.3">
      <c r="B132" t="s">
        <v>89</v>
      </c>
      <c r="C132" t="s">
        <v>190</v>
      </c>
      <c r="D132" t="s">
        <v>262</v>
      </c>
      <c r="E132" t="s">
        <v>492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71.3</v>
      </c>
      <c r="L132">
        <v>303.10000000000002</v>
      </c>
      <c r="M132">
        <v>1.8</v>
      </c>
      <c r="N132">
        <v>31.2</v>
      </c>
      <c r="O132">
        <v>252.3</v>
      </c>
      <c r="P132">
        <v>2</v>
      </c>
      <c r="Q132">
        <v>0.5</v>
      </c>
      <c r="R132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77.34</v>
      </c>
      <c r="S132">
        <f>INDEX(Table1[POINTS],MATCH(_xlfn.SWITCH(Table1[[#This Row],[POS]],"QB","QB14","TE","TE14","RB","RB34","WR","WR35"),Table1[POSRK],0))</f>
        <v>117.76000000000002</v>
      </c>
      <c r="T132">
        <f>MAX((Table1[[#This Row],[POINTS]]-Table1[[#This Row],[RLEVEL]])/16,0)</f>
        <v>0</v>
      </c>
      <c r="U132" s="5">
        <f>$W$7*Table1[[#This Row],[VARG]]+1</f>
        <v>1</v>
      </c>
    </row>
    <row r="133" spans="2:21" x14ac:dyDescent="0.3">
      <c r="B133" t="s">
        <v>168</v>
      </c>
      <c r="C133" t="s">
        <v>184</v>
      </c>
      <c r="D133" t="s">
        <v>282</v>
      </c>
      <c r="E133" t="s">
        <v>493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47.4</v>
      </c>
      <c r="O133">
        <v>517.6</v>
      </c>
      <c r="P133">
        <v>4.4000000000000004</v>
      </c>
      <c r="Q133">
        <v>0.5</v>
      </c>
      <c r="R133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77.160000000000011</v>
      </c>
      <c r="S133">
        <f>INDEX(Table1[POINTS],MATCH(_xlfn.SWITCH(Table1[[#This Row],[POS]],"QB","QB14","TE","TE14","RB","RB34","WR","WR35"),Table1[POSRK],0))</f>
        <v>82.29</v>
      </c>
      <c r="T133">
        <f>MAX((Table1[[#This Row],[POINTS]]-Table1[[#This Row],[RLEVEL]])/16,0)</f>
        <v>0</v>
      </c>
      <c r="U133" s="5">
        <f>$W$7*Table1[[#This Row],[VARG]]+1</f>
        <v>1</v>
      </c>
    </row>
    <row r="134" spans="2:21" x14ac:dyDescent="0.3">
      <c r="B134" t="s">
        <v>90</v>
      </c>
      <c r="C134" t="s">
        <v>190</v>
      </c>
      <c r="D134" t="s">
        <v>263</v>
      </c>
      <c r="E134" t="s">
        <v>494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55.9</v>
      </c>
      <c r="L134">
        <v>233.5</v>
      </c>
      <c r="M134">
        <v>0.9</v>
      </c>
      <c r="N134">
        <v>49.3</v>
      </c>
      <c r="O134">
        <v>382.2</v>
      </c>
      <c r="P134">
        <v>1.8</v>
      </c>
      <c r="Q134">
        <v>0.9</v>
      </c>
      <c r="R134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75.97</v>
      </c>
      <c r="S134">
        <f>INDEX(Table1[POINTS],MATCH(_xlfn.SWITCH(Table1[[#This Row],[POS]],"QB","QB14","TE","TE14","RB","RB34","WR","WR35"),Table1[POSRK],0))</f>
        <v>117.76000000000002</v>
      </c>
      <c r="T134">
        <f>MAX((Table1[[#This Row],[POINTS]]-Table1[[#This Row],[RLEVEL]])/16,0)</f>
        <v>0</v>
      </c>
      <c r="U134" s="5">
        <f>$W$7*Table1[[#This Row],[VARG]]+1</f>
        <v>1</v>
      </c>
    </row>
    <row r="135" spans="2:21" x14ac:dyDescent="0.3">
      <c r="B135" t="s">
        <v>169</v>
      </c>
      <c r="C135" t="s">
        <v>184</v>
      </c>
      <c r="D135" t="s">
        <v>283</v>
      </c>
      <c r="E135" t="s">
        <v>495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41.5</v>
      </c>
      <c r="O135">
        <v>550.9</v>
      </c>
      <c r="P135">
        <v>3.5</v>
      </c>
      <c r="Q135">
        <v>0.1</v>
      </c>
      <c r="R135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75.89</v>
      </c>
      <c r="S135">
        <f>INDEX(Table1[POINTS],MATCH(_xlfn.SWITCH(Table1[[#This Row],[POS]],"QB","QB14","TE","TE14","RB","RB34","WR","WR35"),Table1[POSRK],0))</f>
        <v>82.29</v>
      </c>
      <c r="T135">
        <f>MAX((Table1[[#This Row],[POINTS]]-Table1[[#This Row],[RLEVEL]])/16,0)</f>
        <v>0</v>
      </c>
      <c r="U135" s="5">
        <f>$W$7*Table1[[#This Row],[VARG]]+1</f>
        <v>1</v>
      </c>
    </row>
    <row r="136" spans="2:21" x14ac:dyDescent="0.3">
      <c r="B136" t="s">
        <v>92</v>
      </c>
      <c r="C136" t="s">
        <v>190</v>
      </c>
      <c r="D136" t="s">
        <v>264</v>
      </c>
      <c r="E136" t="s">
        <v>496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118</v>
      </c>
      <c r="L136">
        <v>440.9</v>
      </c>
      <c r="M136">
        <v>3.6</v>
      </c>
      <c r="N136">
        <v>16.3</v>
      </c>
      <c r="O136">
        <v>105.3</v>
      </c>
      <c r="P136">
        <v>0.3</v>
      </c>
      <c r="Q136">
        <v>1.1000000000000001</v>
      </c>
      <c r="R136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75.819999999999993</v>
      </c>
      <c r="S136">
        <f>INDEX(Table1[POINTS],MATCH(_xlfn.SWITCH(Table1[[#This Row],[POS]],"QB","QB14","TE","TE14","RB","RB34","WR","WR35"),Table1[POSRK],0))</f>
        <v>117.76000000000002</v>
      </c>
      <c r="T136">
        <f>MAX((Table1[[#This Row],[POINTS]]-Table1[[#This Row],[RLEVEL]])/16,0)</f>
        <v>0</v>
      </c>
      <c r="U136" s="5">
        <f>$W$7*Table1[[#This Row],[VARG]]+1</f>
        <v>1</v>
      </c>
    </row>
    <row r="137" spans="2:21" x14ac:dyDescent="0.3">
      <c r="B137" t="s">
        <v>91</v>
      </c>
      <c r="C137" t="s">
        <v>190</v>
      </c>
      <c r="D137" t="s">
        <v>265</v>
      </c>
      <c r="E137" t="s">
        <v>497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51.6</v>
      </c>
      <c r="L137">
        <v>236.4</v>
      </c>
      <c r="M137">
        <v>1.1000000000000001</v>
      </c>
      <c r="N137">
        <v>50.6</v>
      </c>
      <c r="O137">
        <v>422.3</v>
      </c>
      <c r="P137">
        <v>1.1000000000000001</v>
      </c>
      <c r="Q137">
        <v>1.9</v>
      </c>
      <c r="R137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75.27</v>
      </c>
      <c r="S137">
        <f>INDEX(Table1[POINTS],MATCH(_xlfn.SWITCH(Table1[[#This Row],[POS]],"QB","QB14","TE","TE14","RB","RB34","WR","WR35"),Table1[POSRK],0))</f>
        <v>117.76000000000002</v>
      </c>
      <c r="T137">
        <f>MAX((Table1[[#This Row],[POINTS]]-Table1[[#This Row],[RLEVEL]])/16,0)</f>
        <v>0</v>
      </c>
      <c r="U137" s="5">
        <f>$W$7*Table1[[#This Row],[VARG]]+1</f>
        <v>1</v>
      </c>
    </row>
    <row r="138" spans="2:21" x14ac:dyDescent="0.3">
      <c r="B138" t="s">
        <v>94</v>
      </c>
      <c r="C138" t="s">
        <v>190</v>
      </c>
      <c r="D138" t="s">
        <v>266</v>
      </c>
      <c r="E138" t="s">
        <v>498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110.5</v>
      </c>
      <c r="L138">
        <v>491.4</v>
      </c>
      <c r="M138">
        <v>2.8</v>
      </c>
      <c r="N138">
        <v>16.100000000000001</v>
      </c>
      <c r="O138">
        <v>120.2</v>
      </c>
      <c r="P138">
        <v>0.3</v>
      </c>
      <c r="Q138">
        <v>2.2999999999999998</v>
      </c>
      <c r="R138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75.16</v>
      </c>
      <c r="S138">
        <f>INDEX(Table1[POINTS],MATCH(_xlfn.SWITCH(Table1[[#This Row],[POS]],"QB","QB14","TE","TE14","RB","RB34","WR","WR35"),Table1[POSRK],0))</f>
        <v>117.76000000000002</v>
      </c>
      <c r="T138">
        <f>MAX((Table1[[#This Row],[POINTS]]-Table1[[#This Row],[RLEVEL]])/16,0)</f>
        <v>0</v>
      </c>
      <c r="U138" s="5">
        <f>$W$7*Table1[[#This Row],[VARG]]+1</f>
        <v>1</v>
      </c>
    </row>
    <row r="139" spans="2:21" x14ac:dyDescent="0.3">
      <c r="B139" t="s">
        <v>93</v>
      </c>
      <c r="C139" t="s">
        <v>190</v>
      </c>
      <c r="D139" t="s">
        <v>267</v>
      </c>
      <c r="E139" t="s">
        <v>499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102.4</v>
      </c>
      <c r="L139">
        <v>456.5</v>
      </c>
      <c r="M139">
        <v>3.5</v>
      </c>
      <c r="N139">
        <v>10.9</v>
      </c>
      <c r="O139">
        <v>79</v>
      </c>
      <c r="P139">
        <v>0.3</v>
      </c>
      <c r="Q139">
        <v>0.6</v>
      </c>
      <c r="R139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75.150000000000006</v>
      </c>
      <c r="S139">
        <f>INDEX(Table1[POINTS],MATCH(_xlfn.SWITCH(Table1[[#This Row],[POS]],"QB","QB14","TE","TE14","RB","RB34","WR","WR35"),Table1[POSRK],0))</f>
        <v>117.76000000000002</v>
      </c>
      <c r="T139">
        <f>MAX((Table1[[#This Row],[POINTS]]-Table1[[#This Row],[RLEVEL]])/16,0)</f>
        <v>0</v>
      </c>
      <c r="U139" s="5">
        <f>$W$7*Table1[[#This Row],[VARG]]+1</f>
        <v>1</v>
      </c>
    </row>
    <row r="140" spans="2:21" x14ac:dyDescent="0.3">
      <c r="B140" t="s">
        <v>170</v>
      </c>
      <c r="C140" t="s">
        <v>184</v>
      </c>
      <c r="D140" t="s">
        <v>284</v>
      </c>
      <c r="E140" t="s">
        <v>500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54</v>
      </c>
      <c r="O140">
        <v>505.4</v>
      </c>
      <c r="P140">
        <v>4.2</v>
      </c>
      <c r="Q140">
        <v>0.8</v>
      </c>
      <c r="R140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74.140000000000015</v>
      </c>
      <c r="S140">
        <f>INDEX(Table1[POINTS],MATCH(_xlfn.SWITCH(Table1[[#This Row],[POS]],"QB","QB14","TE","TE14","RB","RB34","WR","WR35"),Table1[POSRK],0))</f>
        <v>82.29</v>
      </c>
      <c r="T140">
        <f>MAX((Table1[[#This Row],[POINTS]]-Table1[[#This Row],[RLEVEL]])/16,0)</f>
        <v>0</v>
      </c>
      <c r="U140" s="5">
        <f>$W$7*Table1[[#This Row],[VARG]]+1</f>
        <v>1</v>
      </c>
    </row>
    <row r="141" spans="2:21" x14ac:dyDescent="0.3">
      <c r="B141" t="s">
        <v>95</v>
      </c>
      <c r="C141" t="s">
        <v>190</v>
      </c>
      <c r="D141" t="s">
        <v>268</v>
      </c>
      <c r="E141" t="s">
        <v>501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43.6</v>
      </c>
      <c r="L141">
        <v>217.3</v>
      </c>
      <c r="M141">
        <v>1</v>
      </c>
      <c r="N141">
        <v>38</v>
      </c>
      <c r="O141">
        <v>337.1</v>
      </c>
      <c r="P141">
        <v>1.9</v>
      </c>
      <c r="Q141">
        <v>0.5</v>
      </c>
      <c r="R141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71.84</v>
      </c>
      <c r="S141">
        <f>INDEX(Table1[POINTS],MATCH(_xlfn.SWITCH(Table1[[#This Row],[POS]],"QB","QB14","TE","TE14","RB","RB34","WR","WR35"),Table1[POSRK],0))</f>
        <v>117.76000000000002</v>
      </c>
      <c r="T141">
        <f>MAX((Table1[[#This Row],[POINTS]]-Table1[[#This Row],[RLEVEL]])/16,0)</f>
        <v>0</v>
      </c>
      <c r="U141" s="5">
        <f>$W$7*Table1[[#This Row],[VARG]]+1</f>
        <v>1</v>
      </c>
    </row>
    <row r="142" spans="2:21" x14ac:dyDescent="0.3">
      <c r="B142" t="s">
        <v>171</v>
      </c>
      <c r="C142" t="s">
        <v>184</v>
      </c>
      <c r="D142" t="s">
        <v>285</v>
      </c>
      <c r="E142" t="s">
        <v>502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43.7</v>
      </c>
      <c r="O142">
        <v>497.2</v>
      </c>
      <c r="P142">
        <v>3.4</v>
      </c>
      <c r="Q142">
        <v>0.4</v>
      </c>
      <c r="R142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69.320000000000007</v>
      </c>
      <c r="S142">
        <f>INDEX(Table1[POINTS],MATCH(_xlfn.SWITCH(Table1[[#This Row],[POS]],"QB","QB14","TE","TE14","RB","RB34","WR","WR35"),Table1[POSRK],0))</f>
        <v>82.29</v>
      </c>
      <c r="T142">
        <f>MAX((Table1[[#This Row],[POINTS]]-Table1[[#This Row],[RLEVEL]])/16,0)</f>
        <v>0</v>
      </c>
      <c r="U142" s="5">
        <f>$W$7*Table1[[#This Row],[VARG]]+1</f>
        <v>1</v>
      </c>
    </row>
    <row r="143" spans="2:21" x14ac:dyDescent="0.3">
      <c r="B143" t="s">
        <v>172</v>
      </c>
      <c r="C143" t="s">
        <v>184</v>
      </c>
      <c r="D143" t="s">
        <v>286</v>
      </c>
      <c r="E143" t="s">
        <v>503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44.7</v>
      </c>
      <c r="O143">
        <v>486.2</v>
      </c>
      <c r="P143">
        <v>3.7</v>
      </c>
      <c r="Q143">
        <v>0.8</v>
      </c>
      <c r="R143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69.220000000000013</v>
      </c>
      <c r="S143">
        <f>INDEX(Table1[POINTS],MATCH(_xlfn.SWITCH(Table1[[#This Row],[POS]],"QB","QB14","TE","TE14","RB","RB34","WR","WR35"),Table1[POSRK],0))</f>
        <v>82.29</v>
      </c>
      <c r="T143">
        <f>MAX((Table1[[#This Row],[POINTS]]-Table1[[#This Row],[RLEVEL]])/16,0)</f>
        <v>0</v>
      </c>
      <c r="U143" s="5">
        <f>$W$7*Table1[[#This Row],[VARG]]+1</f>
        <v>1</v>
      </c>
    </row>
    <row r="144" spans="2:21" x14ac:dyDescent="0.3">
      <c r="B144" t="s">
        <v>96</v>
      </c>
      <c r="C144" t="s">
        <v>190</v>
      </c>
      <c r="D144" t="s">
        <v>269</v>
      </c>
      <c r="E144" t="s">
        <v>504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86.1</v>
      </c>
      <c r="L144">
        <v>350.9</v>
      </c>
      <c r="M144">
        <v>2.7</v>
      </c>
      <c r="N144">
        <v>14.5</v>
      </c>
      <c r="O144">
        <v>135.69999999999999</v>
      </c>
      <c r="P144">
        <v>0.7</v>
      </c>
      <c r="Q144">
        <v>0.4</v>
      </c>
      <c r="R144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68.260000000000005</v>
      </c>
      <c r="S144">
        <f>INDEX(Table1[POINTS],MATCH(_xlfn.SWITCH(Table1[[#This Row],[POS]],"QB","QB14","TE","TE14","RB","RB34","WR","WR35"),Table1[POSRK],0))</f>
        <v>117.76000000000002</v>
      </c>
      <c r="T144">
        <f>MAX((Table1[[#This Row],[POINTS]]-Table1[[#This Row],[RLEVEL]])/16,0)</f>
        <v>0</v>
      </c>
      <c r="U144" s="5">
        <f>$W$7*Table1[[#This Row],[VARG]]+1</f>
        <v>1</v>
      </c>
    </row>
    <row r="145" spans="2:21" x14ac:dyDescent="0.3">
      <c r="B145" t="s">
        <v>97</v>
      </c>
      <c r="C145" t="s">
        <v>190</v>
      </c>
      <c r="D145" t="s">
        <v>270</v>
      </c>
      <c r="E145" t="s">
        <v>505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78.099999999999994</v>
      </c>
      <c r="L145">
        <v>297.7</v>
      </c>
      <c r="M145">
        <v>1.9</v>
      </c>
      <c r="N145">
        <v>32.799999999999997</v>
      </c>
      <c r="O145">
        <v>235.9</v>
      </c>
      <c r="P145">
        <v>0.6</v>
      </c>
      <c r="Q145">
        <v>0.4</v>
      </c>
      <c r="R145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67.56</v>
      </c>
      <c r="S145">
        <f>INDEX(Table1[POINTS],MATCH(_xlfn.SWITCH(Table1[[#This Row],[POS]],"QB","QB14","TE","TE14","RB","RB34","WR","WR35"),Table1[POSRK],0))</f>
        <v>117.76000000000002</v>
      </c>
      <c r="T145">
        <f>MAX((Table1[[#This Row],[POINTS]]-Table1[[#This Row],[RLEVEL]])/16,0)</f>
        <v>0</v>
      </c>
      <c r="U145" s="5">
        <f>$W$7*Table1[[#This Row],[VARG]]+1</f>
        <v>1</v>
      </c>
    </row>
    <row r="146" spans="2:21" x14ac:dyDescent="0.3">
      <c r="B146" t="s">
        <v>99</v>
      </c>
      <c r="C146" t="s">
        <v>190</v>
      </c>
      <c r="D146" t="s">
        <v>271</v>
      </c>
      <c r="E146" t="s">
        <v>506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97.7</v>
      </c>
      <c r="L146">
        <v>432</v>
      </c>
      <c r="M146">
        <v>1.9</v>
      </c>
      <c r="N146">
        <v>12.1</v>
      </c>
      <c r="O146">
        <v>106.1</v>
      </c>
      <c r="P146">
        <v>0.5</v>
      </c>
      <c r="Q146">
        <v>0.6</v>
      </c>
      <c r="R146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67.010000000000005</v>
      </c>
      <c r="S146">
        <f>INDEX(Table1[POINTS],MATCH(_xlfn.SWITCH(Table1[[#This Row],[POS]],"QB","QB14","TE","TE14","RB","RB34","WR","WR35"),Table1[POSRK],0))</f>
        <v>117.76000000000002</v>
      </c>
      <c r="T146">
        <f>MAX((Table1[[#This Row],[POINTS]]-Table1[[#This Row],[RLEVEL]])/16,0)</f>
        <v>0</v>
      </c>
      <c r="U146" s="5">
        <f>$W$7*Table1[[#This Row],[VARG]]+1</f>
        <v>1</v>
      </c>
    </row>
    <row r="147" spans="2:21" x14ac:dyDescent="0.3">
      <c r="B147" t="s">
        <v>98</v>
      </c>
      <c r="C147" t="s">
        <v>190</v>
      </c>
      <c r="D147" t="s">
        <v>272</v>
      </c>
      <c r="E147" t="s">
        <v>507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100.4</v>
      </c>
      <c r="L147">
        <v>461.3</v>
      </c>
      <c r="M147">
        <v>3.1</v>
      </c>
      <c r="N147">
        <v>3.1</v>
      </c>
      <c r="O147">
        <v>24.6</v>
      </c>
      <c r="P147">
        <v>0.1</v>
      </c>
      <c r="Q147">
        <v>0.4</v>
      </c>
      <c r="R147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66.989999999999995</v>
      </c>
      <c r="S147">
        <f>INDEX(Table1[POINTS],MATCH(_xlfn.SWITCH(Table1[[#This Row],[POS]],"QB","QB14","TE","TE14","RB","RB34","WR","WR35"),Table1[POSRK],0))</f>
        <v>117.76000000000002</v>
      </c>
      <c r="T147">
        <f>MAX((Table1[[#This Row],[POINTS]]-Table1[[#This Row],[RLEVEL]])/16,0)</f>
        <v>0</v>
      </c>
      <c r="U147" s="5">
        <f>$W$7*Table1[[#This Row],[VARG]]+1</f>
        <v>1</v>
      </c>
    </row>
    <row r="148" spans="2:21" x14ac:dyDescent="0.3">
      <c r="B148" t="s">
        <v>173</v>
      </c>
      <c r="C148" t="s">
        <v>184</v>
      </c>
      <c r="D148" t="s">
        <v>287</v>
      </c>
      <c r="E148" t="s">
        <v>508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40.6</v>
      </c>
      <c r="O148">
        <v>452.5</v>
      </c>
      <c r="P148">
        <v>3.5</v>
      </c>
      <c r="Q148">
        <v>0.1</v>
      </c>
      <c r="R148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66.05</v>
      </c>
      <c r="S148">
        <f>INDEX(Table1[POINTS],MATCH(_xlfn.SWITCH(Table1[[#This Row],[POS]],"QB","QB14","TE","TE14","RB","RB34","WR","WR35"),Table1[POSRK],0))</f>
        <v>82.29</v>
      </c>
      <c r="T148">
        <f>MAX((Table1[[#This Row],[POINTS]]-Table1[[#This Row],[RLEVEL]])/16,0)</f>
        <v>0</v>
      </c>
      <c r="U148" s="5">
        <f>$W$7*Table1[[#This Row],[VARG]]+1</f>
        <v>1</v>
      </c>
    </row>
    <row r="149" spans="2:21" x14ac:dyDescent="0.3">
      <c r="B149" t="s">
        <v>174</v>
      </c>
      <c r="C149" t="s">
        <v>184</v>
      </c>
      <c r="D149" t="s">
        <v>288</v>
      </c>
      <c r="E149" t="s">
        <v>509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45.3</v>
      </c>
      <c r="O149">
        <v>443.3</v>
      </c>
      <c r="P149">
        <v>3.4</v>
      </c>
      <c r="Q149">
        <v>0.4</v>
      </c>
      <c r="R149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63.930000000000007</v>
      </c>
      <c r="S149">
        <f>INDEX(Table1[POINTS],MATCH(_xlfn.SWITCH(Table1[[#This Row],[POS]],"QB","QB14","TE","TE14","RB","RB34","WR","WR35"),Table1[POSRK],0))</f>
        <v>82.29</v>
      </c>
      <c r="T149">
        <f>MAX((Table1[[#This Row],[POINTS]]-Table1[[#This Row],[RLEVEL]])/16,0)</f>
        <v>0</v>
      </c>
      <c r="U149" s="5">
        <f>$W$7*Table1[[#This Row],[VARG]]+1</f>
        <v>1</v>
      </c>
    </row>
    <row r="150" spans="2:21" x14ac:dyDescent="0.3">
      <c r="B150" t="s">
        <v>100</v>
      </c>
      <c r="C150" t="s">
        <v>190</v>
      </c>
      <c r="D150" t="s">
        <v>273</v>
      </c>
      <c r="E150" t="s">
        <v>510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44.1</v>
      </c>
      <c r="L150">
        <v>189.1</v>
      </c>
      <c r="M150">
        <v>1</v>
      </c>
      <c r="N150">
        <v>46.7</v>
      </c>
      <c r="O150">
        <v>326.7</v>
      </c>
      <c r="P150">
        <v>1.1000000000000001</v>
      </c>
      <c r="Q150">
        <v>0.5</v>
      </c>
      <c r="R150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63.179999999999993</v>
      </c>
      <c r="S150">
        <f>INDEX(Table1[POINTS],MATCH(_xlfn.SWITCH(Table1[[#This Row],[POS]],"QB","QB14","TE","TE14","RB","RB34","WR","WR35"),Table1[POSRK],0))</f>
        <v>117.76000000000002</v>
      </c>
      <c r="T150">
        <f>MAX((Table1[[#This Row],[POINTS]]-Table1[[#This Row],[RLEVEL]])/16,0)</f>
        <v>0</v>
      </c>
      <c r="U150" s="5">
        <f>$W$7*Table1[[#This Row],[VARG]]+1</f>
        <v>1</v>
      </c>
    </row>
    <row r="151" spans="2:21" x14ac:dyDescent="0.3">
      <c r="B151" t="s">
        <v>175</v>
      </c>
      <c r="C151" t="s">
        <v>184</v>
      </c>
      <c r="D151" t="s">
        <v>289</v>
      </c>
      <c r="E151" t="s">
        <v>511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35.200000000000003</v>
      </c>
      <c r="O151">
        <v>365.2</v>
      </c>
      <c r="P151">
        <v>4.0999999999999996</v>
      </c>
      <c r="Q151">
        <v>0.1</v>
      </c>
      <c r="R151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60.92</v>
      </c>
      <c r="S151">
        <f>INDEX(Table1[POINTS],MATCH(_xlfn.SWITCH(Table1[[#This Row],[POS]],"QB","QB14","TE","TE14","RB","RB34","WR","WR35"),Table1[POSRK],0))</f>
        <v>82.29</v>
      </c>
      <c r="T151">
        <f>MAX((Table1[[#This Row],[POINTS]]-Table1[[#This Row],[RLEVEL]])/16,0)</f>
        <v>0</v>
      </c>
      <c r="U151" s="5">
        <f>$W$7*Table1[[#This Row],[VARG]]+1</f>
        <v>1</v>
      </c>
    </row>
    <row r="152" spans="2:21" x14ac:dyDescent="0.3">
      <c r="B152" t="s">
        <v>176</v>
      </c>
      <c r="C152" t="s">
        <v>184</v>
      </c>
      <c r="D152" t="s">
        <v>290</v>
      </c>
      <c r="E152" t="s">
        <v>512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33.1</v>
      </c>
      <c r="O152">
        <v>362.8</v>
      </c>
      <c r="P152">
        <v>2.9</v>
      </c>
      <c r="Q152">
        <v>0.6</v>
      </c>
      <c r="R152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52.48</v>
      </c>
      <c r="S152">
        <f>INDEX(Table1[POINTS],MATCH(_xlfn.SWITCH(Table1[[#This Row],[POS]],"QB","QB14","TE","TE14","RB","RB34","WR","WR35"),Table1[POSRK],0))</f>
        <v>82.29</v>
      </c>
      <c r="T152">
        <f>MAX((Table1[[#This Row],[POINTS]]-Table1[[#This Row],[RLEVEL]])/16,0)</f>
        <v>0</v>
      </c>
      <c r="U152" s="5">
        <f>$W$7*Table1[[#This Row],[VARG]]+1</f>
        <v>1</v>
      </c>
    </row>
    <row r="153" spans="2:21" x14ac:dyDescent="0.3">
      <c r="B153" t="s">
        <v>177</v>
      </c>
      <c r="C153" t="s">
        <v>184</v>
      </c>
      <c r="D153" t="s">
        <v>291</v>
      </c>
      <c r="E153" t="s">
        <v>513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24.2</v>
      </c>
      <c r="O153">
        <v>322.3</v>
      </c>
      <c r="P153">
        <v>3</v>
      </c>
      <c r="Q153">
        <v>0.1</v>
      </c>
      <c r="R153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50.03</v>
      </c>
      <c r="S153">
        <f>INDEX(Table1[POINTS],MATCH(_xlfn.SWITCH(Table1[[#This Row],[POS]],"QB","QB14","TE","TE14","RB","RB34","WR","WR35"),Table1[POSRK],0))</f>
        <v>82.29</v>
      </c>
      <c r="T153">
        <f>MAX((Table1[[#This Row],[POINTS]]-Table1[[#This Row],[RLEVEL]])/16,0)</f>
        <v>0</v>
      </c>
      <c r="U153" s="5">
        <f>$W$7*Table1[[#This Row],[VARG]]+1</f>
        <v>1</v>
      </c>
    </row>
    <row r="154" spans="2:21" x14ac:dyDescent="0.3">
      <c r="B154" t="s">
        <v>178</v>
      </c>
      <c r="C154" t="s">
        <v>184</v>
      </c>
      <c r="D154" t="s">
        <v>292</v>
      </c>
      <c r="E154" t="s">
        <v>514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30</v>
      </c>
      <c r="O154">
        <v>347</v>
      </c>
      <c r="P154">
        <v>2.4</v>
      </c>
      <c r="Q154">
        <v>0.1</v>
      </c>
      <c r="R154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48.9</v>
      </c>
      <c r="S154">
        <f>INDEX(Table1[POINTS],MATCH(_xlfn.SWITCH(Table1[[#This Row],[POS]],"QB","QB14","TE","TE14","RB","RB34","WR","WR35"),Table1[POSRK],0))</f>
        <v>82.29</v>
      </c>
      <c r="T154">
        <f>MAX((Table1[[#This Row],[POINTS]]-Table1[[#This Row],[RLEVEL]])/16,0)</f>
        <v>0</v>
      </c>
      <c r="U154" s="5">
        <f>$W$7*Table1[[#This Row],[VARG]]+1</f>
        <v>1</v>
      </c>
    </row>
    <row r="155" spans="2:21" x14ac:dyDescent="0.3">
      <c r="B155" t="s">
        <v>179</v>
      </c>
      <c r="C155" t="s">
        <v>184</v>
      </c>
      <c r="D155" t="s">
        <v>293</v>
      </c>
      <c r="E155" t="s">
        <v>515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28</v>
      </c>
      <c r="O155">
        <v>299.89999999999998</v>
      </c>
      <c r="P155">
        <v>3.2</v>
      </c>
      <c r="Q155">
        <v>0.4</v>
      </c>
      <c r="R155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48.39</v>
      </c>
      <c r="S155">
        <f>INDEX(Table1[POINTS],MATCH(_xlfn.SWITCH(Table1[[#This Row],[POS]],"QB","QB14","TE","TE14","RB","RB34","WR","WR35"),Table1[POSRK],0))</f>
        <v>82.29</v>
      </c>
      <c r="T155">
        <f>MAX((Table1[[#This Row],[POINTS]]-Table1[[#This Row],[RLEVEL]])/16,0)</f>
        <v>0</v>
      </c>
      <c r="U155" s="5">
        <f>$W$7*Table1[[#This Row],[VARG]]+1</f>
        <v>1</v>
      </c>
    </row>
    <row r="156" spans="2:21" x14ac:dyDescent="0.3">
      <c r="B156" t="s">
        <v>180</v>
      </c>
      <c r="C156" t="s">
        <v>184</v>
      </c>
      <c r="D156" t="s">
        <v>294</v>
      </c>
      <c r="E156" t="s">
        <v>516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36.5</v>
      </c>
      <c r="O156">
        <v>368.9</v>
      </c>
      <c r="P156">
        <v>2.1</v>
      </c>
      <c r="Q156">
        <v>0.8</v>
      </c>
      <c r="R156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47.89</v>
      </c>
      <c r="S156">
        <f>INDEX(Table1[POINTS],MATCH(_xlfn.SWITCH(Table1[[#This Row],[POS]],"QB","QB14","TE","TE14","RB","RB34","WR","WR35"),Table1[POSRK],0))</f>
        <v>82.29</v>
      </c>
      <c r="T156">
        <f>MAX((Table1[[#This Row],[POINTS]]-Table1[[#This Row],[RLEVEL]])/16,0)</f>
        <v>0</v>
      </c>
      <c r="U156" s="5">
        <f>$W$7*Table1[[#This Row],[VARG]]+1</f>
        <v>1</v>
      </c>
    </row>
    <row r="157" spans="2:21" x14ac:dyDescent="0.3">
      <c r="B157" t="s">
        <v>181</v>
      </c>
      <c r="C157" t="s">
        <v>184</v>
      </c>
      <c r="D157" t="s">
        <v>295</v>
      </c>
      <c r="E157" t="s">
        <v>517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27.3</v>
      </c>
      <c r="O157">
        <v>345</v>
      </c>
      <c r="P157">
        <v>2.1</v>
      </c>
      <c r="Q157">
        <v>0.1</v>
      </c>
      <c r="R157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46.9</v>
      </c>
      <c r="S157">
        <f>INDEX(Table1[POINTS],MATCH(_xlfn.SWITCH(Table1[[#This Row],[POS]],"QB","QB14","TE","TE14","RB","RB34","WR","WR35"),Table1[POSRK],0))</f>
        <v>82.29</v>
      </c>
      <c r="T157">
        <f>MAX((Table1[[#This Row],[POINTS]]-Table1[[#This Row],[RLEVEL]])/16,0)</f>
        <v>0</v>
      </c>
      <c r="U157" s="5">
        <f>$W$7*Table1[[#This Row],[VARG]]+1</f>
        <v>1</v>
      </c>
    </row>
    <row r="158" spans="2:21" x14ac:dyDescent="0.3">
      <c r="B158" t="s">
        <v>182</v>
      </c>
      <c r="C158" t="s">
        <v>184</v>
      </c>
      <c r="D158" t="s">
        <v>296</v>
      </c>
      <c r="E158" t="s">
        <v>518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27.6</v>
      </c>
      <c r="O158">
        <v>300.39999999999998</v>
      </c>
      <c r="P158">
        <v>2.6</v>
      </c>
      <c r="Q158">
        <v>0.1</v>
      </c>
      <c r="R158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45.44</v>
      </c>
      <c r="S158">
        <f>INDEX(Table1[POINTS],MATCH(_xlfn.SWITCH(Table1[[#This Row],[POS]],"QB","QB14","TE","TE14","RB","RB34","WR","WR35"),Table1[POSRK],0))</f>
        <v>82.29</v>
      </c>
      <c r="T158">
        <f>MAX((Table1[[#This Row],[POINTS]]-Table1[[#This Row],[RLEVEL]])/16,0)</f>
        <v>0</v>
      </c>
      <c r="U158" s="5">
        <f>$W$7*Table1[[#This Row],[VARG]]+1</f>
        <v>1</v>
      </c>
    </row>
    <row r="159" spans="2:21" x14ac:dyDescent="0.3">
      <c r="B159" t="s">
        <v>17</v>
      </c>
      <c r="C159" t="s">
        <v>193</v>
      </c>
      <c r="D159" t="s">
        <v>201</v>
      </c>
      <c r="E159" t="s">
        <v>375</v>
      </c>
      <c r="F159">
        <v>452.1</v>
      </c>
      <c r="G159">
        <v>268.2</v>
      </c>
      <c r="H159" s="1">
        <v>3083</v>
      </c>
      <c r="I159">
        <v>16.600000000000001</v>
      </c>
      <c r="J159">
        <v>11</v>
      </c>
      <c r="K159">
        <v>168.2</v>
      </c>
      <c r="L159">
        <v>877</v>
      </c>
      <c r="M159">
        <v>6.1</v>
      </c>
      <c r="N159">
        <v>0</v>
      </c>
      <c r="O159">
        <v>0</v>
      </c>
      <c r="P159">
        <v>0</v>
      </c>
      <c r="Q159">
        <v>4.5999999999999996</v>
      </c>
      <c r="R159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282.82</v>
      </c>
      <c r="S159">
        <f>INDEX(Table1[POINTS],MATCH(_xlfn.SWITCH(Table1[[#This Row],[POS]],"QB","QB14","TE","TE14","RB","RB34","WR","WR35"),Table1[POSRK],0))</f>
        <v>282.82</v>
      </c>
      <c r="T159">
        <f>MAX((Table1[[#This Row],[POINTS]]-Table1[[#This Row],[RLEVEL]])/16,0)</f>
        <v>0</v>
      </c>
      <c r="U159" s="5">
        <f>$W$7*Table1[[#This Row],[VARG]]+1</f>
        <v>1</v>
      </c>
    </row>
    <row r="160" spans="2:21" x14ac:dyDescent="0.3">
      <c r="B160" t="s">
        <v>18</v>
      </c>
      <c r="C160" t="s">
        <v>193</v>
      </c>
      <c r="D160" t="s">
        <v>202</v>
      </c>
      <c r="E160" t="s">
        <v>375</v>
      </c>
      <c r="F160">
        <v>565.5</v>
      </c>
      <c r="G160">
        <v>374.7</v>
      </c>
      <c r="H160" s="1">
        <v>4229.3999999999996</v>
      </c>
      <c r="I160">
        <v>29.3</v>
      </c>
      <c r="J160">
        <v>12.2</v>
      </c>
      <c r="K160">
        <v>51.6</v>
      </c>
      <c r="L160">
        <v>188.2</v>
      </c>
      <c r="M160">
        <v>1</v>
      </c>
      <c r="N160">
        <v>0</v>
      </c>
      <c r="O160">
        <v>0</v>
      </c>
      <c r="P160">
        <v>0</v>
      </c>
      <c r="Q160">
        <v>2.6</v>
      </c>
      <c r="R160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281.596</v>
      </c>
      <c r="S160">
        <f>INDEX(Table1[POINTS],MATCH(_xlfn.SWITCH(Table1[[#This Row],[POS]],"QB","QB14","TE","TE14","RB","RB34","WR","WR35"),Table1[POSRK],0))</f>
        <v>282.82</v>
      </c>
      <c r="T160">
        <f>MAX((Table1[[#This Row],[POINTS]]-Table1[[#This Row],[RLEVEL]])/16,0)</f>
        <v>0</v>
      </c>
      <c r="U160" s="5">
        <f>$W$7*Table1[[#This Row],[VARG]]+1</f>
        <v>1</v>
      </c>
    </row>
    <row r="161" spans="2:21" x14ac:dyDescent="0.3">
      <c r="B161" t="s">
        <v>19</v>
      </c>
      <c r="C161" t="s">
        <v>193</v>
      </c>
      <c r="D161" t="s">
        <v>203</v>
      </c>
      <c r="E161" t="s">
        <v>375</v>
      </c>
      <c r="F161">
        <v>588</v>
      </c>
      <c r="G161">
        <v>385.4</v>
      </c>
      <c r="H161" s="1">
        <v>4409.8999999999996</v>
      </c>
      <c r="I161">
        <v>29.3</v>
      </c>
      <c r="J161">
        <v>10.8</v>
      </c>
      <c r="K161">
        <v>20.8</v>
      </c>
      <c r="L161">
        <v>38.700000000000003</v>
      </c>
      <c r="M161">
        <v>1</v>
      </c>
      <c r="N161">
        <v>0</v>
      </c>
      <c r="O161">
        <v>0</v>
      </c>
      <c r="P161">
        <v>0</v>
      </c>
      <c r="Q161">
        <v>1.5</v>
      </c>
      <c r="R161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278.86599999999999</v>
      </c>
      <c r="S161">
        <f>INDEX(Table1[POINTS],MATCH(_xlfn.SWITCH(Table1[[#This Row],[POS]],"QB","QB14","TE","TE14","RB","RB34","WR","WR35"),Table1[POSRK],0))</f>
        <v>282.82</v>
      </c>
      <c r="T161">
        <f>MAX((Table1[[#This Row],[POINTS]]-Table1[[#This Row],[RLEVEL]])/16,0)</f>
        <v>0</v>
      </c>
      <c r="U161" s="5">
        <f>$W$7*Table1[[#This Row],[VARG]]+1</f>
        <v>1</v>
      </c>
    </row>
    <row r="162" spans="2:21" x14ac:dyDescent="0.3">
      <c r="B162" t="s">
        <v>20</v>
      </c>
      <c r="C162" t="s">
        <v>193</v>
      </c>
      <c r="D162" t="s">
        <v>204</v>
      </c>
      <c r="E162" t="s">
        <v>375</v>
      </c>
      <c r="F162">
        <v>577.5</v>
      </c>
      <c r="G162">
        <v>397.3</v>
      </c>
      <c r="H162" s="1">
        <v>4180.5</v>
      </c>
      <c r="I162">
        <v>27.8</v>
      </c>
      <c r="J162">
        <v>12.1</v>
      </c>
      <c r="K162">
        <v>38.4</v>
      </c>
      <c r="L162">
        <v>135</v>
      </c>
      <c r="M162">
        <v>1.9</v>
      </c>
      <c r="N162">
        <v>0</v>
      </c>
      <c r="O162">
        <v>0</v>
      </c>
      <c r="P162">
        <v>0</v>
      </c>
      <c r="Q162">
        <v>2.4</v>
      </c>
      <c r="R162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274.32</v>
      </c>
      <c r="S162">
        <f>INDEX(Table1[POINTS],MATCH(_xlfn.SWITCH(Table1[[#This Row],[POS]],"QB","QB14","TE","TE14","RB","RB34","WR","WR35"),Table1[POSRK],0))</f>
        <v>282.82</v>
      </c>
      <c r="T162">
        <f>MAX((Table1[[#This Row],[POINTS]]-Table1[[#This Row],[RLEVEL]])/16,0)</f>
        <v>0</v>
      </c>
      <c r="U162" s="5">
        <f>$W$7*Table1[[#This Row],[VARG]]+1</f>
        <v>1</v>
      </c>
    </row>
    <row r="163" spans="2:21" x14ac:dyDescent="0.3">
      <c r="B163" t="s">
        <v>21</v>
      </c>
      <c r="C163" t="s">
        <v>193</v>
      </c>
      <c r="D163" t="s">
        <v>205</v>
      </c>
      <c r="E163" t="s">
        <v>375</v>
      </c>
      <c r="F163">
        <v>509.7</v>
      </c>
      <c r="G163">
        <v>331.6</v>
      </c>
      <c r="H163" s="1">
        <v>3751.6</v>
      </c>
      <c r="I163">
        <v>25.1</v>
      </c>
      <c r="J163">
        <v>13.2</v>
      </c>
      <c r="K163">
        <v>66.099999999999994</v>
      </c>
      <c r="L163">
        <v>378.9</v>
      </c>
      <c r="M163">
        <v>2.4</v>
      </c>
      <c r="N163">
        <v>0</v>
      </c>
      <c r="O163">
        <v>0</v>
      </c>
      <c r="P163">
        <v>0</v>
      </c>
      <c r="Q163">
        <v>2.5</v>
      </c>
      <c r="R163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271.35399999999998</v>
      </c>
      <c r="S163">
        <f>INDEX(Table1[POINTS],MATCH(_xlfn.SWITCH(Table1[[#This Row],[POS]],"QB","QB14","TE","TE14","RB","RB34","WR","WR35"),Table1[POSRK],0))</f>
        <v>282.82</v>
      </c>
      <c r="T163">
        <f>MAX((Table1[[#This Row],[POINTS]]-Table1[[#This Row],[RLEVEL]])/16,0)</f>
        <v>0</v>
      </c>
      <c r="U163" s="5">
        <f>$W$7*Table1[[#This Row],[VARG]]+1</f>
        <v>1</v>
      </c>
    </row>
    <row r="164" spans="2:21" x14ac:dyDescent="0.3">
      <c r="B164" t="s">
        <v>22</v>
      </c>
      <c r="C164" t="s">
        <v>193</v>
      </c>
      <c r="D164" t="s">
        <v>206</v>
      </c>
      <c r="E164" t="s">
        <v>375</v>
      </c>
      <c r="F164">
        <v>548</v>
      </c>
      <c r="G164">
        <v>361.4</v>
      </c>
      <c r="H164" s="1">
        <v>4389.6000000000004</v>
      </c>
      <c r="I164">
        <v>29.8</v>
      </c>
      <c r="J164">
        <v>12.3</v>
      </c>
      <c r="K164">
        <v>14.3</v>
      </c>
      <c r="L164">
        <v>26.2</v>
      </c>
      <c r="M164">
        <v>0.2</v>
      </c>
      <c r="N164">
        <v>0</v>
      </c>
      <c r="O164">
        <v>0</v>
      </c>
      <c r="P164">
        <v>0</v>
      </c>
      <c r="Q164">
        <v>1.4</v>
      </c>
      <c r="R164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271.20400000000001</v>
      </c>
      <c r="S164">
        <f>INDEX(Table1[POINTS],MATCH(_xlfn.SWITCH(Table1[[#This Row],[POS]],"QB","QB14","TE","TE14","RB","RB34","WR","WR35"),Table1[POSRK],0))</f>
        <v>282.82</v>
      </c>
      <c r="T164">
        <f>MAX((Table1[[#This Row],[POINTS]]-Table1[[#This Row],[RLEVEL]])/16,0)</f>
        <v>0</v>
      </c>
      <c r="U164" s="5">
        <f>$W$7*Table1[[#This Row],[VARG]]+1</f>
        <v>1</v>
      </c>
    </row>
    <row r="165" spans="2:21" x14ac:dyDescent="0.3">
      <c r="B165" t="s">
        <v>23</v>
      </c>
      <c r="C165" t="s">
        <v>193</v>
      </c>
      <c r="D165" t="s">
        <v>207</v>
      </c>
      <c r="E165" t="s">
        <v>375</v>
      </c>
      <c r="F165">
        <v>483.1</v>
      </c>
      <c r="G165">
        <v>273.60000000000002</v>
      </c>
      <c r="H165" s="1">
        <v>3224.9</v>
      </c>
      <c r="I165">
        <v>17.399999999999999</v>
      </c>
      <c r="J165">
        <v>14.5</v>
      </c>
      <c r="K165">
        <v>103.9</v>
      </c>
      <c r="L165">
        <v>665.6</v>
      </c>
      <c r="M165">
        <v>6.2</v>
      </c>
      <c r="N165">
        <v>0</v>
      </c>
      <c r="O165">
        <v>0</v>
      </c>
      <c r="P165">
        <v>0</v>
      </c>
      <c r="Q165">
        <v>2.9</v>
      </c>
      <c r="R165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267.55599999999998</v>
      </c>
      <c r="S165">
        <f>INDEX(Table1[POINTS],MATCH(_xlfn.SWITCH(Table1[[#This Row],[POS]],"QB","QB14","TE","TE14","RB","RB34","WR","WR35"),Table1[POSRK],0))</f>
        <v>282.82</v>
      </c>
      <c r="T165">
        <f>MAX((Table1[[#This Row],[POINTS]]-Table1[[#This Row],[RLEVEL]])/16,0)</f>
        <v>0</v>
      </c>
      <c r="U165" s="5">
        <f>$W$7*Table1[[#This Row],[VARG]]+1</f>
        <v>1</v>
      </c>
    </row>
    <row r="166" spans="2:21" x14ac:dyDescent="0.3">
      <c r="B166" t="s">
        <v>24</v>
      </c>
      <c r="C166" t="s">
        <v>193</v>
      </c>
      <c r="D166" t="s">
        <v>208</v>
      </c>
      <c r="E166" t="s">
        <v>375</v>
      </c>
      <c r="F166">
        <v>526.79999999999995</v>
      </c>
      <c r="G166">
        <v>323.89999999999998</v>
      </c>
      <c r="H166" s="1">
        <v>3621.6</v>
      </c>
      <c r="I166">
        <v>21.3</v>
      </c>
      <c r="J166">
        <v>14.3</v>
      </c>
      <c r="K166">
        <v>106.6</v>
      </c>
      <c r="L166">
        <v>513.5</v>
      </c>
      <c r="M166">
        <v>3.2</v>
      </c>
      <c r="N166">
        <v>0</v>
      </c>
      <c r="O166">
        <v>0</v>
      </c>
      <c r="P166">
        <v>0</v>
      </c>
      <c r="Q166">
        <v>3.1</v>
      </c>
      <c r="R166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265.81400000000002</v>
      </c>
      <c r="S166">
        <f>INDEX(Table1[POINTS],MATCH(_xlfn.SWITCH(Table1[[#This Row],[POS]],"QB","QB14","TE","TE14","RB","RB34","WR","WR35"),Table1[POSRK],0))</f>
        <v>282.82</v>
      </c>
      <c r="T166">
        <f>MAX((Table1[[#This Row],[POINTS]]-Table1[[#This Row],[RLEVEL]])/16,0)</f>
        <v>0</v>
      </c>
      <c r="U166" s="5">
        <f>$W$7*Table1[[#This Row],[VARG]]+1</f>
        <v>1</v>
      </c>
    </row>
    <row r="167" spans="2:21" x14ac:dyDescent="0.3">
      <c r="B167" t="s">
        <v>25</v>
      </c>
      <c r="C167" t="s">
        <v>193</v>
      </c>
      <c r="D167" t="s">
        <v>209</v>
      </c>
      <c r="E167" t="s">
        <v>375</v>
      </c>
      <c r="F167">
        <v>524.6</v>
      </c>
      <c r="G167">
        <v>337.1</v>
      </c>
      <c r="H167" s="1">
        <v>4093.8</v>
      </c>
      <c r="I167">
        <v>25.3</v>
      </c>
      <c r="J167">
        <v>14.2</v>
      </c>
      <c r="K167">
        <v>37.9</v>
      </c>
      <c r="L167">
        <v>122.6</v>
      </c>
      <c r="M167">
        <v>1.3</v>
      </c>
      <c r="N167">
        <v>0</v>
      </c>
      <c r="O167">
        <v>0</v>
      </c>
      <c r="P167">
        <v>0</v>
      </c>
      <c r="Q167">
        <v>2.2000000000000002</v>
      </c>
      <c r="R167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252.21199999999996</v>
      </c>
      <c r="S167">
        <f>INDEX(Table1[POINTS],MATCH(_xlfn.SWITCH(Table1[[#This Row],[POS]],"QB","QB14","TE","TE14","RB","RB34","WR","WR35"),Table1[POSRK],0))</f>
        <v>282.82</v>
      </c>
      <c r="T167">
        <f>MAX((Table1[[#This Row],[POINTS]]-Table1[[#This Row],[RLEVEL]])/16,0)</f>
        <v>0</v>
      </c>
      <c r="U167" s="5">
        <f>$W$7*Table1[[#This Row],[VARG]]+1</f>
        <v>1</v>
      </c>
    </row>
    <row r="168" spans="2:21" x14ac:dyDescent="0.3">
      <c r="B168" t="s">
        <v>26</v>
      </c>
      <c r="C168" t="s">
        <v>193</v>
      </c>
      <c r="D168" t="s">
        <v>210</v>
      </c>
      <c r="E168" t="s">
        <v>375</v>
      </c>
      <c r="F168">
        <v>558.6</v>
      </c>
      <c r="G168">
        <v>368.4</v>
      </c>
      <c r="H168" s="1">
        <v>3973.4</v>
      </c>
      <c r="I168">
        <v>24.4</v>
      </c>
      <c r="J168">
        <v>11.6</v>
      </c>
      <c r="K168">
        <v>27.7</v>
      </c>
      <c r="L168">
        <v>74.900000000000006</v>
      </c>
      <c r="M168">
        <v>0.7</v>
      </c>
      <c r="N168">
        <v>0</v>
      </c>
      <c r="O168">
        <v>0</v>
      </c>
      <c r="P168">
        <v>0</v>
      </c>
      <c r="Q168">
        <v>1.6</v>
      </c>
      <c r="R168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241.82600000000002</v>
      </c>
      <c r="S168">
        <f>INDEX(Table1[POINTS],MATCH(_xlfn.SWITCH(Table1[[#This Row],[POS]],"QB","QB14","TE","TE14","RB","RB34","WR","WR35"),Table1[POSRK],0))</f>
        <v>282.82</v>
      </c>
      <c r="T168">
        <f>MAX((Table1[[#This Row],[POINTS]]-Table1[[#This Row],[RLEVEL]])/16,0)</f>
        <v>0</v>
      </c>
      <c r="U168" s="5">
        <f>$W$7*Table1[[#This Row],[VARG]]+1</f>
        <v>1</v>
      </c>
    </row>
    <row r="169" spans="2:21" x14ac:dyDescent="0.3">
      <c r="B169" t="s">
        <v>27</v>
      </c>
      <c r="C169" t="s">
        <v>193</v>
      </c>
      <c r="D169" t="s">
        <v>211</v>
      </c>
      <c r="E169" t="s">
        <v>375</v>
      </c>
      <c r="F169">
        <v>570.70000000000005</v>
      </c>
      <c r="G169">
        <v>379.5</v>
      </c>
      <c r="H169" s="1">
        <v>4103.1000000000004</v>
      </c>
      <c r="I169">
        <v>23.7</v>
      </c>
      <c r="J169">
        <v>12.3</v>
      </c>
      <c r="K169">
        <v>22.7</v>
      </c>
      <c r="L169">
        <v>64.8</v>
      </c>
      <c r="M169">
        <v>0.6</v>
      </c>
      <c r="N169">
        <v>0</v>
      </c>
      <c r="O169">
        <v>0</v>
      </c>
      <c r="P169">
        <v>0</v>
      </c>
      <c r="Q169">
        <v>2.1</v>
      </c>
      <c r="R169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240.20400000000004</v>
      </c>
      <c r="S169">
        <f>INDEX(Table1[POINTS],MATCH(_xlfn.SWITCH(Table1[[#This Row],[POS]],"QB","QB14","TE","TE14","RB","RB34","WR","WR35"),Table1[POSRK],0))</f>
        <v>282.82</v>
      </c>
      <c r="T169">
        <f>MAX((Table1[[#This Row],[POINTS]]-Table1[[#This Row],[RLEVEL]])/16,0)</f>
        <v>0</v>
      </c>
      <c r="U169" s="5">
        <f>$W$7*Table1[[#This Row],[VARG]]+1</f>
        <v>1</v>
      </c>
    </row>
    <row r="170" spans="2:21" x14ac:dyDescent="0.3">
      <c r="B170" t="s">
        <v>28</v>
      </c>
      <c r="C170" t="s">
        <v>193</v>
      </c>
      <c r="D170" t="s">
        <v>212</v>
      </c>
      <c r="E170" t="s">
        <v>375</v>
      </c>
      <c r="F170">
        <v>533</v>
      </c>
      <c r="G170">
        <v>329</v>
      </c>
      <c r="H170" s="1">
        <v>3670.3</v>
      </c>
      <c r="I170">
        <v>24.2</v>
      </c>
      <c r="J170">
        <v>13.9</v>
      </c>
      <c r="K170">
        <v>32.9</v>
      </c>
      <c r="L170">
        <v>119.9</v>
      </c>
      <c r="M170">
        <v>0.9</v>
      </c>
      <c r="N170">
        <v>0</v>
      </c>
      <c r="O170">
        <v>0</v>
      </c>
      <c r="P170">
        <v>0</v>
      </c>
      <c r="Q170">
        <v>1.7</v>
      </c>
      <c r="R170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229.80200000000002</v>
      </c>
      <c r="S170">
        <f>INDEX(Table1[POINTS],MATCH(_xlfn.SWITCH(Table1[[#This Row],[POS]],"QB","QB14","TE","TE14","RB","RB34","WR","WR35"),Table1[POSRK],0))</f>
        <v>282.82</v>
      </c>
      <c r="T170">
        <f>MAX((Table1[[#This Row],[POINTS]]-Table1[[#This Row],[RLEVEL]])/16,0)</f>
        <v>0</v>
      </c>
      <c r="U170" s="5">
        <f>$W$7*Table1[[#This Row],[VARG]]+1</f>
        <v>1</v>
      </c>
    </row>
    <row r="171" spans="2:21" x14ac:dyDescent="0.3">
      <c r="B171" t="s">
        <v>29</v>
      </c>
      <c r="C171" t="s">
        <v>193</v>
      </c>
      <c r="D171" t="s">
        <v>213</v>
      </c>
      <c r="E171" t="s">
        <v>375</v>
      </c>
      <c r="F171">
        <v>531.5</v>
      </c>
      <c r="G171">
        <v>320.2</v>
      </c>
      <c r="H171" s="1">
        <v>3651.4</v>
      </c>
      <c r="I171">
        <v>22.4</v>
      </c>
      <c r="J171">
        <v>15.9</v>
      </c>
      <c r="K171">
        <v>48</v>
      </c>
      <c r="L171">
        <v>187.9</v>
      </c>
      <c r="M171">
        <v>1.5</v>
      </c>
      <c r="N171">
        <v>0</v>
      </c>
      <c r="O171">
        <v>0</v>
      </c>
      <c r="P171">
        <v>0</v>
      </c>
      <c r="Q171">
        <v>2.2999999999999998</v>
      </c>
      <c r="R171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227.04599999999999</v>
      </c>
      <c r="S171">
        <f>INDEX(Table1[POINTS],MATCH(_xlfn.SWITCH(Table1[[#This Row],[POS]],"QB","QB14","TE","TE14","RB","RB34","WR","WR35"),Table1[POSRK],0))</f>
        <v>282.82</v>
      </c>
      <c r="T171">
        <f>MAX((Table1[[#This Row],[POINTS]]-Table1[[#This Row],[RLEVEL]])/16,0)</f>
        <v>0</v>
      </c>
      <c r="U171" s="5">
        <f>$W$7*Table1[[#This Row],[VARG]]+1</f>
        <v>1</v>
      </c>
    </row>
    <row r="172" spans="2:21" x14ac:dyDescent="0.3">
      <c r="B172" t="s">
        <v>30</v>
      </c>
      <c r="C172" t="s">
        <v>193</v>
      </c>
      <c r="D172" t="s">
        <v>214</v>
      </c>
      <c r="E172" t="s">
        <v>375</v>
      </c>
      <c r="F172">
        <v>447</v>
      </c>
      <c r="G172">
        <v>294.3</v>
      </c>
      <c r="H172" s="1">
        <v>3271.7</v>
      </c>
      <c r="I172">
        <v>18.2</v>
      </c>
      <c r="J172">
        <v>12.6</v>
      </c>
      <c r="K172">
        <v>69.599999999999994</v>
      </c>
      <c r="L172">
        <v>355.9</v>
      </c>
      <c r="M172">
        <v>2.6</v>
      </c>
      <c r="N172">
        <v>0</v>
      </c>
      <c r="O172">
        <v>0</v>
      </c>
      <c r="P172">
        <v>0</v>
      </c>
      <c r="Q172">
        <v>2.4</v>
      </c>
      <c r="R172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224.858</v>
      </c>
      <c r="S172">
        <f>INDEX(Table1[POINTS],MATCH(_xlfn.SWITCH(Table1[[#This Row],[POS]],"QB","QB14","TE","TE14","RB","RB34","WR","WR35"),Table1[POSRK],0))</f>
        <v>282.82</v>
      </c>
      <c r="T172">
        <f>MAX((Table1[[#This Row],[POINTS]]-Table1[[#This Row],[RLEVEL]])/16,0)</f>
        <v>0</v>
      </c>
      <c r="U172" s="5">
        <f>$W$7*Table1[[#This Row],[VARG]]+1</f>
        <v>1</v>
      </c>
    </row>
    <row r="173" spans="2:21" x14ac:dyDescent="0.3">
      <c r="B173" t="s">
        <v>31</v>
      </c>
      <c r="C173" t="s">
        <v>193</v>
      </c>
      <c r="D173" t="s">
        <v>215</v>
      </c>
      <c r="E173" t="s">
        <v>375</v>
      </c>
      <c r="F173">
        <v>531.70000000000005</v>
      </c>
      <c r="G173">
        <v>339.1</v>
      </c>
      <c r="H173" s="1">
        <v>3780</v>
      </c>
      <c r="I173">
        <v>21.5</v>
      </c>
      <c r="J173">
        <v>13.4</v>
      </c>
      <c r="K173">
        <v>32.9</v>
      </c>
      <c r="L173">
        <v>76.3</v>
      </c>
      <c r="M173">
        <v>0.9</v>
      </c>
      <c r="N173">
        <v>0</v>
      </c>
      <c r="O173">
        <v>0</v>
      </c>
      <c r="P173">
        <v>0</v>
      </c>
      <c r="Q173">
        <v>2</v>
      </c>
      <c r="R173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219.43</v>
      </c>
      <c r="S173">
        <f>INDEX(Table1[POINTS],MATCH(_xlfn.SWITCH(Table1[[#This Row],[POS]],"QB","QB14","TE","TE14","RB","RB34","WR","WR35"),Table1[POSRK],0))</f>
        <v>282.82</v>
      </c>
      <c r="T173">
        <f>MAX((Table1[[#This Row],[POINTS]]-Table1[[#This Row],[RLEVEL]])/16,0)</f>
        <v>0</v>
      </c>
      <c r="U173" s="5">
        <f>$W$7*Table1[[#This Row],[VARG]]+1</f>
        <v>1</v>
      </c>
    </row>
    <row r="174" spans="2:21" x14ac:dyDescent="0.3">
      <c r="B174" t="s">
        <v>32</v>
      </c>
      <c r="C174" t="s">
        <v>193</v>
      </c>
      <c r="D174" t="s">
        <v>216</v>
      </c>
      <c r="E174" t="s">
        <v>375</v>
      </c>
      <c r="F174">
        <v>540.9</v>
      </c>
      <c r="G174">
        <v>341.5</v>
      </c>
      <c r="H174" s="1">
        <v>3617.8</v>
      </c>
      <c r="I174">
        <v>20.399999999999999</v>
      </c>
      <c r="J174">
        <v>11.8</v>
      </c>
      <c r="K174">
        <v>15.8</v>
      </c>
      <c r="L174">
        <v>22.2</v>
      </c>
      <c r="M174">
        <v>0.8</v>
      </c>
      <c r="N174">
        <v>0</v>
      </c>
      <c r="O174">
        <v>0</v>
      </c>
      <c r="P174">
        <v>0</v>
      </c>
      <c r="Q174">
        <v>2.5</v>
      </c>
      <c r="R174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204.73200000000003</v>
      </c>
      <c r="S174">
        <f>INDEX(Table1[POINTS],MATCH(_xlfn.SWITCH(Table1[[#This Row],[POS]],"QB","QB14","TE","TE14","RB","RB34","WR","WR35"),Table1[POSRK],0))</f>
        <v>282.82</v>
      </c>
      <c r="T174">
        <f>MAX((Table1[[#This Row],[POINTS]]-Table1[[#This Row],[RLEVEL]])/16,0)</f>
        <v>0</v>
      </c>
      <c r="U174" s="5">
        <f>$W$7*Table1[[#This Row],[VARG]]+1</f>
        <v>1</v>
      </c>
    </row>
    <row r="175" spans="2:21" x14ac:dyDescent="0.3">
      <c r="B175" t="s">
        <v>33</v>
      </c>
      <c r="C175" t="s">
        <v>193</v>
      </c>
      <c r="D175" t="s">
        <v>217</v>
      </c>
      <c r="E175" t="s">
        <v>375</v>
      </c>
      <c r="F175">
        <v>459.4</v>
      </c>
      <c r="G175">
        <v>283</v>
      </c>
      <c r="H175" s="1">
        <v>3147</v>
      </c>
      <c r="I175">
        <v>17.5</v>
      </c>
      <c r="J175">
        <v>10.9</v>
      </c>
      <c r="K175">
        <v>17.7</v>
      </c>
      <c r="L175">
        <v>52.8</v>
      </c>
      <c r="M175">
        <v>0.7</v>
      </c>
      <c r="N175">
        <v>0</v>
      </c>
      <c r="O175">
        <v>0</v>
      </c>
      <c r="P175">
        <v>0</v>
      </c>
      <c r="Q175">
        <v>1.3</v>
      </c>
      <c r="R175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180.95999999999998</v>
      </c>
      <c r="S175">
        <f>INDEX(Table1[POINTS],MATCH(_xlfn.SWITCH(Table1[[#This Row],[POS]],"QB","QB14","TE","TE14","RB","RB34","WR","WR35"),Table1[POSRK],0))</f>
        <v>282.82</v>
      </c>
      <c r="T175">
        <f>MAX((Table1[[#This Row],[POINTS]]-Table1[[#This Row],[RLEVEL]])/16,0)</f>
        <v>0</v>
      </c>
      <c r="U175" s="5">
        <f>$W$7*Table1[[#This Row],[VARG]]+1</f>
        <v>1</v>
      </c>
    </row>
    <row r="176" spans="2:21" x14ac:dyDescent="0.3">
      <c r="B176" t="s">
        <v>34</v>
      </c>
      <c r="C176" t="s">
        <v>193</v>
      </c>
      <c r="D176" t="s">
        <v>218</v>
      </c>
      <c r="E176" t="s">
        <v>375</v>
      </c>
      <c r="F176">
        <v>367.3</v>
      </c>
      <c r="G176">
        <v>225.3</v>
      </c>
      <c r="H176" s="1">
        <v>2359.8000000000002</v>
      </c>
      <c r="I176">
        <v>12.1</v>
      </c>
      <c r="J176">
        <v>10.199999999999999</v>
      </c>
      <c r="K176">
        <v>16.100000000000001</v>
      </c>
      <c r="L176">
        <v>68.599999999999994</v>
      </c>
      <c r="M176">
        <v>0.6</v>
      </c>
      <c r="N176">
        <v>0</v>
      </c>
      <c r="O176">
        <v>0</v>
      </c>
      <c r="P176">
        <v>0</v>
      </c>
      <c r="Q176">
        <v>1.4</v>
      </c>
      <c r="R176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130.05199999999999</v>
      </c>
      <c r="S176">
        <f>INDEX(Table1[POINTS],MATCH(_xlfn.SWITCH(Table1[[#This Row],[POS]],"QB","QB14","TE","TE14","RB","RB34","WR","WR35"),Table1[POSRK],0))</f>
        <v>282.82</v>
      </c>
      <c r="T176">
        <f>MAX((Table1[[#This Row],[POINTS]]-Table1[[#This Row],[RLEVEL]])/16,0)</f>
        <v>0</v>
      </c>
      <c r="U176" s="5">
        <f>$W$7*Table1[[#This Row],[VARG]]+1</f>
        <v>1</v>
      </c>
    </row>
    <row r="177" spans="2:21" x14ac:dyDescent="0.3">
      <c r="B177" t="s">
        <v>35</v>
      </c>
      <c r="C177" t="s">
        <v>193</v>
      </c>
      <c r="D177" t="s">
        <v>219</v>
      </c>
      <c r="E177" t="s">
        <v>375</v>
      </c>
      <c r="F177">
        <v>255.7</v>
      </c>
      <c r="G177">
        <v>156.19999999999999</v>
      </c>
      <c r="H177" s="1">
        <v>1996</v>
      </c>
      <c r="I177">
        <v>10.5</v>
      </c>
      <c r="J177">
        <v>9.1999999999999993</v>
      </c>
      <c r="K177">
        <v>17</v>
      </c>
      <c r="L177">
        <v>104.6</v>
      </c>
      <c r="M177">
        <v>0.6</v>
      </c>
      <c r="N177">
        <v>0</v>
      </c>
      <c r="O177">
        <v>0</v>
      </c>
      <c r="P177">
        <v>0</v>
      </c>
      <c r="Q177">
        <v>2.2000000000000002</v>
      </c>
      <c r="R177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113.1</v>
      </c>
      <c r="S177">
        <f>INDEX(Table1[POINTS],MATCH(_xlfn.SWITCH(Table1[[#This Row],[POS]],"QB","QB14","TE","TE14","RB","RB34","WR","WR35"),Table1[POSRK],0))</f>
        <v>282.82</v>
      </c>
      <c r="T177">
        <f>MAX((Table1[[#This Row],[POINTS]]-Table1[[#This Row],[RLEVEL]])/16,0)</f>
        <v>0</v>
      </c>
      <c r="U177" s="5">
        <f>$W$7*Table1[[#This Row],[VARG]]+1</f>
        <v>1</v>
      </c>
    </row>
    <row r="178" spans="2:21" x14ac:dyDescent="0.3">
      <c r="B178" t="s">
        <v>36</v>
      </c>
      <c r="C178" t="s">
        <v>193</v>
      </c>
      <c r="D178" t="s">
        <v>220</v>
      </c>
      <c r="E178" t="s">
        <v>375</v>
      </c>
      <c r="F178">
        <v>259.5</v>
      </c>
      <c r="G178">
        <v>160.1</v>
      </c>
      <c r="H178" s="1">
        <v>1528.8</v>
      </c>
      <c r="I178">
        <v>9.1</v>
      </c>
      <c r="J178">
        <v>7.4</v>
      </c>
      <c r="K178">
        <v>25.5</v>
      </c>
      <c r="L178">
        <v>100.2</v>
      </c>
      <c r="M178">
        <v>0.8</v>
      </c>
      <c r="N178">
        <v>0</v>
      </c>
      <c r="O178">
        <v>0</v>
      </c>
      <c r="P178">
        <v>0</v>
      </c>
      <c r="Q178">
        <v>0.5</v>
      </c>
      <c r="R178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96.571999999999989</v>
      </c>
      <c r="S178">
        <f>INDEX(Table1[POINTS],MATCH(_xlfn.SWITCH(Table1[[#This Row],[POS]],"QB","QB14","TE","TE14","RB","RB34","WR","WR35"),Table1[POSRK],0))</f>
        <v>282.82</v>
      </c>
      <c r="T178">
        <f>MAX((Table1[[#This Row],[POINTS]]-Table1[[#This Row],[RLEVEL]])/16,0)</f>
        <v>0</v>
      </c>
      <c r="U178" s="5">
        <f>$W$7*Table1[[#This Row],[VARG]]+1</f>
        <v>1</v>
      </c>
    </row>
    <row r="179" spans="2:21" x14ac:dyDescent="0.3">
      <c r="B179" t="s">
        <v>37</v>
      </c>
      <c r="C179" t="s">
        <v>193</v>
      </c>
      <c r="D179" t="s">
        <v>221</v>
      </c>
      <c r="E179" t="s">
        <v>375</v>
      </c>
      <c r="F179">
        <v>167.7</v>
      </c>
      <c r="G179">
        <v>102</v>
      </c>
      <c r="H179" s="1">
        <v>1324.2</v>
      </c>
      <c r="I179">
        <v>7.5</v>
      </c>
      <c r="J179">
        <v>5.8</v>
      </c>
      <c r="K179">
        <v>13</v>
      </c>
      <c r="L179">
        <v>57.7</v>
      </c>
      <c r="M179">
        <v>0.5</v>
      </c>
      <c r="N179">
        <v>0</v>
      </c>
      <c r="O179">
        <v>0</v>
      </c>
      <c r="P179">
        <v>0</v>
      </c>
      <c r="Q179">
        <v>0.6</v>
      </c>
      <c r="R179">
        <f>(Table1[[#This Row],[PASS YDS]]*0.04)+(Table1[[#This Row],[PASS TD]]*4)+(Table1[[#This Row],[INTS]]*-2)+(Table1[[#This Row],[RUSH YDS]]*0.1)+(Table1[[#This Row],[RUSH TD]]*6)+(Table1[[#This Row],[REC YDS]]*0.1)+(Table1[[#This Row],[REC TD]]*6)+(Table1[[#This Row],[FL]]*-2)</f>
        <v>78.938000000000002</v>
      </c>
      <c r="S179">
        <f>INDEX(Table1[POINTS],MATCH(_xlfn.SWITCH(Table1[[#This Row],[POS]],"QB","QB14","TE","TE14","RB","RB34","WR","WR35"),Table1[POSRK],0))</f>
        <v>282.82</v>
      </c>
      <c r="T179">
        <f>MAX((Table1[[#This Row],[POINTS]]-Table1[[#This Row],[RLEVEL]])/16,0)</f>
        <v>0</v>
      </c>
      <c r="U179" s="5">
        <f>$W$7*Table1[[#This Row],[VARG]]+1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Fantasy Pros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Pranger</dc:creator>
  <cp:keywords>CTPClassification=CTP_NT</cp:keywords>
  <cp:lastModifiedBy>Adam Pranger</cp:lastModifiedBy>
  <dcterms:created xsi:type="dcterms:W3CDTF">2019-07-11T15:23:43Z</dcterms:created>
  <dcterms:modified xsi:type="dcterms:W3CDTF">2019-07-11T19:37:30Z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4844e337-d6cf-4cd0-81e4-36271c5c7163</vt:lpwstr>
  </property>
  <property fmtid="{D5CDD505-2E9C-101B-9397-08002B2CF9AE}" pid="3" name="CTP_TimeStamp">
    <vt:lpwstr>2019-07-11 19:37:30Z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