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4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S:\code\excel\CPM4H\CPM4HWeb\templates\"/>
    </mc:Choice>
  </mc:AlternateContent>
  <bookViews>
    <workbookView xWindow="9525" yWindow="0" windowWidth="4365" windowHeight="4755" activeTab="1"/>
  </bookViews>
  <sheets>
    <sheet name="Intro" sheetId="3" r:id="rId1"/>
    <sheet name="Parameters" sheetId="4" r:id="rId2"/>
    <sheet name="Planning" sheetId="5" r:id="rId3"/>
    <sheet name="Analysis" sheetId="7" r:id="rId4"/>
    <sheet name="_com.sap.fpm.settings.hidden" sheetId="2" state="hidden" r:id="rId5"/>
    <sheet name="_com.sap.ip.bi.xl.hiddensheet" sheetId="1" state="hidden" r:id="rId6"/>
  </sheets>
  <definedNames>
    <definedName name="_xlnm._FilterDatabase" localSheetId="2" hidden="1">Planning!$B$16:$G$17</definedName>
    <definedName name="AuxFavoritesObjectID.hidden" hidden="1">Parameters!$Q:$R</definedName>
    <definedName name="AuxFavoritesObjectIDs.hidden">Parameters!$Q:$R</definedName>
    <definedName name="bF">INDIRECT("RC[-1]", FALSE)</definedName>
    <definedName name="cellAnalysisTitle">Analysis!$A$2</definedName>
    <definedName name="cellCalculateAndSaveLink">Intro!$G$17</definedName>
    <definedName name="cellEffortPlanningGroup">Planning!$A$14</definedName>
    <definedName name="cellEffortPlanningTitle">Planning!$B$14</definedName>
    <definedName name="cellEffortStructureSummaryGroup">Planning!$B$21</definedName>
    <definedName name="cellEffortSummaryGroup">Planning!$A$18</definedName>
    <definedName name="cellEffortSummaryTitle">Planning!$B$18</definedName>
    <definedName name="cellExpensesPlanningGroup">Planning!$A$28</definedName>
    <definedName name="cellExpensesStructureSummaryGroup">Planning!$B$41</definedName>
    <definedName name="cellExpensesSummaryGroup">Planning!$A$32</definedName>
    <definedName name="cellExpensesSummaryTitle">Planning!$B$32</definedName>
    <definedName name="cellFACurrency">_com.sap.fpm.settings.hidden!$C$14</definedName>
    <definedName name="cellHeaderInfoTitle">Intro!$B$5</definedName>
    <definedName name="cellHeaderLoS">Intro!$C$6</definedName>
    <definedName name="cellHeaderProcess">Intro!$C$7</definedName>
    <definedName name="cellInstructionsTitle">Intro!$E$5</definedName>
    <definedName name="cellKPIsGroup">Planning!$A$5</definedName>
    <definedName name="cellKPIsTitle">Planning!$B$5</definedName>
    <definedName name="cellParametersTitle">Parameters!$A$2</definedName>
    <definedName name="cellPlanCurrency">Intro!$C$21</definedName>
    <definedName name="cellPlanningPeriodsSummaryGroup">Planning!$I$3</definedName>
    <definedName name="cellPlanningTitle">Planning!$A$2</definedName>
    <definedName name="cellRefreshRatesLink">Intro!$G$14</definedName>
    <definedName name="cellResourcesGroup">Parameters!$A$13</definedName>
    <definedName name="cellResourcesTitle">Parameters!$B$13</definedName>
    <definedName name="cellRevenueRatesGroup">Parameters!$A$17</definedName>
    <definedName name="cellRevenueRatesTitle">Parameters!$B$17</definedName>
    <definedName name="cellRevenueStructureSummaryGroup">Planning!$B$51</definedName>
    <definedName name="cellRevenueSummaryGroup">Planning!$A$44</definedName>
    <definedName name="cellRevenueSummaryTitle">Planning!$B$44</definedName>
    <definedName name="cellTravelExpensesPlanningGroup">Planning!$A$24</definedName>
    <definedName name="cellTRStrElementsGroup">Parameters!$A$9</definedName>
    <definedName name="cellTRStrElementsTitle">Parameters!$B$9</definedName>
    <definedName name="cellTrVariantsGroup">Parameters!$A$21</definedName>
    <definedName name="cellTrVariantsTitle">Parameters!$B$21</definedName>
    <definedName name="cellWRStrElementsGroup">Parameters!$A$5</definedName>
    <definedName name="cellWRStrElementsTitle">Parameters!$B$5</definedName>
    <definedName name="F">INDIRECT("RC",FALSE)</definedName>
    <definedName name="rE">_com.sap.fpm.settings.hidden!$L$20</definedName>
    <definedName name="rI">_com.sap.fpm.settings.hidden!$L$19</definedName>
    <definedName name="rngCERPObjects">_com.sap.fpm.settings.hidden!$BK$7:$BK$8</definedName>
    <definedName name="rngCompCodes">_com.sap.fpm.settings.hidden!$AD$7:$AD$120</definedName>
    <definedName name="rngCurrencies">_com.sap.fpm.settings.hidden!$Z$7:$Z$106</definedName>
    <definedName name="rngERPObjects">_com.sap.fpm.settings.hidden!$BN$7:$BN$8</definedName>
    <definedName name="rngExpLevels">_com.sap.fpm.settings.hidden!$U$7:$U$14</definedName>
    <definedName name="rngGLevels">_com.sap.fpm.settings.hidden!$R$7:$R$12</definedName>
    <definedName name="rngHeaderInfo">Intro!$B$5:$C$21</definedName>
    <definedName name="rngRemoteShare">_com.sap.fpm.settings.hidden!$X$7:$X$18</definedName>
    <definedName name="rngResources">Parameters!#REF!</definedName>
    <definedName name="rngResTypes">_com.sap.fpm.settings.hidden!$L$11:$L$18</definedName>
    <definedName name="rngResTypesEfforts">_com.sap.fpm.settings.hidden!$L$19:$L$21</definedName>
    <definedName name="rngResTypesExpenses">_com.sap.fpm.settings.hidden!$L$13:$L$18</definedName>
    <definedName name="rngRevRates">Parameters!$C$19:$C$20</definedName>
    <definedName name="rngServiceElements">_com.sap.fpm.settings.hidden!$AT$7:$AT$8</definedName>
    <definedName name="rngSETypes">_com.sap.fpm.settings.hidden!$BQ$7:$BQ$17</definedName>
    <definedName name="rngShipToCountries">_com.sap.fpm.settings.hidden!$AQ$7:$AQ$8</definedName>
    <definedName name="rngSLCompCodes">_com.sap.fpm.settings.hidden!$BB$7:$BB$8</definedName>
    <definedName name="rngSpecialLocation">_com.sap.fpm.settings.hidden!$BA$7:$BA$8</definedName>
    <definedName name="rngTERPObjects">_com.sap.fpm.settings.hidden!$H$7:$H$8</definedName>
    <definedName name="rngTravVariants">Parameters!$Q$23:$Q$25</definedName>
    <definedName name="rngTRevCalcType">_com.sap.fpm.settings.hidden!$AK$7:$AK$9</definedName>
    <definedName name="rngTVarCalcType">_com.sap.fpm.settings.hidden!$AN$7:$AN$9</definedName>
    <definedName name="rngWERPObjects">_com.sap.fpm.settings.hidden!$E$7:$E$8</definedName>
    <definedName name="rngWRCountries">_com.sap.fpm.settings.hidden!$BF$7:$BF$8</definedName>
    <definedName name="rngWRevCalcType">_com.sap.fpm.settings.hidden!$AH$7:$AH$11</definedName>
    <definedName name="tblCERPObjectsRevenueRates">_com.sap.fpm.settings.hidden!$BK$6:$BL$8</definedName>
    <definedName name="tblCompCodes">_com.sap.fpm.settings.hidden!$AC$6:$AE$120</definedName>
    <definedName name="tblCurrencies">_com.sap.fpm.settings.hidden!$Z$6:$AA$106</definedName>
    <definedName name="tblEffortStructureSummary">Planning!$B$22:$J$23</definedName>
    <definedName name="tblEffortSummary">Planning!$B$19:$J$23</definedName>
    <definedName name="tblERPObjects">_com.sap.fpm.settings.hidden!$BN$6:$BO$8</definedName>
    <definedName name="tblExpensesPlanning">Planning!$B$29:$J$31</definedName>
    <definedName name="tblExpensesStructureSummary">Planning!$B$42:$J$43</definedName>
    <definedName name="tblExpenseSummary">Planning!$B$33:$J$43</definedName>
    <definedName name="tblExpLevels">_com.sap.fpm.settings.hidden!$T$6:$U$14</definedName>
    <definedName name="tblGLevels">_com.sap.fpm.settings.hidden!$Q$6:$R$12</definedName>
    <definedName name="tblPivotSource">_com.sap.ip.bi.xl.hiddensheet!$A$1</definedName>
    <definedName name="tblPlanningTravelExpenses">Planning!$B$25:$J$27</definedName>
    <definedName name="tblPlanStructureTravel">Intro!$B$30:$B$32</definedName>
    <definedName name="tblPlanStructureWorkAndOther">Intro!$B$28:$B$30</definedName>
    <definedName name="tblPlanValues">Planning!$B$15:$J$17</definedName>
    <definedName name="tblRemoteShare">_com.sap.fpm.settings.hidden!$W$6:$X$18</definedName>
    <definedName name="tblResources">Parameters!$B$14:$R$16</definedName>
    <definedName name="tblResourcesData">Parameters!$B$15:$N$16</definedName>
    <definedName name="tblResTypes">_com.sap.fpm.settings.hidden!$K$6:$O$18</definedName>
    <definedName name="tblRevenueStructureSummary">Planning!$B$52:$J$53</definedName>
    <definedName name="tblRevenueSummary">Planning!$B$45:$J$53</definedName>
    <definedName name="tblRevRates">Parameters!$B$18:$R$20</definedName>
    <definedName name="tblServiceElements">_com.sap.fpm.settings.hidden!$AS$6:$AX$8</definedName>
    <definedName name="tblSettings">_com.sap.fpm.settings.hidden!$B$6:$C$14</definedName>
    <definedName name="tblShipToCountries">_com.sap.fpm.settings.hidden!$AP$6:$AQ$8</definedName>
    <definedName name="tblSpecialLocation">_com.sap.fpm.settings.hidden!$AZ$6:$BB$8</definedName>
    <definedName name="tblTERPObjects">_com.sap.fpm.settings.hidden!$H$6:$I$8</definedName>
    <definedName name="tblTravVariants">Parameters!$B$23:$R$25</definedName>
    <definedName name="tblTravVariantsRevenues">Parameters!$B$26:$R$28</definedName>
    <definedName name="tblTRevCalcType">_com.sap.fpm.settings.hidden!$AJ$6:$AK$10</definedName>
    <definedName name="tblTRevERPObj">Parameters!$B$10:$R$12</definedName>
    <definedName name="tblTVarCalcType">_com.sap.fpm.settings.hidden!$AM$6:$AN$10</definedName>
    <definedName name="tblVSOECheckSummary">Planning!$B$6:$D$12</definedName>
    <definedName name="tblWERPObjects">_com.sap.fpm.settings.hidden!$E$6:$F$8</definedName>
    <definedName name="tblWRCountries">_com.sap.fpm.settings.hidden!$BD$7:$BD$8</definedName>
    <definedName name="tblWRCountriesCurrencies">_com.sap.fpm.settings.hidden!$BF$6:$BG$8</definedName>
    <definedName name="tblWRCurrencies">_com.sap.fpm.settings.hidden!$BI$7:$BI$8</definedName>
    <definedName name="tblWRevCalcType">_com.sap.fpm.settings.hidden!$AG$6:$AH$11</definedName>
    <definedName name="tblWRevERPObj">Parameters!$B$6:$R$8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4" l="1"/>
  <c r="P23" i="4" l="1"/>
  <c r="I25" i="5" l="1"/>
  <c r="B24" i="5"/>
  <c r="K26" i="4" l="1"/>
  <c r="C14" i="2" l="1"/>
  <c r="A3" i="7" l="1"/>
  <c r="B14" i="5" l="1"/>
  <c r="B28" i="5" l="1"/>
  <c r="I29" i="5"/>
  <c r="B44" i="5" l="1"/>
  <c r="B32" i="5"/>
  <c r="B18" i="5"/>
  <c r="B8" i="5" l="1"/>
  <c r="B11" i="5"/>
  <c r="A3" i="5" l="1"/>
  <c r="A3" i="4"/>
  <c r="A3" i="3"/>
  <c r="K18" i="4" l="1"/>
  <c r="B7" i="5" l="1"/>
  <c r="B10" i="5"/>
</calcChain>
</file>

<file path=xl/comments1.xml><?xml version="1.0" encoding="utf-8"?>
<comments xmlns="http://schemas.openxmlformats.org/spreadsheetml/2006/main">
  <authors>
    <author>Borisov, Oleg (external - Project)</author>
    <author>Lazarev, Michael</author>
    <author>Voronetski, Maxim (external - Project)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  <charset val="204"/>
          </rPr>
          <t>Feature to be delivered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Doubleclick on a cell for a search help</t>
        </r>
      </text>
    </comment>
    <comment ref="I14" authorId="2" shapeId="0">
      <text>
        <r>
          <rPr>
            <b/>
            <sz val="9"/>
            <color indexed="81"/>
            <rFont val="Tahoma"/>
            <family val="2"/>
          </rPr>
          <t>Free text field to indicate the name of the 3rd Party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Doubleclick on a cell for a search help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Doubleclick on a cell for a search help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I26" authorId="1" shapeId="0">
      <text>
        <r>
          <rPr>
            <b/>
            <sz val="9"/>
            <color indexed="81"/>
            <rFont val="Tahoma"/>
            <family val="2"/>
            <charset val="204"/>
          </rPr>
          <t>Lump Sum per Work Effort Day to calculate Travel Revenue</t>
        </r>
      </text>
    </comment>
    <comment ref="J26" authorId="1" shapeId="0">
      <text>
        <r>
          <rPr>
            <b/>
            <sz val="9"/>
            <color indexed="81"/>
            <rFont val="Tahoma"/>
            <family val="2"/>
            <charset val="204"/>
          </rPr>
          <t>Lump Sum per Travel Effort Day to get Travel Effort Revenue</t>
        </r>
      </text>
    </comment>
  </commentList>
</comments>
</file>

<file path=xl/comments2.xml><?xml version="1.0" encoding="utf-8"?>
<comments xmlns="http://schemas.openxmlformats.org/spreadsheetml/2006/main">
  <authors>
    <author>Borisov, Oleg (external - Project)</author>
    <author>Lazarev, Michael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  <charset val="204"/>
          </rPr>
          <t>Reduces Travel Cost and Travel Revenue Proportionally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Double click on a red cell to see details of check</t>
        </r>
      </text>
    </comment>
  </commentList>
</comments>
</file>

<file path=xl/comments3.xml><?xml version="1.0" encoding="utf-8"?>
<comments xmlns="http://schemas.openxmlformats.org/spreadsheetml/2006/main">
  <authors>
    <author>Borisov, Oleg (external - Project)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CD/PS - Custom Development/Professional Services
PE - Premium Engagements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PR - Pricing
FC - Forecasting
CR - Change Request</t>
        </r>
      </text>
    </comment>
  </commentList>
</comments>
</file>

<file path=xl/sharedStrings.xml><?xml version="1.0" encoding="utf-8"?>
<sst xmlns="http://schemas.openxmlformats.org/spreadsheetml/2006/main" count="956" uniqueCount="720">
  <si>
    <t>Settings</t>
  </si>
  <si>
    <t>Major</t>
  </si>
  <si>
    <t>Minor</t>
  </si>
  <si>
    <t>Build</t>
  </si>
  <si>
    <t>Line of Service</t>
  </si>
  <si>
    <t>Process</t>
  </si>
  <si>
    <t>Process Variant</t>
  </si>
  <si>
    <t>Standard</t>
  </si>
  <si>
    <t>Financial Planning Process</t>
  </si>
  <si>
    <t>Master Project</t>
  </si>
  <si>
    <t>Financial Plan</t>
  </si>
  <si>
    <t>Financial Plan Version</t>
  </si>
  <si>
    <t>Contracting Sales Organization</t>
  </si>
  <si>
    <t>Sold-to Party Name</t>
  </si>
  <si>
    <t>Opportunity Number</t>
  </si>
  <si>
    <t>Project Start Date</t>
  </si>
  <si>
    <t>Project End Date</t>
  </si>
  <si>
    <t>Period Type</t>
  </si>
  <si>
    <t>Project Currency</t>
  </si>
  <si>
    <t>Sold-to Party Number</t>
  </si>
  <si>
    <t>Currency</t>
  </si>
  <si>
    <t>Experience Level</t>
  </si>
  <si>
    <t>Chk</t>
  </si>
  <si>
    <t>EUR</t>
  </si>
  <si>
    <t>T1</t>
  </si>
  <si>
    <t>ERP Object (Text / Description)</t>
  </si>
  <si>
    <t>Key</t>
  </si>
  <si>
    <t>Resource Types</t>
  </si>
  <si>
    <t>ZEXT</t>
  </si>
  <si>
    <t>External Resource</t>
  </si>
  <si>
    <t>Experience Levels</t>
  </si>
  <si>
    <t>T2</t>
  </si>
  <si>
    <t>T3</t>
  </si>
  <si>
    <t>Associate</t>
  </si>
  <si>
    <t>Specialist</t>
  </si>
  <si>
    <t>Senior</t>
  </si>
  <si>
    <t>Expert</t>
  </si>
  <si>
    <t>T4PF</t>
  </si>
  <si>
    <t>Chief Expert</t>
  </si>
  <si>
    <t>T5PF</t>
  </si>
  <si>
    <t>Text</t>
  </si>
  <si>
    <t>Currencies</t>
  </si>
  <si>
    <t>Albanian Lek</t>
  </si>
  <si>
    <t>ALL</t>
  </si>
  <si>
    <t>Algerian Dinar</t>
  </si>
  <si>
    <t>DZD</t>
  </si>
  <si>
    <t>Angolan Kwanza</t>
  </si>
  <si>
    <t>AOA</t>
  </si>
  <si>
    <t>Argentine Peso</t>
  </si>
  <si>
    <t>ARS</t>
  </si>
  <si>
    <t>Australian Dollar</t>
  </si>
  <si>
    <t>AUD</t>
  </si>
  <si>
    <t>Azerbaijan New Manat</t>
  </si>
  <si>
    <t>AZN</t>
  </si>
  <si>
    <t>Bahrain Dinar</t>
  </si>
  <si>
    <t>BHD</t>
  </si>
  <si>
    <t>Bangladeshi taka</t>
  </si>
  <si>
    <t>BDT</t>
  </si>
  <si>
    <t>Barbados dollars</t>
  </si>
  <si>
    <t>BBD</t>
  </si>
  <si>
    <t>Belarusian Ruble</t>
  </si>
  <si>
    <t>BYR</t>
  </si>
  <si>
    <t>Benin C.f.A. Franc</t>
  </si>
  <si>
    <t>XOF</t>
  </si>
  <si>
    <t>Bosnia and Herzegovina Convertible Mark</t>
  </si>
  <si>
    <t>BAM</t>
  </si>
  <si>
    <t>Botsuana Pula (Botswana)</t>
  </si>
  <si>
    <t>BWP</t>
  </si>
  <si>
    <t>Brazilian Real</t>
  </si>
  <si>
    <t>BRL</t>
  </si>
  <si>
    <t>British Pound</t>
  </si>
  <si>
    <t>GBP</t>
  </si>
  <si>
    <t>Bruneian Dollar</t>
  </si>
  <si>
    <t>BND</t>
  </si>
  <si>
    <t>Bulgarian Lew</t>
  </si>
  <si>
    <t>BGN</t>
  </si>
  <si>
    <t>Canadian Dollar</t>
  </si>
  <si>
    <t>CAD</t>
  </si>
  <si>
    <t>Cayman Islands Dollar</t>
  </si>
  <si>
    <t>KYD</t>
  </si>
  <si>
    <t>Chilean Peso</t>
  </si>
  <si>
    <t>CLP</t>
  </si>
  <si>
    <t>Chinese Yuan</t>
  </si>
  <si>
    <t>CNY</t>
  </si>
  <si>
    <t>Columbian Peso</t>
  </si>
  <si>
    <t>COP</t>
  </si>
  <si>
    <t>Congolese franc</t>
  </si>
  <si>
    <t>CDF</t>
  </si>
  <si>
    <t>Costa Rican Colon</t>
  </si>
  <si>
    <t>CRC</t>
  </si>
  <si>
    <t>Croatian Kuna</t>
  </si>
  <si>
    <t>HRK</t>
  </si>
  <si>
    <t>Czech Koruna</t>
  </si>
  <si>
    <t>CZK</t>
  </si>
  <si>
    <t>Danish Krone</t>
  </si>
  <si>
    <t>DKK</t>
  </si>
  <si>
    <t>Dominican Peso</t>
  </si>
  <si>
    <t>DOP</t>
  </si>
  <si>
    <t>Ecuadorian Sucre</t>
  </si>
  <si>
    <t>ECS</t>
  </si>
  <si>
    <t>Egyptian Pound</t>
  </si>
  <si>
    <t>EGP</t>
  </si>
  <si>
    <t>El Salvador Colon</t>
  </si>
  <si>
    <t>SVC</t>
  </si>
  <si>
    <t>Emirian Dirham</t>
  </si>
  <si>
    <t>AED</t>
  </si>
  <si>
    <t>Ethiopian Birr</t>
  </si>
  <si>
    <t>ETB</t>
  </si>
  <si>
    <t>Euro</t>
  </si>
  <si>
    <t>Ghanaian cedi</t>
  </si>
  <si>
    <t>GHS</t>
  </si>
  <si>
    <t>Guatemalan Quetzal</t>
  </si>
  <si>
    <t>GTQ</t>
  </si>
  <si>
    <t>Honduran Lempira</t>
  </si>
  <si>
    <t>HNL</t>
  </si>
  <si>
    <t>Hong Kong Dollar</t>
  </si>
  <si>
    <t>HKD</t>
  </si>
  <si>
    <t>Hungarian Forint</t>
  </si>
  <si>
    <t>HUF</t>
  </si>
  <si>
    <t>Icelandic Krona</t>
  </si>
  <si>
    <t>ISK</t>
  </si>
  <si>
    <t>Indian Rupee</t>
  </si>
  <si>
    <t>INR</t>
  </si>
  <si>
    <t>Indonesian Rupiah</t>
  </si>
  <si>
    <t>RP</t>
  </si>
  <si>
    <t>Iranian Rial</t>
  </si>
  <si>
    <t>IRR</t>
  </si>
  <si>
    <t>Iraqi Dinar</t>
  </si>
  <si>
    <t>IQD</t>
  </si>
  <si>
    <t>Israeli Shekel</t>
  </si>
  <si>
    <t>ILS</t>
  </si>
  <si>
    <t>Jamaican Dollar</t>
  </si>
  <si>
    <t>JMD</t>
  </si>
  <si>
    <t>Japanese Yen</t>
  </si>
  <si>
    <t>JPY</t>
  </si>
  <si>
    <t>Jordanian Dinar</t>
  </si>
  <si>
    <t>JOD</t>
  </si>
  <si>
    <t>Kazachstan Tenge</t>
  </si>
  <si>
    <t>KZT</t>
  </si>
  <si>
    <t>Kenyan Shilling</t>
  </si>
  <si>
    <t>KES</t>
  </si>
  <si>
    <t>Kuwaiti Dinar</t>
  </si>
  <si>
    <t>KWD</t>
  </si>
  <si>
    <t>Lebanese Pound</t>
  </si>
  <si>
    <t>LBP</t>
  </si>
  <si>
    <t>Lettland Lats</t>
  </si>
  <si>
    <t>LVL</t>
  </si>
  <si>
    <t>Litauen Litas</t>
  </si>
  <si>
    <t>LTL</t>
  </si>
  <si>
    <t>Macau Pataca</t>
  </si>
  <si>
    <t>MOP</t>
  </si>
  <si>
    <t>Malaysian Ringgit</t>
  </si>
  <si>
    <t>MYR</t>
  </si>
  <si>
    <t>Mauritian rupee</t>
  </si>
  <si>
    <t>MUR</t>
  </si>
  <si>
    <t>Moroccan Dirham</t>
  </si>
  <si>
    <t>MAD</t>
  </si>
  <si>
    <t>Mozambican metical</t>
  </si>
  <si>
    <t>MZN</t>
  </si>
  <si>
    <t>Namibien $</t>
  </si>
  <si>
    <t>NAD</t>
  </si>
  <si>
    <t>Netherlands Antillean Guilder</t>
  </si>
  <si>
    <t>ANG</t>
  </si>
  <si>
    <t>New Mexican Peso</t>
  </si>
  <si>
    <t>MXN</t>
  </si>
  <si>
    <t>New Peruvian Sol</t>
  </si>
  <si>
    <t>PEN</t>
  </si>
  <si>
    <t>New Zealand Dollar</t>
  </si>
  <si>
    <t>NZD</t>
  </si>
  <si>
    <t>Nigerian Naira</t>
  </si>
  <si>
    <t>NGN</t>
  </si>
  <si>
    <t>Norwegian Krone</t>
  </si>
  <si>
    <t>NOK</t>
  </si>
  <si>
    <t>Omani Rial</t>
  </si>
  <si>
    <t>OMR</t>
  </si>
  <si>
    <t>Pakistan Rupee</t>
  </si>
  <si>
    <t>PKR</t>
  </si>
  <si>
    <t>Panamanian Balboas</t>
  </si>
  <si>
    <t>PAB</t>
  </si>
  <si>
    <t>Papua New Guinean Kina</t>
  </si>
  <si>
    <t>PGK</t>
  </si>
  <si>
    <t>Philippine Peso</t>
  </si>
  <si>
    <t>PHP</t>
  </si>
  <si>
    <t>Polish Zloty</t>
  </si>
  <si>
    <t>PLN</t>
  </si>
  <si>
    <t>Qatar Riyal</t>
  </si>
  <si>
    <t>QAR</t>
  </si>
  <si>
    <t>Romanian Leu</t>
  </si>
  <si>
    <t>ROL</t>
  </si>
  <si>
    <t>RON</t>
  </si>
  <si>
    <t>Russian Ruble</t>
  </si>
  <si>
    <t>RUN</t>
  </si>
  <si>
    <t>Saudi Riyal</t>
  </si>
  <si>
    <t>SAR</t>
  </si>
  <si>
    <t>Serbian Dinar</t>
  </si>
  <si>
    <t>CSD</t>
  </si>
  <si>
    <t>Singapore Dollar</t>
  </si>
  <si>
    <t>SGD</t>
  </si>
  <si>
    <t>South African Rand</t>
  </si>
  <si>
    <t>ZAR</t>
  </si>
  <si>
    <t>South Korean Won</t>
  </si>
  <si>
    <t>WON</t>
  </si>
  <si>
    <t>South Sudanese Pound</t>
  </si>
  <si>
    <t>SSP</t>
  </si>
  <si>
    <t>Sri Lankan rupee</t>
  </si>
  <si>
    <t>LKR</t>
  </si>
  <si>
    <t>Swedish Krona</t>
  </si>
  <si>
    <t>SEK</t>
  </si>
  <si>
    <t>Swiss Franc</t>
  </si>
  <si>
    <t>CHF</t>
  </si>
  <si>
    <t>Syrian Pound</t>
  </si>
  <si>
    <t>SYP</t>
  </si>
  <si>
    <t>Taiwan Dollar</t>
  </si>
  <si>
    <t>TWD</t>
  </si>
  <si>
    <t>Tanzanian shilling</t>
  </si>
  <si>
    <t>TZS</t>
  </si>
  <si>
    <t>Thailand Baht</t>
  </si>
  <si>
    <t>THB</t>
  </si>
  <si>
    <t>Trinidad&amp;Tobago Dollar</t>
  </si>
  <si>
    <t>TTD</t>
  </si>
  <si>
    <t>Tunisian Dinar</t>
  </si>
  <si>
    <t>TND</t>
  </si>
  <si>
    <t>Turkish Lira</t>
  </si>
  <si>
    <t>TRY</t>
  </si>
  <si>
    <t>Ugandan shilling</t>
  </si>
  <si>
    <t>UGX</t>
  </si>
  <si>
    <t>Ukrainian Hryvnia</t>
  </si>
  <si>
    <t>UAH</t>
  </si>
  <si>
    <t>Unidad de Fomento</t>
  </si>
  <si>
    <t>CLF</t>
  </si>
  <si>
    <t>US Dollar</t>
  </si>
  <si>
    <t>USD</t>
  </si>
  <si>
    <t>Venezuelan Bolivar Fuerte (01.01.2008)</t>
  </si>
  <si>
    <t>VEF</t>
  </si>
  <si>
    <t>Vietnam Dong</t>
  </si>
  <si>
    <t>VND</t>
  </si>
  <si>
    <t>Yemeni Rial</t>
  </si>
  <si>
    <t>YER</t>
  </si>
  <si>
    <t>Ship-to Country</t>
  </si>
  <si>
    <t>Service Material</t>
  </si>
  <si>
    <t>Calculation Type</t>
  </si>
  <si>
    <t>Object ID</t>
  </si>
  <si>
    <t>Resource Type</t>
  </si>
  <si>
    <t>Service Element</t>
  </si>
  <si>
    <t>List Rate</t>
  </si>
  <si>
    <t>Company Code</t>
  </si>
  <si>
    <t>G-Level</t>
  </si>
  <si>
    <t>Work Days a Trip</t>
  </si>
  <si>
    <t>UoM</t>
  </si>
  <si>
    <t>Res.ID Base</t>
  </si>
  <si>
    <t>ZINT</t>
  </si>
  <si>
    <t>Internal Resource</t>
  </si>
  <si>
    <t>ZEXF</t>
  </si>
  <si>
    <t>ZSYS</t>
  </si>
  <si>
    <t>ZOTH</t>
  </si>
  <si>
    <t>Other Expense</t>
  </si>
  <si>
    <t>ZRSK</t>
  </si>
  <si>
    <t>Risk Reserve</t>
  </si>
  <si>
    <t>Company Codes</t>
  </si>
  <si>
    <t>Curr.</t>
  </si>
  <si>
    <t>0816</t>
  </si>
  <si>
    <t>Ariba Czech s.r.o.</t>
  </si>
  <si>
    <t>0818</t>
  </si>
  <si>
    <t>Ariba France, S.A.S.</t>
  </si>
  <si>
    <t>0822</t>
  </si>
  <si>
    <t>Ariba Iberia S.L.</t>
  </si>
  <si>
    <t>0800</t>
  </si>
  <si>
    <t>Ariba Inc.</t>
  </si>
  <si>
    <t>0809</t>
  </si>
  <si>
    <t>Ariba India Pvt. Ltd.</t>
  </si>
  <si>
    <t>0811</t>
  </si>
  <si>
    <t>Ariba Intern. Singapur</t>
  </si>
  <si>
    <t>0823</t>
  </si>
  <si>
    <t>Ariba Intern. Sweden</t>
  </si>
  <si>
    <t>0821</t>
  </si>
  <si>
    <t>Ariba Slovak Republic sro</t>
  </si>
  <si>
    <t>0827</t>
  </si>
  <si>
    <t>Ariba Technol. Netherland</t>
  </si>
  <si>
    <t>0808</t>
  </si>
  <si>
    <t>Ariba Technologies India</t>
  </si>
  <si>
    <t>0855</t>
  </si>
  <si>
    <t>Hybris (US) Corp.</t>
  </si>
  <si>
    <t>0851</t>
  </si>
  <si>
    <t>hybris AG</t>
  </si>
  <si>
    <t>0867</t>
  </si>
  <si>
    <t>Hybris AG (Office Italy)</t>
  </si>
  <si>
    <t>0852</t>
  </si>
  <si>
    <t>Hybris Canada, Inc.</t>
  </si>
  <si>
    <t>0856</t>
  </si>
  <si>
    <t>Hybris France SAS</t>
  </si>
  <si>
    <t>0853</t>
  </si>
  <si>
    <t>Hybris GmbH</t>
  </si>
  <si>
    <t>0857</t>
  </si>
  <si>
    <t>Hybris Netherlands BV</t>
  </si>
  <si>
    <t>0858</t>
  </si>
  <si>
    <t>Hybris Software AB</t>
  </si>
  <si>
    <t>0854</t>
  </si>
  <si>
    <t>Hybris Sp.z.o.o.</t>
  </si>
  <si>
    <t>0859</t>
  </si>
  <si>
    <t>Hybris UK Ltd.</t>
  </si>
  <si>
    <t>0704</t>
  </si>
  <si>
    <t>iAS Solutions, Inc.</t>
  </si>
  <si>
    <t>0804</t>
  </si>
  <si>
    <t>Nihon Ariba K.K.</t>
  </si>
  <si>
    <t>0016</t>
  </si>
  <si>
    <t>NV SAP Belgium SA</t>
  </si>
  <si>
    <t>0072</t>
  </si>
  <si>
    <t>PT SAP Indonesia</t>
  </si>
  <si>
    <t>0840</t>
  </si>
  <si>
    <t>Quadrem Africa Pty. Ltd.</t>
  </si>
  <si>
    <t>0833</t>
  </si>
  <si>
    <t>Quadrem Brazil Ltda.</t>
  </si>
  <si>
    <t>0834</t>
  </si>
  <si>
    <t>Quadrem Chile Ltda.</t>
  </si>
  <si>
    <t>0285</t>
  </si>
  <si>
    <t>SAP Africa Region (Pty)</t>
  </si>
  <si>
    <t>0008</t>
  </si>
  <si>
    <t>SAP AMERICA, INC.</t>
  </si>
  <si>
    <t>0305</t>
  </si>
  <si>
    <t>SAP Andina y d.Caribe VE</t>
  </si>
  <si>
    <t>0061</t>
  </si>
  <si>
    <t>SAP Argentina</t>
  </si>
  <si>
    <t>0015</t>
  </si>
  <si>
    <t>SAP ASIA PTE LTD</t>
  </si>
  <si>
    <t>0014</t>
  </si>
  <si>
    <t>SAP AUSTRALIA PTY LTD</t>
  </si>
  <si>
    <t>0060</t>
  </si>
  <si>
    <t>SAP Brasil Ltda.</t>
  </si>
  <si>
    <t>0710</t>
  </si>
  <si>
    <t>SAP Business Services</t>
  </si>
  <si>
    <t>0009</t>
  </si>
  <si>
    <t>SAP Canada</t>
  </si>
  <si>
    <t>0068</t>
  </si>
  <si>
    <t>SAP Chile Limitada</t>
  </si>
  <si>
    <t>0038</t>
  </si>
  <si>
    <t>SAP CHINA</t>
  </si>
  <si>
    <t>0235</t>
  </si>
  <si>
    <t>SAP CIS LLC</t>
  </si>
  <si>
    <t>0069</t>
  </si>
  <si>
    <t>SAP Colombia SAS</t>
  </si>
  <si>
    <t>0040</t>
  </si>
  <si>
    <t>SAP CR, spol. s r.o.</t>
  </si>
  <si>
    <t>0011</t>
  </si>
  <si>
    <t>SAP Denmark</t>
  </si>
  <si>
    <t>0023</t>
  </si>
  <si>
    <t>SAP Deutschland SE &amp;Co.KG</t>
  </si>
  <si>
    <t>0377</t>
  </si>
  <si>
    <t>SAP East Africa Limited</t>
  </si>
  <si>
    <t>0340</t>
  </si>
  <si>
    <t>SAP Egypt LLC</t>
  </si>
  <si>
    <t>0006</t>
  </si>
  <si>
    <t>SAP Espana</t>
  </si>
  <si>
    <t>0046</t>
  </si>
  <si>
    <t>SAP Finland</t>
  </si>
  <si>
    <t>0005</t>
  </si>
  <si>
    <t>SAP France</t>
  </si>
  <si>
    <t>0219</t>
  </si>
  <si>
    <t>SAP Global Marketing</t>
  </si>
  <si>
    <t>0058</t>
  </si>
  <si>
    <t>SAP Hellas S.A.</t>
  </si>
  <si>
    <t>0074</t>
  </si>
  <si>
    <t>SAP HONG KONG</t>
  </si>
  <si>
    <t>0082</t>
  </si>
  <si>
    <t>SAP Hrvatska d.o.o.</t>
  </si>
  <si>
    <t>0048</t>
  </si>
  <si>
    <t>SAP Hungary Kft.</t>
  </si>
  <si>
    <t>0071</t>
  </si>
  <si>
    <t>SAP INDIA</t>
  </si>
  <si>
    <t>0265</t>
  </si>
  <si>
    <t>SAP Industries, Inc.</t>
  </si>
  <si>
    <t>0064</t>
  </si>
  <si>
    <t>SAP INTERNATIONAL, INC.</t>
  </si>
  <si>
    <t>0241</t>
  </si>
  <si>
    <t>SAP Israel Ltd.</t>
  </si>
  <si>
    <t>0010</t>
  </si>
  <si>
    <t>SAP Italia S.p.A.</t>
  </si>
  <si>
    <t>0032</t>
  </si>
  <si>
    <t>SAP Japan Co., Ltd.</t>
  </si>
  <si>
    <t>0245</t>
  </si>
  <si>
    <t>SAP Kazakhstan</t>
  </si>
  <si>
    <t>0039</t>
  </si>
  <si>
    <t>SAP KOREA LTD</t>
  </si>
  <si>
    <t>0087</t>
  </si>
  <si>
    <t>SAP KSA SW Sales LLC</t>
  </si>
  <si>
    <t>0086</t>
  </si>
  <si>
    <t>SAP KSA SW Services LLC</t>
  </si>
  <si>
    <t>0236</t>
  </si>
  <si>
    <t>SAP Labs Bulgaria EOOD</t>
  </si>
  <si>
    <t>0365</t>
  </si>
  <si>
    <t>SAP Labs CIS</t>
  </si>
  <si>
    <t>0075</t>
  </si>
  <si>
    <t>SAP Labs France S.A.S.</t>
  </si>
  <si>
    <t>0076</t>
  </si>
  <si>
    <t>SAP LABS INDIA PVT. LTD.</t>
  </si>
  <si>
    <t>0091</t>
  </si>
  <si>
    <t>SAP Labs Israel Ltd.</t>
  </si>
  <si>
    <t>0063</t>
  </si>
  <si>
    <t>SAP Labs, LLC</t>
  </si>
  <si>
    <t>0379</t>
  </si>
  <si>
    <t>SAP Latvia SIA</t>
  </si>
  <si>
    <t>0029</t>
  </si>
  <si>
    <t>SAP Luxembourg S.A.</t>
  </si>
  <si>
    <t>0030</t>
  </si>
  <si>
    <t>SAP MALAYSIA</t>
  </si>
  <si>
    <t>0088</t>
  </si>
  <si>
    <t>SAP MENA LLC</t>
  </si>
  <si>
    <t>0364</t>
  </si>
  <si>
    <t>SAP MENA QSTP BRANCH</t>
  </si>
  <si>
    <t>0035</t>
  </si>
  <si>
    <t>SAP Mexico</t>
  </si>
  <si>
    <t>0004</t>
  </si>
  <si>
    <t>SAP Nederland BV</t>
  </si>
  <si>
    <t>0013</t>
  </si>
  <si>
    <t>SAP NEW ZEALAND LIMITED</t>
  </si>
  <si>
    <t>0202</t>
  </si>
  <si>
    <t>SAP Nigeria (Ltd.)</t>
  </si>
  <si>
    <t>0018</t>
  </si>
  <si>
    <t>SAP Norway</t>
  </si>
  <si>
    <t>0003</t>
  </si>
  <si>
    <t>SAP Oesterreich</t>
  </si>
  <si>
    <t>0067</t>
  </si>
  <si>
    <t>SAP Peru SAC</t>
  </si>
  <si>
    <t>0037</t>
  </si>
  <si>
    <t>SAP PHILIPPINES INC.</t>
  </si>
  <si>
    <t>0044</t>
  </si>
  <si>
    <t>SAP Polska Sp.z.o.o.</t>
  </si>
  <si>
    <t>0225</t>
  </si>
  <si>
    <t>SAP Portals Israel Ltd.</t>
  </si>
  <si>
    <t>0033</t>
  </si>
  <si>
    <t>SAP Portugal</t>
  </si>
  <si>
    <t>0330</t>
  </si>
  <si>
    <t>SAP Public Serv. Hungary</t>
  </si>
  <si>
    <t>0065</t>
  </si>
  <si>
    <t>SAP Public Services, Inc.</t>
  </si>
  <si>
    <t>0077</t>
  </si>
  <si>
    <t>SAP Puerto Rico GmbH LLC</t>
  </si>
  <si>
    <t>0284</t>
  </si>
  <si>
    <t>SAP S. Africa (Pty) Ltd</t>
  </si>
  <si>
    <t>0002</t>
  </si>
  <si>
    <t>SAP Schweiz</t>
  </si>
  <si>
    <t>0001</t>
  </si>
  <si>
    <t>SAP SE</t>
  </si>
  <si>
    <t>0059</t>
  </si>
  <si>
    <t>SAP Serv. &amp; Supp. Centre</t>
  </si>
  <si>
    <t>0280</t>
  </si>
  <si>
    <t>SAP Slovenia</t>
  </si>
  <si>
    <t>0319</t>
  </si>
  <si>
    <t>SAP Slovensko s.r.o.</t>
  </si>
  <si>
    <t>0012</t>
  </si>
  <si>
    <t>SAP Sweden</t>
  </si>
  <si>
    <t>0073</t>
  </si>
  <si>
    <t>SAP TAIWAN</t>
  </si>
  <si>
    <t>0036</t>
  </si>
  <si>
    <t>SAP THAILAND LTD</t>
  </si>
  <si>
    <t>0256</t>
  </si>
  <si>
    <t>SAP TURKEY</t>
  </si>
  <si>
    <t>0007</t>
  </si>
  <si>
    <t>SAP UK Limited</t>
  </si>
  <si>
    <t>0218</t>
  </si>
  <si>
    <t>SAP Ukraine</t>
  </si>
  <si>
    <t>0269</t>
  </si>
  <si>
    <t>SAP West Balkans</t>
  </si>
  <si>
    <t>0081</t>
  </si>
  <si>
    <t>SC SAP Romania SRL</t>
  </si>
  <si>
    <t>0767</t>
  </si>
  <si>
    <t>SFSF (Philippines), Inc.</t>
  </si>
  <si>
    <t>0766</t>
  </si>
  <si>
    <t>SFSF Australia Pty Ltd.</t>
  </si>
  <si>
    <t>0769</t>
  </si>
  <si>
    <t>SFSF Japan K.K.</t>
  </si>
  <si>
    <t>0758</t>
  </si>
  <si>
    <t>SFSF Netherlands B.V.</t>
  </si>
  <si>
    <t>0755</t>
  </si>
  <si>
    <t>SuccessFactors (UK) Limit</t>
  </si>
  <si>
    <t>0753</t>
  </si>
  <si>
    <t>SuccessFactors Canada Inc</t>
  </si>
  <si>
    <t>0750</t>
  </si>
  <si>
    <t>SuccessFactors, Inc.</t>
  </si>
  <si>
    <t>0700</t>
  </si>
  <si>
    <t>Sybase, Inc.</t>
  </si>
  <si>
    <t>0727</t>
  </si>
  <si>
    <t>SYSoftware(China)CoLtd</t>
  </si>
  <si>
    <t>0728</t>
  </si>
  <si>
    <t>SYSoftwareIndiaPrivateLtd</t>
  </si>
  <si>
    <t>0866</t>
  </si>
  <si>
    <t>XXHybris Austria GmbH</t>
  </si>
  <si>
    <t>Work Revenue Calculation Types</t>
  </si>
  <si>
    <t>Travel Calculation Types</t>
  </si>
  <si>
    <t>CDP T&amp;M</t>
  </si>
  <si>
    <t>Consulting T&amp;M</t>
  </si>
  <si>
    <t>CDP FPP</t>
  </si>
  <si>
    <t>Consulting FPP</t>
  </si>
  <si>
    <t>Travel Revenue Calculation Types</t>
  </si>
  <si>
    <t>Lump Sum a Day</t>
  </si>
  <si>
    <t>G-Levels</t>
  </si>
  <si>
    <t>Name</t>
  </si>
  <si>
    <t>A</t>
  </si>
  <si>
    <t>PR</t>
  </si>
  <si>
    <t>Ship-to Countries</t>
  </si>
  <si>
    <t>Service Elements</t>
  </si>
  <si>
    <t>Risk Level</t>
  </si>
  <si>
    <t>VSOE Model Validity Date</t>
  </si>
  <si>
    <t>Def.Exp.Level</t>
  </si>
  <si>
    <t>Allowed Upskill</t>
  </si>
  <si>
    <t>Allowed Downskill</t>
  </si>
  <si>
    <t>0</t>
  </si>
  <si>
    <t>WD</t>
  </si>
  <si>
    <t>EXP</t>
  </si>
  <si>
    <t>Resource Name</t>
  </si>
  <si>
    <t>3rd Party</t>
  </si>
  <si>
    <t>%Remote</t>
  </si>
  <si>
    <t>Remote Shares</t>
  </si>
  <si>
    <t>100</t>
  </si>
  <si>
    <t>0%</t>
  </si>
  <si>
    <t>100%</t>
  </si>
  <si>
    <t>Key Figure</t>
  </si>
  <si>
    <t>OK</t>
  </si>
  <si>
    <t>Travel Variant Name</t>
  </si>
  <si>
    <t>ZINF</t>
  </si>
  <si>
    <t>Global Price Level 0 (G0)</t>
  </si>
  <si>
    <t>Global Price Level 1 (G1)</t>
  </si>
  <si>
    <t>Global Price Level 2 (G2)</t>
  </si>
  <si>
    <t>Global Price Level 3 (G3)</t>
  </si>
  <si>
    <t>Global Price Level 4 (G4)</t>
  </si>
  <si>
    <t>P</t>
  </si>
  <si>
    <t>CDPT&amp;M</t>
  </si>
  <si>
    <t>CONT&amp;M</t>
  </si>
  <si>
    <t>CDPFPP</t>
  </si>
  <si>
    <t>CONFPP</t>
  </si>
  <si>
    <t>LSUMD</t>
  </si>
  <si>
    <t>TCREIM</t>
  </si>
  <si>
    <t>000000000060005301</t>
  </si>
  <si>
    <t>000000000060005302</t>
  </si>
  <si>
    <t>000000000060005303</t>
  </si>
  <si>
    <t>000000000060005304</t>
  </si>
  <si>
    <t>000000000060005305</t>
  </si>
  <si>
    <t>Description</t>
  </si>
  <si>
    <t>Total</t>
  </si>
  <si>
    <t>Cost Currency</t>
  </si>
  <si>
    <t>Cost Rate/Value</t>
  </si>
  <si>
    <t>Value</t>
  </si>
  <si>
    <t>Linked Work Rev.ERP Obj.</t>
  </si>
  <si>
    <t>Linked Trav.Rev.ERP Obj.</t>
  </si>
  <si>
    <t>Pricing</t>
  </si>
  <si>
    <t>Work Revenue</t>
  </si>
  <si>
    <t>Deviation to VSOE in %</t>
  </si>
  <si>
    <t>FPP Contract Value</t>
  </si>
  <si>
    <t>Discount</t>
  </si>
  <si>
    <t>Discounted Rate</t>
  </si>
  <si>
    <t>Lump Sum Bill. Cur.</t>
  </si>
  <si>
    <t>Structure Element Name</t>
  </si>
  <si>
    <t>Revenue Rate Name</t>
  </si>
  <si>
    <t>−</t>
  </si>
  <si>
    <t>KPI</t>
  </si>
  <si>
    <t>Special Location</t>
  </si>
  <si>
    <t>Special Locations</t>
  </si>
  <si>
    <t xml:space="preserve">            Financial Planning Model</t>
  </si>
  <si>
    <t xml:space="preserve">            Settings, Static and Hidden Data</t>
  </si>
  <si>
    <t xml:space="preserve">          Header Info</t>
  </si>
  <si>
    <t xml:space="preserve">          Instructions</t>
  </si>
  <si>
    <t xml:space="preserve">          Structure Elements for Work Revenue</t>
  </si>
  <si>
    <t xml:space="preserve">          Resources</t>
  </si>
  <si>
    <t xml:space="preserve">          Revenue Rates</t>
  </si>
  <si>
    <t xml:space="preserve">          Travel Variants</t>
  </si>
  <si>
    <t xml:space="preserve">          VSOE and Profitability KPIs</t>
  </si>
  <si>
    <t>Review header data</t>
  </si>
  <si>
    <t>Review instructions</t>
  </si>
  <si>
    <t>Step</t>
  </si>
  <si>
    <t>Activity</t>
  </si>
  <si>
    <t>Maintain planned numbers (person days or currency values) in planning lines</t>
  </si>
  <si>
    <t>Review summary details per structure element and key figure</t>
  </si>
  <si>
    <t>Maintain/review work revenue calculation parameteres</t>
  </si>
  <si>
    <t>Maintain/review travel revenue calculation parameteres</t>
  </si>
  <si>
    <t>Maintain/review resources of different types</t>
  </si>
  <si>
    <t>Maintain/review project specific revenue rates</t>
  </si>
  <si>
    <t>Maintain/review travel variants</t>
  </si>
  <si>
    <t>Review VSOE and profitablity KPIs</t>
  </si>
  <si>
    <t>Navigation</t>
  </si>
  <si>
    <t>Header Info</t>
  </si>
  <si>
    <t>Instructions</t>
  </si>
  <si>
    <t>Structure Elements for Work Revenue</t>
  </si>
  <si>
    <t>Structure Elements for Travel Revenue</t>
  </si>
  <si>
    <t>Resources</t>
  </si>
  <si>
    <t>Revenue Rates</t>
  </si>
  <si>
    <t>Travel Variants</t>
  </si>
  <si>
    <t>Effort/Expense Planning</t>
  </si>
  <si>
    <t>VSOE and Profitability KPIs</t>
  </si>
  <si>
    <t>Analysis</t>
  </si>
  <si>
    <r>
      <t xml:space="preserve">Get ready to perform pricing:
Tab </t>
    </r>
    <r>
      <rPr>
        <b/>
        <sz val="8"/>
        <rFont val="Arial"/>
        <family val="2"/>
        <charset val="204"/>
      </rPr>
      <t>Intro</t>
    </r>
  </si>
  <si>
    <r>
      <t xml:space="preserve">Maintain/Review Calculation Parameteres:
Tab </t>
    </r>
    <r>
      <rPr>
        <b/>
        <sz val="8"/>
        <color rgb="FF000000"/>
        <rFont val="Arial"/>
        <family val="2"/>
        <charset val="204"/>
      </rPr>
      <t>Parameters</t>
    </r>
  </si>
  <si>
    <r>
      <t xml:space="preserve">Perform Planning:
Tab </t>
    </r>
    <r>
      <rPr>
        <b/>
        <sz val="8"/>
        <color rgb="FF000000"/>
        <rFont val="Arial"/>
        <family val="2"/>
        <charset val="204"/>
      </rPr>
      <t>Planning</t>
    </r>
  </si>
  <si>
    <r>
      <t xml:space="preserve">Flexibly Analyze the results:
Tab </t>
    </r>
    <r>
      <rPr>
        <b/>
        <sz val="8"/>
        <color rgb="FF000000"/>
        <rFont val="Arial"/>
        <family val="2"/>
        <charset val="204"/>
      </rPr>
      <t>Analysis</t>
    </r>
  </si>
  <si>
    <t>Select planning attributes (structure elements, resources, revenue rates etc) in planning lines</t>
  </si>
  <si>
    <t>Select needed attributes and key figures and analyze results in a pivot table</t>
  </si>
  <si>
    <t>Active</t>
  </si>
  <si>
    <t>Max Count</t>
  </si>
  <si>
    <t>Key Figure Summaries</t>
  </si>
  <si>
    <t>VSOE Midpoint</t>
  </si>
  <si>
    <t>CD/PS</t>
  </si>
  <si>
    <t xml:space="preserve">          Structure Elements for Travel Revenue</t>
  </si>
  <si>
    <t>T5PM</t>
  </si>
  <si>
    <t>T4PM</t>
  </si>
  <si>
    <t>Manager</t>
  </si>
  <si>
    <t>Chief Manager</t>
  </si>
  <si>
    <t>Internal Fixed Package</t>
  </si>
  <si>
    <t>External Fixed Package</t>
  </si>
  <si>
    <t>Contract Currency</t>
  </si>
  <si>
    <t>INTRES</t>
  </si>
  <si>
    <t>EXTRES</t>
  </si>
  <si>
    <t>INTFIX</t>
  </si>
  <si>
    <t>EXTFIX</t>
  </si>
  <si>
    <t>INTSYS</t>
  </si>
  <si>
    <t>OTHEXP</t>
  </si>
  <si>
    <t>RSKRSR</t>
  </si>
  <si>
    <t>ZWRE</t>
  </si>
  <si>
    <t>ZTRE</t>
  </si>
  <si>
    <t>Travel and Travel Effort Revenue</t>
  </si>
  <si>
    <t>ZTCO</t>
  </si>
  <si>
    <t>Travel and Travel Effort  Expenses</t>
  </si>
  <si>
    <t>ZORE</t>
  </si>
  <si>
    <t>Other Revenue</t>
  </si>
  <si>
    <t>Structure Element</t>
  </si>
  <si>
    <t>20</t>
  </si>
  <si>
    <t>20%</t>
  </si>
  <si>
    <t>40</t>
  </si>
  <si>
    <t>40%</t>
  </si>
  <si>
    <t>60</t>
  </si>
  <si>
    <t>60%</t>
  </si>
  <si>
    <t>80</t>
  </si>
  <si>
    <t>80%</t>
  </si>
  <si>
    <t>Total Travel Effort (h)</t>
  </si>
  <si>
    <t>Trav.Effort (h) a Wday</t>
  </si>
  <si>
    <t>Tr.Exp.Bill.Lump Sum</t>
  </si>
  <si>
    <t>10</t>
  </si>
  <si>
    <t>10%</t>
  </si>
  <si>
    <t>30</t>
  </si>
  <si>
    <t>30%</t>
  </si>
  <si>
    <t>50</t>
  </si>
  <si>
    <t>50%</t>
  </si>
  <si>
    <t>70</t>
  </si>
  <si>
    <t>70%</t>
  </si>
  <si>
    <t>90</t>
  </si>
  <si>
    <t>90%</t>
  </si>
  <si>
    <t xml:space="preserve">          Planning Structure</t>
  </si>
  <si>
    <t xml:space="preserve">Category </t>
  </si>
  <si>
    <t xml:space="preserve">                     → Revenue Related</t>
  </si>
  <si>
    <t>Work and Other</t>
  </si>
  <si>
    <t>Travel</t>
  </si>
  <si>
    <t>NO TRAVEL</t>
  </si>
  <si>
    <t>Yes</t>
  </si>
  <si>
    <t>Total Work Effort</t>
  </si>
  <si>
    <t>Total Travel Effort</t>
  </si>
  <si>
    <t>TOTAL EXPENSES</t>
  </si>
  <si>
    <t>Total System Expenses</t>
  </si>
  <si>
    <t>Total Work Expenses (Work Effort Related)</t>
  </si>
  <si>
    <t>Total Work Expenses (Fixed Package Related)</t>
  </si>
  <si>
    <t>Total Other Expenses</t>
  </si>
  <si>
    <t>Total Travel Effort Expenses</t>
  </si>
  <si>
    <t>Total Travel Expenses</t>
  </si>
  <si>
    <t>Total Other Revenue</t>
  </si>
  <si>
    <t>Total Travel Effort Revenue</t>
  </si>
  <si>
    <t>Total Travel Revenue</t>
  </si>
  <si>
    <t>Total Work Revenue (Fixed Package Related)</t>
  </si>
  <si>
    <t>TOTAL REVENUE</t>
  </si>
  <si>
    <t>+</t>
  </si>
  <si>
    <t>Hide/unhide Planning periods</t>
  </si>
  <si>
    <t>Country Name</t>
  </si>
  <si>
    <t>Currency Key</t>
  </si>
  <si>
    <t xml:space="preserve">Work Revenue Countries Currencies </t>
  </si>
  <si>
    <t>Work Revenue Countries</t>
  </si>
  <si>
    <t>Work Revenue Currencies</t>
  </si>
  <si>
    <t>Str.Element / Revenue or Expense</t>
  </si>
  <si>
    <t>Type</t>
  </si>
  <si>
    <t>3rd Party Name</t>
  </si>
  <si>
    <t>Total Work Revenue (Work Effort Related and FPP)</t>
  </si>
  <si>
    <t>SE Type (EXPENSE/REVENUE)</t>
  </si>
  <si>
    <t>SE Long Name (Text / Description / Type)</t>
  </si>
  <si>
    <t>Structure Elements</t>
  </si>
  <si>
    <t>Resource types of Structure Element types</t>
  </si>
  <si>
    <t>Resource Type Name</t>
  </si>
  <si>
    <t>EXPENSE</t>
  </si>
  <si>
    <t>REVENUE</t>
  </si>
  <si>
    <t>Structure Element for Trav. Expenses</t>
  </si>
  <si>
    <t>% of Work Expenses</t>
  </si>
  <si>
    <t>Expense Currency</t>
  </si>
  <si>
    <t>Str.Element for Work Expenses</t>
  </si>
  <si>
    <t>Margin in %</t>
  </si>
  <si>
    <t>FA Currency</t>
  </si>
  <si>
    <t>Resource ID</t>
  </si>
  <si>
    <t>System Expenses</t>
  </si>
  <si>
    <t>Work Expense Related ERP Objects</t>
  </si>
  <si>
    <t>Travel Expense Related ERP Objects</t>
  </si>
  <si>
    <t>Revenue Rates of Expense related Structure elements (for Lookup)</t>
  </si>
  <si>
    <t>Expense Reimbursement (%)</t>
  </si>
  <si>
    <t>No Travel Revenue</t>
  </si>
  <si>
    <t>Detailed Automatic</t>
  </si>
  <si>
    <t>Manual Entry</t>
  </si>
  <si>
    <t>M</t>
  </si>
  <si>
    <t>Additional Trip Days</t>
  </si>
  <si>
    <t>Transportation per Trip</t>
  </si>
  <si>
    <t>Accomodation per Wday</t>
  </si>
  <si>
    <t>Other per Day</t>
  </si>
  <si>
    <t>Travel Exp.Reimb.%</t>
  </si>
  <si>
    <t>Travel Effort Reimb.%</t>
  </si>
  <si>
    <t>Tr.Effort Bill.Lump Sum</t>
  </si>
  <si>
    <t>Calculate and save results to the system</t>
  </si>
  <si>
    <t>Calculate and Save</t>
  </si>
  <si>
    <t xml:space="preserve">                                                → Expenses Related</t>
  </si>
  <si>
    <t>Refresh rates and other inputs</t>
  </si>
  <si>
    <t>Refresh</t>
  </si>
  <si>
    <t>Structure Element for Trav. Revenue</t>
  </si>
  <si>
    <t>NOREV</t>
  </si>
  <si>
    <t>Str.Element for Travel Expenses</t>
  </si>
  <si>
    <t>Sorting/Grouping</t>
  </si>
  <si>
    <t>Trav.Exp. a Wday</t>
  </si>
  <si>
    <t>Travel Expenses Parameters</t>
  </si>
  <si>
    <t>Travel Revenue Parameters</t>
  </si>
  <si>
    <t>Total Risk Reserve</t>
  </si>
  <si>
    <t>Cost Rate Inflation %</t>
  </si>
  <si>
    <t xml:space="preserve">Cost Rate/Value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</si>
</sst>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##,000"/>
    <numFmt numFmtId="165" formatCode="0.0%"/>
    <numFmt numFmtId="166" formatCode="#,##0.0"/>
  </numFmts>
  <fonts count="39" x14ac:knownFonts="1">
    <font>
      <sz val="9"/>
      <color theme="1"/>
      <name val="Courier New"/>
      <family val="2"/>
      <scheme val="minor"/>
    </font>
    <font>
      <sz val="8"/>
      <color rgb="FF000000"/>
      <name val="Verdana"/>
      <family val="2"/>
    </font>
    <font>
      <sz val="8"/>
      <color rgb="FF000000"/>
      <name val="Verdana"/>
      <family val="2"/>
      <charset val="204"/>
    </font>
    <font>
      <sz val="9"/>
      <color theme="1"/>
      <name val="Arial"/>
      <family val="2"/>
      <charset val="204"/>
    </font>
    <font>
      <b/>
      <sz val="10"/>
      <color rgb="FF8E8E8E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Verdana"/>
      <family val="2"/>
    </font>
    <font>
      <b/>
      <sz val="11"/>
      <color rgb="FF8E8E8E"/>
      <name val="Arial"/>
      <family val="2"/>
      <charset val="204"/>
    </font>
    <font>
      <sz val="8"/>
      <color rgb="FF1F497D"/>
      <name val="Verdana"/>
      <family val="2"/>
      <charset val="204"/>
    </font>
    <font>
      <b/>
      <sz val="8"/>
      <color rgb="FF1F497D"/>
      <name val="Verdana"/>
      <family val="2"/>
      <charset val="204"/>
    </font>
    <font>
      <b/>
      <sz val="8"/>
      <color rgb="FF00CC00"/>
      <name val="Verdana"/>
      <family val="2"/>
      <charset val="204"/>
    </font>
    <font>
      <b/>
      <sz val="8"/>
      <color rgb="FF33CC33"/>
      <name val="Verdana"/>
      <family val="2"/>
      <charset val="204"/>
    </font>
    <font>
      <b/>
      <sz val="8"/>
      <color rgb="FFFF9900"/>
      <name val="Verdana"/>
      <family val="2"/>
      <charset val="204"/>
    </font>
    <font>
      <b/>
      <sz val="8"/>
      <color rgb="FFFF0000"/>
      <name val="Verdana"/>
      <family val="2"/>
      <charset val="204"/>
    </font>
    <font>
      <i/>
      <sz val="8"/>
      <color rgb="FF000000"/>
      <name val="Verdana"/>
      <family val="2"/>
      <charset val="204"/>
    </font>
    <font>
      <b/>
      <i/>
      <sz val="8"/>
      <color rgb="FF000000"/>
      <name val="Verdana"/>
      <family val="2"/>
      <charset val="204"/>
    </font>
    <font>
      <b/>
      <i/>
      <sz val="8"/>
      <color rgb="FF1F497D"/>
      <name val="Verdana"/>
      <family val="2"/>
      <charset val="204"/>
    </font>
    <font>
      <i/>
      <sz val="8"/>
      <color rgb="FF1F497D"/>
      <name val="Verdana"/>
      <family val="2"/>
      <charset val="204"/>
    </font>
    <font>
      <b/>
      <i/>
      <sz val="11"/>
      <color rgb="FF002060"/>
      <name val="Arial"/>
      <family val="2"/>
      <charset val="204"/>
    </font>
    <font>
      <sz val="9"/>
      <color theme="1"/>
      <name val="Courier New"/>
      <family val="2"/>
      <scheme val="minor"/>
    </font>
    <font>
      <sz val="9"/>
      <color rgb="FF000000"/>
      <name val="Arial"/>
      <family val="2"/>
    </font>
    <font>
      <sz val="8"/>
      <color theme="1"/>
      <name val="Arial"/>
      <family val="2"/>
      <charset val="204"/>
    </font>
    <font>
      <b/>
      <sz val="8"/>
      <color rgb="FF8E8E8E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sz val="8"/>
      <color theme="1"/>
      <name val="Courier New"/>
      <family val="2"/>
      <scheme val="minor"/>
    </font>
    <font>
      <sz val="8"/>
      <color rgb="FF000000"/>
      <name val="Arial"/>
      <family val="2"/>
    </font>
    <font>
      <b/>
      <sz val="9"/>
      <color indexed="81"/>
      <name val="Tahoma"/>
      <family val="2"/>
      <charset val="204"/>
    </font>
    <font>
      <b/>
      <u/>
      <sz val="8"/>
      <color rgb="FF0070C0"/>
      <name val="Arial"/>
      <family val="2"/>
      <charset val="204"/>
    </font>
    <font>
      <u/>
      <sz val="9"/>
      <color theme="10"/>
      <name val="Courier New"/>
      <family val="2"/>
      <scheme val="minor"/>
    </font>
    <font>
      <b/>
      <sz val="8"/>
      <name val="Arial"/>
      <family val="2"/>
      <charset val="204"/>
    </font>
    <font>
      <b/>
      <sz val="9"/>
      <color indexed="81"/>
      <name val="Tahoma"/>
      <family val="2"/>
    </font>
    <font>
      <b/>
      <sz val="12"/>
      <color rgb="FF002060"/>
      <name val="Arial"/>
      <family val="2"/>
      <charset val="204"/>
    </font>
    <font>
      <u/>
      <sz val="8"/>
      <color rgb="FF002060"/>
      <name val="Arial"/>
      <family val="2"/>
      <charset val="204"/>
    </font>
    <font>
      <sz val="8"/>
      <color theme="1"/>
      <name val="Consolas"/>
      <family val="3"/>
      <charset val="204"/>
    </font>
    <font>
      <b/>
      <sz val="6"/>
      <name val="Arial"/>
      <family val="2"/>
      <charset val="204"/>
    </font>
    <font>
      <b/>
      <sz val="12"/>
      <name val="Arial"/>
      <family val="2"/>
      <charset val="204"/>
    </font>
    <font>
      <sz val="8"/>
      <color rgb="FF1F497D"/>
      <name val="Verdana"/>
      <family val="2"/>
    </font>
    <font>
      <b/>
      <sz val="8"/>
      <color theme="1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007CC0"/>
        <bgColor indexed="64"/>
      </patternFill>
    </fill>
    <fill>
      <patternFill patternType="solid">
        <fgColor rgb="FFF2F2F2"/>
        <bgColor indexed="64"/>
      </patternFill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rgb="FFF1F5F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4FB81C"/>
        <bgColor indexed="64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EEC8"/>
        <bgColor rgb="FF000000"/>
      </patternFill>
    </fill>
    <fill>
      <patternFill patternType="solid">
        <fgColor rgb="FFFFEEC8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F1F5FB"/>
        <bgColor indexed="64"/>
      </patternFill>
    </fill>
    <fill>
      <patternFill patternType="solid">
        <fgColor rgb="FFDDE2E7"/>
        <bgColor indexed="64"/>
      </patternFill>
    </fill>
  </fills>
  <borders count="3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theme="3" tint="-0.24994659260841701"/>
      </top>
      <bottom style="thin">
        <color rgb="FF80808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medium">
        <color rgb="FF808080"/>
      </left>
      <right/>
      <top style="medium">
        <color rgb="FF808080"/>
      </top>
      <bottom style="thin">
        <color rgb="FF808080"/>
      </bottom>
      <diagonal/>
    </border>
    <border>
      <left/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/>
      <top style="thin">
        <color rgb="FF808080"/>
      </top>
      <bottom style="medium">
        <color rgb="FF808080"/>
      </bottom>
      <diagonal/>
    </border>
    <border>
      <left/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/>
      <right/>
      <top style="medium">
        <color rgb="FFF8F8F8"/>
      </top>
      <bottom/>
      <diagonal/>
    </border>
    <border>
      <left/>
      <right/>
      <top/>
      <bottom style="medium">
        <color rgb="FFE4E4E4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rgb="FF808080"/>
      </left>
      <right/>
      <top style="thin">
        <color theme="3" tint="-0.24994659260841701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1">
    <xf numFmtId="0" fontId="0" fillId="0" borderId="0"/>
    <xf numFmtId="164" fontId="1" fillId="4" borderId="1" applyNumberFormat="0" applyAlignment="0" applyProtection="0">
      <alignment horizontal="left" vertical="center" indent="1"/>
    </xf>
    <xf numFmtId="0" fontId="1" fillId="5" borderId="2" applyNumberFormat="0" applyAlignment="0" applyProtection="0">
      <alignment horizontal="left" vertical="center" indent="1"/>
    </xf>
    <xf numFmtId="0" fontId="7" fillId="4" borderId="2" applyNumberFormat="0" applyAlignment="0" applyProtection="0">
      <alignment horizontal="left" vertical="center" indent="1"/>
    </xf>
    <xf numFmtId="0" fontId="2" fillId="6" borderId="2" applyNumberFormat="0" applyAlignment="0" applyProtection="0">
      <alignment horizontal="left" vertical="center" indent="1"/>
    </xf>
    <xf numFmtId="164" fontId="9" fillId="0" borderId="3" applyNumberFormat="0" applyProtection="0">
      <alignment horizontal="right" vertical="center"/>
    </xf>
    <xf numFmtId="164" fontId="10" fillId="0" borderId="2" applyNumberFormat="0" applyProtection="0">
      <alignment horizontal="right" vertical="center"/>
    </xf>
    <xf numFmtId="164" fontId="9" fillId="8" borderId="3" applyNumberFormat="0" applyBorder="0" applyProtection="0">
      <alignment horizontal="right" vertical="center"/>
    </xf>
    <xf numFmtId="0" fontId="2" fillId="6" borderId="2" applyNumberFormat="0" applyAlignment="0" applyProtection="0">
      <alignment horizontal="left" vertical="center" indent="1"/>
    </xf>
    <xf numFmtId="164" fontId="10" fillId="5" borderId="2" applyNumberFormat="0" applyProtection="0">
      <alignment horizontal="right" vertical="center"/>
    </xf>
    <xf numFmtId="164" fontId="10" fillId="8" borderId="2" applyNumberFormat="0" applyBorder="0" applyProtection="0">
      <alignment horizontal="right" vertical="center"/>
    </xf>
    <xf numFmtId="164" fontId="11" fillId="9" borderId="4" applyNumberFormat="0" applyBorder="0" applyAlignment="0" applyProtection="0">
      <alignment horizontal="right" vertical="center" indent="1"/>
    </xf>
    <xf numFmtId="164" fontId="12" fillId="10" borderId="4" applyNumberFormat="0" applyBorder="0" applyAlignment="0" applyProtection="0">
      <alignment horizontal="right" vertical="center" indent="1"/>
    </xf>
    <xf numFmtId="164" fontId="12" fillId="11" borderId="4" applyNumberFormat="0" applyBorder="0" applyAlignment="0" applyProtection="0">
      <alignment horizontal="right" vertical="center" indent="1"/>
    </xf>
    <xf numFmtId="164" fontId="13" fillId="12" borderId="4" applyNumberFormat="0" applyBorder="0" applyAlignment="0" applyProtection="0">
      <alignment horizontal="right" vertical="center" indent="1"/>
    </xf>
    <xf numFmtId="164" fontId="13" fillId="13" borderId="4" applyNumberFormat="0" applyBorder="0" applyAlignment="0" applyProtection="0">
      <alignment horizontal="right" vertical="center" indent="1"/>
    </xf>
    <xf numFmtId="164" fontId="13" fillId="14" borderId="4" applyNumberFormat="0" applyBorder="0" applyAlignment="0" applyProtection="0">
      <alignment horizontal="right" vertical="center" indent="1"/>
    </xf>
    <xf numFmtId="164" fontId="14" fillId="15" borderId="4" applyNumberFormat="0" applyBorder="0" applyAlignment="0" applyProtection="0">
      <alignment horizontal="right" vertical="center" indent="1"/>
    </xf>
    <xf numFmtId="164" fontId="14" fillId="16" borderId="4" applyNumberFormat="0" applyBorder="0" applyAlignment="0" applyProtection="0">
      <alignment horizontal="right" vertical="center" indent="1"/>
    </xf>
    <xf numFmtId="164" fontId="14" fillId="17" borderId="4" applyNumberFormat="0" applyBorder="0" applyAlignment="0" applyProtection="0">
      <alignment horizontal="right" vertical="center" indent="1"/>
    </xf>
    <xf numFmtId="0" fontId="6" fillId="0" borderId="1" applyNumberFormat="0" applyFont="0" applyFill="0" applyAlignment="0" applyProtection="0"/>
    <xf numFmtId="0" fontId="10" fillId="18" borderId="2" applyNumberFormat="0" applyAlignment="0" applyProtection="0">
      <alignment horizontal="left" vertical="center" indent="1"/>
    </xf>
    <xf numFmtId="0" fontId="2" fillId="19" borderId="1" applyNumberFormat="0" applyAlignment="0" applyProtection="0">
      <alignment horizontal="left" vertical="center" indent="1"/>
    </xf>
    <xf numFmtId="0" fontId="2" fillId="20" borderId="1" applyNumberFormat="0" applyAlignment="0" applyProtection="0">
      <alignment horizontal="left" vertical="center" indent="1"/>
    </xf>
    <xf numFmtId="0" fontId="2" fillId="21" borderId="1" applyNumberFormat="0" applyAlignment="0" applyProtection="0">
      <alignment horizontal="left" vertical="center" indent="1"/>
    </xf>
    <xf numFmtId="0" fontId="2" fillId="8" borderId="1" applyNumberFormat="0" applyAlignment="0" applyProtection="0">
      <alignment horizontal="left" vertical="center" indent="1"/>
    </xf>
    <xf numFmtId="0" fontId="2" fillId="5" borderId="2" applyNumberFormat="0" applyAlignment="0" applyProtection="0">
      <alignment horizontal="left" vertical="center" indent="1"/>
    </xf>
    <xf numFmtId="0" fontId="15" fillId="0" borderId="5" applyNumberFormat="0" applyFill="0" applyBorder="0" applyAlignment="0" applyProtection="0"/>
    <xf numFmtId="0" fontId="16" fillId="0" borderId="5" applyNumberFormat="0" applyBorder="0" applyAlignment="0" applyProtection="0"/>
    <xf numFmtId="0" fontId="15" fillId="6" borderId="2" applyNumberFormat="0" applyAlignment="0" applyProtection="0">
      <alignment horizontal="left" vertical="center" indent="1"/>
    </xf>
    <xf numFmtId="0" fontId="15" fillId="6" borderId="2" applyNumberFormat="0" applyAlignment="0" applyProtection="0">
      <alignment horizontal="left" vertical="center" indent="1"/>
    </xf>
    <xf numFmtId="0" fontId="15" fillId="5" borderId="2" applyNumberFormat="0" applyAlignment="0" applyProtection="0">
      <alignment horizontal="left" vertical="center" indent="1"/>
    </xf>
    <xf numFmtId="164" fontId="17" fillId="5" borderId="2" applyNumberFormat="0" applyProtection="0">
      <alignment horizontal="right" vertical="center"/>
    </xf>
    <xf numFmtId="164" fontId="18" fillId="8" borderId="3" applyNumberFormat="0" applyBorder="0" applyProtection="0">
      <alignment horizontal="right" vertical="center"/>
    </xf>
    <xf numFmtId="164" fontId="17" fillId="8" borderId="2" applyNumberFormat="0" applyBorder="0" applyProtection="0">
      <alignment horizontal="right" vertical="center"/>
    </xf>
    <xf numFmtId="0" fontId="1" fillId="19" borderId="2" applyNumberFormat="0" applyAlignment="0" applyProtection="0">
      <alignment horizontal="left" vertical="center" indent="1"/>
    </xf>
    <xf numFmtId="0" fontId="1" fillId="20" borderId="2" applyNumberFormat="0" applyAlignment="0" applyProtection="0">
      <alignment horizontal="left" vertical="center" indent="1"/>
    </xf>
    <xf numFmtId="0" fontId="20" fillId="0" borderId="0"/>
    <xf numFmtId="43" fontId="2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64" fontId="37" fillId="25" borderId="1" applyNumberFormat="0" applyAlignment="0" applyProtection="0">
      <alignment horizontal="left" vertical="center" indent="1"/>
    </xf>
  </cellStyleXfs>
  <cellXfs count="118">
    <xf numFmtId="0" fontId="0" fillId="0" borderId="0" xfId="0"/>
    <xf numFmtId="49" fontId="21" fillId="6" borderId="2" xfId="4" applyNumberFormat="1" applyFont="1" applyAlignment="1">
      <alignment vertical="center"/>
    </xf>
    <xf numFmtId="49" fontId="6" fillId="5" borderId="7" xfId="2" applyNumberFormat="1" applyFont="1" applyBorder="1" applyAlignment="1">
      <alignment vertical="center"/>
    </xf>
    <xf numFmtId="49" fontId="6" fillId="5" borderId="16" xfId="2" applyNumberFormat="1" applyFont="1" applyBorder="1" applyAlignment="1">
      <alignment vertical="center"/>
    </xf>
    <xf numFmtId="4" fontId="6" fillId="5" borderId="17" xfId="2" applyNumberFormat="1" applyFont="1" applyBorder="1" applyAlignment="1">
      <alignment horizontal="center" vertical="center"/>
    </xf>
    <xf numFmtId="4" fontId="6" fillId="5" borderId="19" xfId="2" applyNumberFormat="1" applyFont="1" applyBorder="1" applyAlignment="1">
      <alignment horizontal="center" vertical="center"/>
    </xf>
    <xf numFmtId="49" fontId="6" fillId="5" borderId="21" xfId="2" applyNumberFormat="1" applyFont="1" applyBorder="1" applyAlignment="1">
      <alignment vertical="center"/>
    </xf>
    <xf numFmtId="4" fontId="6" fillId="5" borderId="22" xfId="2" applyNumberFormat="1" applyFont="1" applyBorder="1" applyAlignment="1">
      <alignment horizontal="center" vertical="center"/>
    </xf>
    <xf numFmtId="49" fontId="6" fillId="24" borderId="2" xfId="4" applyNumberFormat="1" applyFont="1" applyFill="1" applyAlignment="1" applyProtection="1">
      <alignment vertical="center" shrinkToFit="1"/>
      <protection locked="0"/>
    </xf>
    <xf numFmtId="0" fontId="6" fillId="5" borderId="15" xfId="2" applyNumberFormat="1" applyFont="1" applyBorder="1" applyAlignment="1">
      <alignment vertical="center"/>
    </xf>
    <xf numFmtId="0" fontId="6" fillId="5" borderId="18" xfId="2" applyNumberFormat="1" applyFont="1" applyBorder="1" applyAlignment="1">
      <alignment vertical="center"/>
    </xf>
    <xf numFmtId="0" fontId="6" fillId="5" borderId="20" xfId="2" applyNumberFormat="1" applyFont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23" fillId="3" borderId="24" xfId="0" applyFont="1" applyFill="1" applyBorder="1" applyAlignment="1">
      <alignment vertical="center"/>
    </xf>
    <xf numFmtId="0" fontId="23" fillId="3" borderId="24" xfId="0" applyFont="1" applyFill="1" applyBorder="1" applyAlignment="1" applyProtection="1">
      <alignment vertical="center"/>
    </xf>
    <xf numFmtId="0" fontId="23" fillId="3" borderId="23" xfId="0" applyFont="1" applyFill="1" applyBorder="1" applyAlignment="1">
      <alignment vertical="center"/>
    </xf>
    <xf numFmtId="0" fontId="23" fillId="3" borderId="23" xfId="0" applyFont="1" applyFill="1" applyBorder="1" applyAlignment="1" applyProtection="1">
      <alignment vertical="center"/>
    </xf>
    <xf numFmtId="0" fontId="8" fillId="3" borderId="23" xfId="0" applyFont="1" applyFill="1" applyBorder="1" applyAlignment="1"/>
    <xf numFmtId="0" fontId="8" fillId="3" borderId="24" xfId="0" applyFont="1" applyFill="1" applyBorder="1" applyAlignment="1"/>
    <xf numFmtId="0" fontId="8" fillId="3" borderId="23" xfId="0" applyFont="1" applyFill="1" applyBorder="1" applyAlignment="1" applyProtection="1"/>
    <xf numFmtId="0" fontId="8" fillId="3" borderId="24" xfId="0" applyFont="1" applyFill="1" applyBorder="1" applyAlignment="1" applyProtection="1"/>
    <xf numFmtId="0" fontId="6" fillId="7" borderId="2" xfId="0" applyFont="1" applyFill="1" applyBorder="1" applyAlignment="1" applyProtection="1">
      <alignment horizontal="center" vertical="center" shrinkToFit="1"/>
    </xf>
    <xf numFmtId="4" fontId="6" fillId="5" borderId="2" xfId="2" applyNumberFormat="1" applyFont="1" applyAlignment="1" applyProtection="1">
      <alignment vertical="center" shrinkToFit="1"/>
    </xf>
    <xf numFmtId="0" fontId="6" fillId="5" borderId="2" xfId="2" applyNumberFormat="1" applyFont="1" applyAlignment="1" applyProtection="1">
      <alignment vertical="center" shrinkToFit="1"/>
    </xf>
    <xf numFmtId="49" fontId="6" fillId="5" borderId="2" xfId="2" applyNumberFormat="1" applyFont="1" applyAlignment="1" applyProtection="1">
      <alignment vertical="center" shrinkToFit="1"/>
    </xf>
    <xf numFmtId="49" fontId="26" fillId="23" borderId="2" xfId="4" applyNumberFormat="1" applyFont="1" applyFill="1" applyAlignment="1" applyProtection="1">
      <alignment vertical="center" shrinkToFit="1"/>
      <protection locked="0"/>
    </xf>
    <xf numFmtId="4" fontId="5" fillId="0" borderId="12" xfId="2" applyNumberFormat="1" applyFont="1" applyFill="1" applyBorder="1" applyAlignment="1">
      <alignment vertical="center" shrinkToFit="1"/>
    </xf>
    <xf numFmtId="4" fontId="5" fillId="0" borderId="11" xfId="2" applyNumberFormat="1" applyFont="1" applyFill="1" applyBorder="1" applyAlignment="1">
      <alignment vertical="center" shrinkToFit="1"/>
    </xf>
    <xf numFmtId="49" fontId="6" fillId="5" borderId="11" xfId="2" applyNumberFormat="1" applyFont="1" applyBorder="1" applyAlignment="1">
      <alignment vertical="center" shrinkToFit="1"/>
    </xf>
    <xf numFmtId="0" fontId="3" fillId="2" borderId="0" xfId="0" applyFont="1" applyFill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5" fillId="4" borderId="1" xfId="1" quotePrefix="1" applyNumberFormat="1" applyFont="1" applyAlignment="1">
      <alignment vertical="center"/>
    </xf>
    <xf numFmtId="0" fontId="6" fillId="5" borderId="2" xfId="2" applyNumberFormat="1" applyFont="1" applyAlignment="1">
      <alignment horizontal="left" vertical="center"/>
    </xf>
    <xf numFmtId="14" fontId="6" fillId="5" borderId="2" xfId="2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4" borderId="1" xfId="1" quotePrefix="1" applyNumberFormat="1" applyFont="1" applyAlignment="1">
      <alignment vertical="center"/>
    </xf>
    <xf numFmtId="0" fontId="6" fillId="22" borderId="2" xfId="2" applyNumberFormat="1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2" fillId="3" borderId="23" xfId="0" applyFont="1" applyFill="1" applyBorder="1" applyAlignment="1">
      <alignment vertical="center"/>
    </xf>
    <xf numFmtId="0" fontId="22" fillId="3" borderId="24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5" fillId="4" borderId="13" xfId="1" quotePrefix="1" applyNumberFormat="1" applyFont="1" applyBorder="1" applyAlignment="1">
      <alignment vertical="center"/>
    </xf>
    <xf numFmtId="0" fontId="5" fillId="4" borderId="14" xfId="1" quotePrefix="1" applyNumberFormat="1" applyFont="1" applyBorder="1" applyAlignment="1">
      <alignment vertical="center"/>
    </xf>
    <xf numFmtId="0" fontId="5" fillId="4" borderId="1" xfId="1" quotePrefix="1" applyNumberFormat="1" applyFont="1" applyAlignment="1" applyProtection="1">
      <alignment vertical="center" shrinkToFit="1"/>
    </xf>
    <xf numFmtId="0" fontId="28" fillId="4" borderId="1" xfId="1" quotePrefix="1" applyNumberFormat="1" applyFont="1" applyAlignment="1" applyProtection="1">
      <alignment vertical="center" shrinkToFit="1"/>
    </xf>
    <xf numFmtId="0" fontId="25" fillId="0" borderId="0" xfId="0" applyFont="1" applyAlignment="1">
      <alignment vertical="center" shrinkToFit="1"/>
    </xf>
    <xf numFmtId="4" fontId="26" fillId="24" borderId="2" xfId="2" applyNumberFormat="1" applyFont="1" applyFill="1" applyAlignment="1" applyProtection="1">
      <alignment vertical="center" shrinkToFit="1"/>
      <protection locked="0"/>
    </xf>
    <xf numFmtId="0" fontId="5" fillId="4" borderId="8" xfId="1" quotePrefix="1" applyNumberFormat="1" applyFont="1" applyBorder="1" applyAlignment="1">
      <alignment vertical="center" shrinkToFit="1"/>
    </xf>
    <xf numFmtId="0" fontId="5" fillId="4" borderId="9" xfId="1" quotePrefix="1" applyNumberFormat="1" applyFont="1" applyBorder="1" applyAlignment="1">
      <alignment vertical="center" shrinkToFit="1"/>
    </xf>
    <xf numFmtId="0" fontId="5" fillId="4" borderId="1" xfId="1" quotePrefix="1" applyNumberFormat="1" applyFont="1" applyAlignment="1">
      <alignment vertical="center" shrinkToFit="1"/>
    </xf>
    <xf numFmtId="0" fontId="22" fillId="2" borderId="0" xfId="0" applyFont="1" applyFill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0" fontId="22" fillId="0" borderId="0" xfId="0" applyFont="1" applyAlignment="1" applyProtection="1">
      <alignment vertical="center" shrinkToFit="1"/>
    </xf>
    <xf numFmtId="4" fontId="6" fillId="24" borderId="2" xfId="2" applyNumberFormat="1" applyFont="1" applyFill="1" applyAlignment="1" applyProtection="1">
      <alignment vertical="center" shrinkToFit="1"/>
      <protection locked="0"/>
    </xf>
    <xf numFmtId="49" fontId="6" fillId="24" borderId="2" xfId="2" applyNumberFormat="1" applyFont="1" applyFill="1" applyAlignment="1" applyProtection="1">
      <alignment vertical="center" shrinkToFit="1"/>
      <protection locked="0"/>
    </xf>
    <xf numFmtId="0" fontId="3" fillId="0" borderId="0" xfId="0" applyFont="1" applyAlignment="1"/>
    <xf numFmtId="0" fontId="6" fillId="5" borderId="2" xfId="2" applyNumberFormat="1" applyFont="1" applyBorder="1" applyAlignment="1">
      <alignment horizontal="left" vertical="center" wrapText="1"/>
    </xf>
    <xf numFmtId="0" fontId="8" fillId="3" borderId="23" xfId="0" applyFont="1" applyFill="1" applyBorder="1" applyAlignment="1">
      <alignment vertical="center"/>
    </xf>
    <xf numFmtId="0" fontId="8" fillId="3" borderId="24" xfId="0" applyFont="1" applyFill="1" applyBorder="1" applyAlignment="1">
      <alignment vertical="center"/>
    </xf>
    <xf numFmtId="0" fontId="6" fillId="5" borderId="2" xfId="2" applyNumberFormat="1" applyFont="1" applyBorder="1" applyAlignment="1">
      <alignment horizontal="left" vertical="center" wrapText="1"/>
    </xf>
    <xf numFmtId="0" fontId="6" fillId="22" borderId="2" xfId="2" applyNumberFormat="1" applyFont="1" applyFill="1" applyBorder="1" applyAlignment="1">
      <alignment horizontal="left" vertical="center" wrapText="1"/>
    </xf>
    <xf numFmtId="0" fontId="5" fillId="4" borderId="8" xfId="1" quotePrefix="1" applyNumberFormat="1" applyFont="1" applyBorder="1" applyAlignment="1">
      <alignment vertical="center"/>
    </xf>
    <xf numFmtId="0" fontId="5" fillId="4" borderId="1" xfId="1" quotePrefix="1" applyNumberFormat="1" applyFont="1" applyAlignment="1"/>
    <xf numFmtId="0" fontId="21" fillId="6" borderId="2" xfId="4" applyNumberFormat="1" applyFont="1" applyAlignment="1">
      <alignment vertical="center"/>
    </xf>
    <xf numFmtId="0" fontId="32" fillId="0" borderId="0" xfId="39" applyFont="1" applyAlignment="1">
      <alignment vertical="center"/>
    </xf>
    <xf numFmtId="0" fontId="33" fillId="22" borderId="2" xfId="39" applyNumberFormat="1" applyFont="1" applyFill="1" applyBorder="1" applyAlignment="1">
      <alignment horizontal="left" vertical="center" wrapText="1"/>
    </xf>
    <xf numFmtId="0" fontId="33" fillId="5" borderId="2" xfId="39" applyNumberFormat="1" applyFont="1" applyFill="1" applyBorder="1" applyAlignment="1">
      <alignment horizontal="left" vertical="center" wrapText="1"/>
    </xf>
    <xf numFmtId="4" fontId="5" fillId="0" borderId="25" xfId="2" applyNumberFormat="1" applyFont="1" applyFill="1" applyBorder="1" applyAlignment="1">
      <alignment vertical="center" shrinkToFit="1"/>
    </xf>
    <xf numFmtId="165" fontId="6" fillId="24" borderId="2" xfId="2" applyNumberFormat="1" applyFont="1" applyFill="1" applyAlignment="1" applyProtection="1">
      <alignment vertical="center" shrinkToFit="1"/>
      <protection locked="0"/>
    </xf>
    <xf numFmtId="166" fontId="6" fillId="24" borderId="2" xfId="2" applyNumberFormat="1" applyFont="1" applyFill="1" applyAlignment="1" applyProtection="1">
      <alignment vertical="center" shrinkToFit="1"/>
      <protection locked="0"/>
    </xf>
    <xf numFmtId="3" fontId="5" fillId="0" borderId="2" xfId="2" applyNumberFormat="1" applyFont="1" applyFill="1" applyAlignment="1">
      <alignment vertical="center" shrinkToFit="1"/>
    </xf>
    <xf numFmtId="3" fontId="6" fillId="5" borderId="2" xfId="2" applyNumberFormat="1" applyFont="1" applyAlignment="1">
      <alignment vertical="center" shrinkToFit="1"/>
    </xf>
    <xf numFmtId="166" fontId="6" fillId="5" borderId="2" xfId="2" applyNumberFormat="1" applyFont="1" applyAlignment="1" applyProtection="1">
      <alignment vertical="center" shrinkToFit="1"/>
    </xf>
    <xf numFmtId="0" fontId="34" fillId="0" borderId="0" xfId="0" applyFont="1" applyAlignment="1" applyProtection="1">
      <alignment vertical="center"/>
    </xf>
    <xf numFmtId="49" fontId="6" fillId="5" borderId="6" xfId="2" applyNumberFormat="1" applyFont="1" applyBorder="1" applyAlignment="1">
      <alignment vertical="center" shrinkToFit="1"/>
    </xf>
    <xf numFmtId="0" fontId="35" fillId="3" borderId="23" xfId="0" applyFont="1" applyFill="1" applyBorder="1" applyAlignment="1">
      <alignment horizontal="center" vertical="center" wrapText="1"/>
    </xf>
    <xf numFmtId="0" fontId="36" fillId="3" borderId="24" xfId="0" applyFont="1" applyFill="1" applyBorder="1" applyAlignment="1">
      <alignment horizontal="center" vertical="center"/>
    </xf>
    <xf numFmtId="49" fontId="6" fillId="5" borderId="6" xfId="2" applyNumberFormat="1" applyFont="1" applyBorder="1" applyAlignment="1">
      <alignment vertical="center" shrinkToFit="1"/>
    </xf>
    <xf numFmtId="0" fontId="5" fillId="4" borderId="8" xfId="1" quotePrefix="1" applyNumberFormat="1" applyFont="1" applyBorder="1" applyAlignment="1" applyProtection="1">
      <alignment vertical="center" shrinkToFit="1"/>
    </xf>
    <xf numFmtId="49" fontId="26" fillId="23" borderId="32" xfId="4" applyNumberFormat="1" applyFont="1" applyFill="1" applyBorder="1" applyAlignment="1" applyProtection="1">
      <alignment vertical="center" shrinkToFit="1"/>
      <protection locked="0"/>
    </xf>
    <xf numFmtId="49" fontId="22" fillId="0" borderId="0" xfId="0" applyNumberFormat="1" applyFont="1" applyAlignment="1" applyProtection="1">
      <alignment vertical="center" shrinkToFit="1"/>
    </xf>
    <xf numFmtId="49" fontId="22" fillId="0" borderId="0" xfId="0" applyNumberFormat="1" applyFont="1" applyAlignment="1" applyProtection="1">
      <alignment vertical="center"/>
    </xf>
    <xf numFmtId="4" fontId="5" fillId="0" borderId="2" xfId="2" applyNumberFormat="1" applyFont="1" applyFill="1" applyAlignment="1">
      <alignment vertical="center" shrinkToFit="1"/>
    </xf>
    <xf numFmtId="4" fontId="6" fillId="5" borderId="2" xfId="2" applyNumberFormat="1" applyFont="1" applyAlignment="1">
      <alignment vertical="center" shrinkToFit="1"/>
    </xf>
    <xf numFmtId="0" fontId="6" fillId="5" borderId="2" xfId="2" applyNumberFormat="1" applyFont="1" applyBorder="1" applyAlignment="1">
      <alignment horizontal="left" vertical="center" wrapText="1"/>
    </xf>
    <xf numFmtId="49" fontId="6" fillId="5" borderId="2" xfId="2" applyNumberFormat="1" applyFont="1" applyFill="1" applyBorder="1" applyAlignment="1">
      <alignment vertical="center" shrinkToFit="1"/>
    </xf>
    <xf numFmtId="0" fontId="38" fillId="27" borderId="33" xfId="1" applyNumberFormat="1" applyFont="1" applyFill="1" applyBorder="1" applyAlignment="1">
      <alignment vertical="center" shrinkToFit="1"/>
    </xf>
    <xf numFmtId="0" fontId="38" fillId="27" borderId="34" xfId="1" applyNumberFormat="1" applyFont="1" applyFill="1" applyBorder="1" applyAlignment="1">
      <alignment vertical="center" shrinkToFit="1"/>
    </xf>
    <xf numFmtId="0" fontId="6" fillId="22" borderId="2" xfId="2" applyNumberFormat="1" applyFont="1" applyFill="1" applyBorder="1" applyAlignment="1">
      <alignment vertical="center" wrapText="1"/>
    </xf>
    <xf numFmtId="0" fontId="6" fillId="5" borderId="2" xfId="2" applyNumberFormat="1" applyFont="1" applyBorder="1" applyAlignment="1">
      <alignment horizontal="left" vertical="center" wrapText="1"/>
    </xf>
    <xf numFmtId="0" fontId="6" fillId="22" borderId="2" xfId="2" applyNumberFormat="1" applyFont="1" applyFill="1" applyBorder="1" applyAlignment="1">
      <alignment horizontal="left" vertical="center" wrapText="1"/>
    </xf>
    <xf numFmtId="0" fontId="5" fillId="4" borderId="13" xfId="1" quotePrefix="1" applyNumberFormat="1" applyFont="1" applyBorder="1" applyAlignment="1" applyProtection="1">
      <alignment vertical="center" shrinkToFit="1"/>
    </xf>
    <xf numFmtId="0" fontId="5" fillId="4" borderId="26" xfId="1" quotePrefix="1" applyNumberFormat="1" applyFont="1" applyBorder="1" applyAlignment="1" applyProtection="1">
      <alignment vertical="center" shrinkToFit="1"/>
    </xf>
    <xf numFmtId="0" fontId="5" fillId="4" borderId="14" xfId="1" quotePrefix="1" applyNumberFormat="1" applyFont="1" applyBorder="1" applyAlignment="1" applyProtection="1">
      <alignment vertical="center" shrinkToFit="1"/>
    </xf>
    <xf numFmtId="0" fontId="5" fillId="4" borderId="27" xfId="1" quotePrefix="1" applyNumberFormat="1" applyFont="1" applyBorder="1" applyAlignment="1" applyProtection="1">
      <alignment vertical="center" shrinkToFit="1"/>
    </xf>
    <xf numFmtId="0" fontId="5" fillId="4" borderId="0" xfId="1" quotePrefix="1" applyNumberFormat="1" applyFont="1" applyBorder="1" applyAlignment="1" applyProtection="1">
      <alignment vertical="center" shrinkToFit="1"/>
    </xf>
    <xf numFmtId="0" fontId="5" fillId="4" borderId="28" xfId="1" quotePrefix="1" applyNumberFormat="1" applyFont="1" applyBorder="1" applyAlignment="1" applyProtection="1">
      <alignment vertical="center" shrinkToFit="1"/>
    </xf>
    <xf numFmtId="49" fontId="6" fillId="5" borderId="6" xfId="2" applyNumberFormat="1" applyFont="1" applyFill="1" applyBorder="1" applyAlignment="1" applyProtection="1">
      <alignment horizontal="left" vertical="center" shrinkToFit="1"/>
    </xf>
    <xf numFmtId="49" fontId="6" fillId="5" borderId="11" xfId="2" applyNumberFormat="1" applyFont="1" applyFill="1" applyBorder="1" applyAlignment="1" applyProtection="1">
      <alignment horizontal="left" vertical="center" shrinkToFit="1"/>
    </xf>
    <xf numFmtId="49" fontId="6" fillId="5" borderId="7" xfId="2" applyNumberFormat="1" applyFont="1" applyFill="1" applyBorder="1" applyAlignment="1" applyProtection="1">
      <alignment horizontal="left" vertical="center" shrinkToFit="1"/>
    </xf>
    <xf numFmtId="0" fontId="5" fillId="4" borderId="29" xfId="1" quotePrefix="1" applyNumberFormat="1" applyFont="1" applyBorder="1" applyAlignment="1" applyProtection="1">
      <alignment vertical="center" shrinkToFit="1"/>
    </xf>
    <xf numFmtId="0" fontId="5" fillId="4" borderId="30" xfId="1" quotePrefix="1" applyNumberFormat="1" applyFont="1" applyBorder="1" applyAlignment="1" applyProtection="1">
      <alignment vertical="center" shrinkToFit="1"/>
    </xf>
    <xf numFmtId="0" fontId="5" fillId="4" borderId="31" xfId="1" quotePrefix="1" applyNumberFormat="1" applyFont="1" applyBorder="1" applyAlignment="1" applyProtection="1">
      <alignment vertical="center" shrinkToFit="1"/>
    </xf>
    <xf numFmtId="0" fontId="6" fillId="4" borderId="8" xfId="1" quotePrefix="1" applyNumberFormat="1" applyFont="1" applyBorder="1" applyAlignment="1" applyProtection="1">
      <alignment vertical="center" shrinkToFit="1"/>
    </xf>
    <xf numFmtId="0" fontId="6" fillId="4" borderId="9" xfId="1" quotePrefix="1" applyNumberFormat="1" applyFont="1" applyBorder="1" applyAlignment="1" applyProtection="1">
      <alignment vertical="center" shrinkToFit="1"/>
    </xf>
    <xf numFmtId="0" fontId="6" fillId="4" borderId="10" xfId="1" quotePrefix="1" applyNumberFormat="1" applyFont="1" applyBorder="1" applyAlignment="1" applyProtection="1">
      <alignment vertical="center" shrinkToFit="1"/>
    </xf>
    <xf numFmtId="49" fontId="22" fillId="26" borderId="0" xfId="2" applyNumberFormat="1" applyFont="1" applyFill="1" applyBorder="1" applyAlignment="1" applyProtection="1">
      <alignment vertical="center" shrinkToFit="1"/>
    </xf>
    <xf numFmtId="49" fontId="22" fillId="26" borderId="0" xfId="4" applyNumberFormat="1" applyFont="1" applyFill="1" applyBorder="1" applyAlignment="1" applyProtection="1">
      <alignment vertical="center" shrinkToFit="1"/>
      <protection locked="0"/>
    </xf>
    <xf numFmtId="49" fontId="22" fillId="26" borderId="0" xfId="4" applyNumberFormat="1" applyFont="1" applyFill="1" applyBorder="1" applyAlignment="1" applyProtection="1">
      <alignment vertical="center" shrinkToFit="1"/>
    </xf>
    <xf numFmtId="4" fontId="22" fillId="26" borderId="0" xfId="2" applyNumberFormat="1" applyFont="1" applyFill="1" applyBorder="1" applyAlignment="1" applyProtection="1">
      <alignment vertical="center" shrinkToFit="1"/>
    </xf>
    <xf numFmtId="165" fontId="22" fillId="26" borderId="0" xfId="2" applyNumberFormat="1" applyFont="1" applyFill="1" applyBorder="1" applyAlignment="1" applyProtection="1">
      <alignment vertical="center" shrinkToFit="1"/>
    </xf>
  </cellXfs>
  <cellStyles count="41">
    <cellStyle name="Comma 2" xfId="38"/>
    <cellStyle name="Hyperlink" xfId="39" builtinId="8"/>
    <cellStyle name="Normal" xfId="0" builtinId="0"/>
    <cellStyle name="Normal 2" xfId="37"/>
    <cellStyle name="SAPBorder" xfId="20"/>
    <cellStyle name="SAPDataCell" xfId="5"/>
    <cellStyle name="SAPDataTotalCell" xfId="6"/>
    <cellStyle name="SAPDimensionCell" xfId="3"/>
    <cellStyle name="SAPEditableDataCell" xfId="4"/>
    <cellStyle name="SAPEditableDataTotalCell" xfId="8"/>
    <cellStyle name="SAPEmphasized" xfId="27"/>
    <cellStyle name="SAPEmphasizedEditableDataCell" xfId="29"/>
    <cellStyle name="SAPEmphasizedEditableDataTotalCell" xfId="30"/>
    <cellStyle name="SAPEmphasizedLockedDataCell" xfId="33"/>
    <cellStyle name="SAPEmphasizedLockedDataTotalCell" xfId="34"/>
    <cellStyle name="SAPEmphasizedReadonlyDataCell" xfId="31"/>
    <cellStyle name="SAPEmphasizedReadonlyDataTotalCell" xfId="32"/>
    <cellStyle name="SAPEmphasizedTotal" xfId="28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GroupingFillCell" xfId="40"/>
    <cellStyle name="SAPHierarchyCell0" xfId="22"/>
    <cellStyle name="SAPHierarchyCell0 2" xfId="35"/>
    <cellStyle name="SAPHierarchyCell1" xfId="23"/>
    <cellStyle name="SAPHierarchyCell1 2" xfId="36"/>
    <cellStyle name="SAPHierarchyCell2" xfId="24"/>
    <cellStyle name="SAPHierarchyCell3" xfId="25"/>
    <cellStyle name="SAPHierarchyCell4" xfId="26"/>
    <cellStyle name="SAPLockedDataCell" xfId="7"/>
    <cellStyle name="SAPLockedDataTotalCell" xfId="10"/>
    <cellStyle name="SAPMemberCell" xfId="1"/>
    <cellStyle name="SAPMemberTotalCell" xfId="21"/>
    <cellStyle name="SAPReadonlyDataCell" xfId="2"/>
    <cellStyle name="SAPReadonlyDataTotalCell" xfId="9"/>
  </cellStyles>
  <dxfs count="6">
    <dxf>
      <fill>
        <patternFill>
          <bgColor rgb="FFF1F5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EC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gradientFill degree="90">
          <stop position="0">
            <color rgb="FFDDE2E7"/>
          </stop>
          <stop position="1">
            <color rgb="FFCED3D8"/>
          </stop>
        </gradientFill>
      </fill>
      <border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 style="thin">
          <color theme="3" tint="-0.24994659260841701"/>
        </vertical>
        <horizontal style="thin">
          <color theme="3" tint="-0.24994659260841701"/>
        </horizontal>
      </border>
    </dxf>
    <dxf>
      <font>
        <b val="0"/>
        <i val="0"/>
      </font>
      <fill>
        <patternFill>
          <bgColor rgb="FFF1F5FB"/>
        </patternFill>
      </fill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b/>
        <i val="0"/>
      </font>
      <fill>
        <gradientFill degree="90">
          <stop position="0">
            <color rgb="FFDDE2E7"/>
          </stop>
          <stop position="1">
            <color rgb="FFCED3D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F1F5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CPM" defaultPivotStyle="PivotTable FA">
    <tableStyle name="CPM" pivot="0" count="2">
      <tableStyleElement type="wholeTable" dxfId="5"/>
      <tableStyleElement type="headerRow" dxfId="4"/>
    </tableStyle>
    <tableStyle name="PivotTable FA" table="0" count="2">
      <tableStyleElement type="wholeTable" dxfId="3"/>
      <tableStyleElement type="headerRow" dxfId="2"/>
    </tableStyle>
  </tableStyles>
  <colors>
    <mruColors>
      <color rgb="FF808080"/>
      <color rgb="FFF1F5FB"/>
      <color rgb="FF005899"/>
      <color rgb="FFCED3D8"/>
      <color rgb="FFDDE2E7"/>
      <color rgb="FFFFFFFF"/>
      <color rgb="FFFFEEC8"/>
      <color rgb="FFF1FEFB"/>
      <color rgb="FFDEF0F2"/>
      <color rgb="FFBBC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10.png"/><Relationship Id="rId7" Type="http://schemas.openxmlformats.org/officeDocument/2006/relationships/image" Target="../media/image8.png"/><Relationship Id="rId2" Type="http://schemas.openxmlformats.org/officeDocument/2006/relationships/image" Target="../media/image1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31804</xdr:rowOff>
    </xdr:from>
    <xdr:to>
      <xdr:col>1</xdr:col>
      <xdr:colOff>331589</xdr:colOff>
      <xdr:row>2</xdr:row>
      <xdr:rowOff>63692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79512"/>
          <a:ext cx="419055" cy="2385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288000</xdr:colOff>
      <xdr:row>4</xdr:row>
      <xdr:rowOff>288000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21" y="50888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288000</xdr:colOff>
      <xdr:row>4</xdr:row>
      <xdr:rowOff>288000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3271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288000</xdr:colOff>
      <xdr:row>23</xdr:row>
      <xdr:rowOff>288000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391150"/>
          <a:ext cx="288000" cy="2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31804</xdr:rowOff>
    </xdr:from>
    <xdr:to>
      <xdr:col>1</xdr:col>
      <xdr:colOff>304091</xdr:colOff>
      <xdr:row>2</xdr:row>
      <xdr:rowOff>63692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79512"/>
          <a:ext cx="419055" cy="2385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300258</xdr:colOff>
      <xdr:row>4</xdr:row>
      <xdr:rowOff>288000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50093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300258</xdr:colOff>
      <xdr:row>8</xdr:row>
      <xdr:rowOff>288000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12483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300258</xdr:colOff>
      <xdr:row>12</xdr:row>
      <xdr:rowOff>288000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19957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300258</xdr:colOff>
      <xdr:row>16</xdr:row>
      <xdr:rowOff>288000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4448175"/>
          <a:ext cx="300258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300258</xdr:colOff>
      <xdr:row>20</xdr:row>
      <xdr:rowOff>288000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3490623"/>
          <a:ext cx="288000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31804</xdr:rowOff>
    </xdr:from>
    <xdr:to>
      <xdr:col>1</xdr:col>
      <xdr:colOff>285455</xdr:colOff>
      <xdr:row>2</xdr:row>
      <xdr:rowOff>63692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79512"/>
          <a:ext cx="412677" cy="2385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288000</xdr:colOff>
      <xdr:row>4</xdr:row>
      <xdr:rowOff>288000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7" y="500932"/>
          <a:ext cx="288000" cy="288000"/>
        </a:xfrm>
        <a:prstGeom prst="rect">
          <a:avLst/>
        </a:prstGeom>
      </xdr:spPr>
    </xdr:pic>
    <xdr:clientData/>
  </xdr:twoCellAnchor>
  <xdr:oneCellAnchor>
    <xdr:from>
      <xdr:col>0</xdr:col>
      <xdr:colOff>152400</xdr:colOff>
      <xdr:row>17</xdr:row>
      <xdr:rowOff>28575</xdr:rowOff>
    </xdr:from>
    <xdr:ext cx="288000" cy="28800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8496300"/>
          <a:ext cx="288000" cy="28800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31</xdr:row>
      <xdr:rowOff>0</xdr:rowOff>
    </xdr:from>
    <xdr:to>
      <xdr:col>1</xdr:col>
      <xdr:colOff>288000</xdr:colOff>
      <xdr:row>31</xdr:row>
      <xdr:rowOff>288000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8215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288000</xdr:colOff>
      <xdr:row>43</xdr:row>
      <xdr:rowOff>288000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3538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27</xdr:row>
      <xdr:rowOff>9525</xdr:rowOff>
    </xdr:from>
    <xdr:to>
      <xdr:col>1</xdr:col>
      <xdr:colOff>268950</xdr:colOff>
      <xdr:row>27</xdr:row>
      <xdr:rowOff>297525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97192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286464</xdr:colOff>
      <xdr:row>13</xdr:row>
      <xdr:rowOff>284732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35" y="2054087"/>
          <a:ext cx="286464" cy="2847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288000</xdr:colOff>
      <xdr:row>23</xdr:row>
      <xdr:rowOff>288000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35" y="3917674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31804</xdr:rowOff>
    </xdr:from>
    <xdr:to>
      <xdr:col>1</xdr:col>
      <xdr:colOff>331589</xdr:colOff>
      <xdr:row>2</xdr:row>
      <xdr:rowOff>63692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79512"/>
          <a:ext cx="419055" cy="238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39755</xdr:colOff>
      <xdr:row>1</xdr:row>
      <xdr:rowOff>15902</xdr:rowOff>
    </xdr:from>
    <xdr:to>
      <xdr:col>1</xdr:col>
      <xdr:colOff>331589</xdr:colOff>
      <xdr:row>2</xdr:row>
      <xdr:rowOff>95415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5" y="63610"/>
          <a:ext cx="419055" cy="238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yTheme">
  <a:themeElements>
    <a:clrScheme name="SAP 3">
      <a:dk1>
        <a:srgbClr val="000000"/>
      </a:dk1>
      <a:lt1>
        <a:srgbClr val="FFFFFF"/>
      </a:lt1>
      <a:dk2>
        <a:srgbClr val="0076CB"/>
      </a:dk2>
      <a:lt2>
        <a:srgbClr val="CCCCCC"/>
      </a:lt2>
      <a:accent1>
        <a:srgbClr val="F0AB00"/>
      </a:accent1>
      <a:accent2>
        <a:srgbClr val="666666"/>
      </a:accent2>
      <a:accent3>
        <a:srgbClr val="0076CB"/>
      </a:accent3>
      <a:accent4>
        <a:srgbClr val="4FB81C"/>
      </a:accent4>
      <a:accent5>
        <a:srgbClr val="E35500"/>
      </a:accent5>
      <a:accent6>
        <a:srgbClr val="760A85"/>
      </a:accent6>
      <a:hlink>
        <a:srgbClr val="666666"/>
      </a:hlink>
      <a:folHlink>
        <a:srgbClr val="CCCCCC"/>
      </a:folHlink>
    </a:clrScheme>
    <a:fontScheme name="Custom 1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1"/>
        </a:solidFill>
        <a:ln w="6350" algn="ctr">
          <a:noFill/>
          <a:miter lim="800000"/>
          <a:headEnd/>
          <a:tailEnd/>
        </a:ln>
      </a:spPr>
      <a:bodyPr lIns="90000" tIns="72000" rIns="90000" bIns="72000" rtlCol="0" anchor="ctr"/>
      <a:lstStyle>
        <a:defPPr marR="0" algn="ctr" defTabSz="914400" eaLnBrk="1" fontAlgn="base" latinLnBrk="0" hangingPunct="1">
          <a:lnSpc>
            <a:spcPct val="100000"/>
          </a:lnSpc>
          <a:spcBef>
            <a:spcPct val="50000"/>
          </a:spcBef>
          <a:spcAft>
            <a:spcPct val="0"/>
          </a:spcAft>
          <a:buClr>
            <a:srgbClr val="F0AB00"/>
          </a:buClr>
          <a:buSzPct val="80000"/>
          <a:tabLst/>
          <a:defRPr kumimoji="0" b="0" i="0" u="none" strike="noStrike" kern="0" cap="none" spc="0" normalizeH="0" baseline="0" noProof="0" dirty="0" smtClean="0">
            <a:ln>
              <a:noFill/>
            </a:ln>
            <a:effectLst/>
            <a:uLnTx/>
            <a:uFillTx/>
            <a:ea typeface="Arial Unicode MS" pitchFamily="34" charset="-128"/>
            <a:cs typeface="Arial Unicode MS" pitchFamily="34" charset="-128"/>
          </a:defRPr>
        </a:defPPr>
      </a:lstStyle>
    </a:spDef>
    <a:lnDef>
      <a:spPr>
        <a:ln w="635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fontAlgn="base">
          <a:spcBef>
            <a:spcPct val="50000"/>
          </a:spcBef>
          <a:spcAft>
            <a:spcPct val="0"/>
          </a:spcAft>
          <a:buClr>
            <a:srgbClr val="F0AB00"/>
          </a:buClr>
          <a:buSzPct val="80000"/>
          <a:defRPr sz="1800" kern="0" dirty="0" smtClean="0">
            <a:ea typeface="Arial Unicode MS" pitchFamily="34" charset="-128"/>
            <a:cs typeface="Arial Unicode MS" pitchFamily="34" charset="-128"/>
          </a:defRPr>
        </a:defPPr>
      </a:lstStyle>
    </a:tx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5338AE7-602E-4986-9195-574CC1D0427B}">
  <we:reference id="948dd00e-35f4-4db2-b684-2eca95a1945b" version="1.0.0.0" store="developer" storeType="Registry"/>
  <we:alternateReferences/>
  <we:properties>
    <we:property name="planData" value="{&quot;ITAB&quot;:[{&quot;RESOURCE_ID&quot;:&quot;INTRES001&quot;,&quot;RESOURCE_NAME&quot;:&quot;Shaun Elliott_updated&quot;,&quot;ORIGIN_ID&quot;:&quot;BL&quot;,&quot;USER_ID&quot;:&quot;D032030&quot;,&quot;RESOURCE_TYPE_ID&quot;:&quot;ZINT&quot;,&quot;COMP_CODE&quot;:&quot;0023&quot;,&quot;THIRD_PARTY_NAME&quot;:&quot;&quot;,&quot;EXPERIENCE_LEVEL&quot;:&quot;T3&quot;,&quot;JOB_KEY&quot;:&quot;00000000&quot;,&quot;COST_RATE_TC&quot;:800,&quot;COST_CURRENCY_TC&quot;:&quot;EUR&quot;,&quot;COST_RATE_PC&quot;:800,&quot;SLID&quot;:&quot;&quot;,&quot;KOSTL&quot;:&quot;&quot;,&quot;SORT_GROUP_ID&quot;:&quot;&quot;,&quot;NEB_FIN_GROUP&quot;:&quot;&quot;,&quot;ETC_VALUE_PC&quot;:0,&quot;INFLATION_RATE&quot;:0},{&quot;RESOURCE_ID&quot;:&quot;INTRES002&quot;,&quot;RESOURCE_NAME&quot;:&quot;Int Developer&quot;,&quot;ORIGIN_ID&quot;:&quot;BL&quot;,&quot;USER_ID&quot;:&quot;&quot;,&quot;RESOURCE_TYPE_ID&quot;:&quot;ZINT&quot;,&quot;COMP_CODE&quot;:&quot;0023&quot;,&quot;THIRD_PARTY_NAME&quot;:&quot;&quot;,&quot;EXPERIENCE_LEVEL&quot;:&quot;T3&quot;,&quot;JOB_KEY&quot;:&quot;00000000&quot;,&quot;COST_RATE_TC&quot;:800,&quot;COST_CURRENCY_TC&quot;:&quot;EUR&quot;,&quot;COST_RATE_PC&quot;:800,&quot;SLID&quot;:&quot;&quot;,&quot;KOSTL&quot;:&quot;&quot;,&quot;SORT_GROUP_ID&quot;:&quot;&quot;,&quot;NEB_FIN_GROUP&quot;:&quot;&quot;,&quot;ETC_VALUE_PC&quot;:0,&quot;INFLATION_RATE&quot;:0},{&quot;RESOURCE_ID&quot;:&quot;EXTRES001&quot;,&quot;RESOURCE_NAME&quot;:&quot;Siddharth Menon&quot;,&quot;ORIGIN_ID&quot;:&quot;BL&quot;,&quot;USER_ID&quot;:&quot;&quot;,&quot;RESOURCE_TYPE_ID&quot;:&quot;ZEXT&quot;,&quot;COMP_CODE&quot;:&quot;&quot;,&quot;THIRD_PARTY_NAME&quot;:&quot;TATA&quot;,&quot;EXPERIENCE_LEVEL&quot;:&quot;&quot;,&quot;JOB_KEY&quot;:&quot;00000000&quot;,&quot;COST_RATE_TC&quot;:30000,&quot;COST_CURRENCY_TC&quot;:&quot;INR&quot;,&quot;COST_RATE_PC&quot;:496.63,&quot;SLID&quot;:&quot;&quot;,&quot;KOSTL&quot;:&quot;&quot;,&quot;SORT_GROUP_ID&quot;:&quot;&quot;,&quot;NEB_FIN_GROUP&quot;:&quot;&quot;,&quot;ETC_VALUE_PC&quot;:0,&quot;INFLATION_RATE&quot;:0},{&quot;RESOURCE_ID&quot;:&quot;EXTRES002&quot;,&quot;RESOURCE_NAME&quot;:&quot;Ext Developer&quot;,&quot;ORIGIN_ID&quot;:&quot;BL&quot;,&quot;USER_ID&quot;:&quot;&quot;,&quot;RESOURCE_TYPE_ID&quot;:&quot;ZEXT&quot;,&quot;COMP_CODE&quot;:&quot;&quot;,&quot;THIRD_PARTY_NAME&quot;:&quot;TATA&quot;,&quot;EXPERIENCE_LEVEL&quot;:&quot;&quot;,&quot;JOB_KEY&quot;:&quot;00000000&quot;,&quot;COST_RATE_TC&quot;:30000,&quot;COST_CURRENCY_TC&quot;:&quot;INR&quot;,&quot;COST_RATE_PC&quot;:496.63,&quot;SLID&quot;:&quot;&quot;,&quot;KOSTL&quot;:&quot;&quot;,&quot;SORT_GROUP_ID&quot;:&quot;&quot;,&quot;NEB_FIN_GROUP&quot;:&quot;&quot;,&quot;ETC_VALUE_PC&quot;:0,&quot;INFLATION_RATE&quot;:0},{&quot;RESOURCE_ID&quot;:&quot;INTFIX001&quot;,&quot;RESOURCE_NAME&quot;:&quot;test1&quot;,&quot;ORIGIN_ID&quot;:&quot;BL&quot;,&quot;USER_ID&quot;:&quot;&quot;,&quot;RESOURCE_TYPE_ID&quot;:&quot;ZINF&quot;,&quot;COMP_CODE&quot;:&quot;&quot;,&quot;THIRD_PARTY_NAME&quot;:&quot;&quot;,&quot;EXPERIENCE_LEVEL&quot;:&quot;&quot;,&quot;JOB_KEY&quot;:&quot;00000000&quot;,&quot;COST_RATE_TC&quot;:300,&quot;COST_CURRENCY_TC&quot;:&quot;USD&quot;,&quot;COST_RATE_PC&quot;:224.72,&quot;SLID&quot;:&quot;&quot;,&quot;KOSTL&quot;:&quot;&quot;,&quot;SORT_GROUP_ID&quot;:&quot;&quot;,&quot;NEB_FIN_GROUP&quot;:&quot;E&quot;,&quot;ETC_VALUE_PC&quot;:0,&quot;INFLATION_RATE&quot;:0},{&quot;RESOURCE_ID&quot;:&quot;EXTFIX001&quot;,&quot;RESOURCE_NAME&quot;:&quot;test2&quot;,&quot;ORIGIN_ID&quot;:&quot;BL&quot;,&quot;USER_ID&quot;:&quot;&quot;,&quot;RESOURCE_TYPE_ID&quot;:&quot;ZEXF&quot;,&quot;COMP_CODE&quot;:&quot;&quot;,&quot;THIRD_PARTY_NAME&quot;:&quot;test2&quot;,&quot;EXPERIENCE_LEVEL&quot;:&quot;&quot;,&quot;JOB_KEY&quot;:&quot;00000000&quot;,&quot;COST_RATE_TC&quot;:400,&quot;COST_CURRENCY_TC&quot;:&quot;USD&quot;,&quot;COST_RATE_PC&quot;:299.63,&quot;SLID&quot;:&quot;&quot;,&quot;KOSTL&quot;:&quot;&quot;,&quot;SORT_GROUP_ID&quot;:&quot;&quot;,&quot;NEB_FIN_GROUP&quot;:&quot;E&quot;,&quot;ETC_VALUE_PC&quot;:0,&quot;INFLATION_RATE&quot;:0},{&quot;RESOURCE_ID&quot;:&quot;INTSYS001&quot;,&quot;RESOURCE_NAME&quot;:&quot;test3&quot;,&quot;ORIGIN_ID&quot;:&quot;BL&quot;,&quot;USER_ID&quot;:&quot;&quot;,&quot;RESOURCE_TYPE_ID&quot;:&quot;ZSYS&quot;,&quot;COMP_CODE&quot;:&quot;&quot;,&quot;THIRD_PARTY_NAME&quot;:&quot;&quot;,&quot;EXPERIENCE_LEVEL&quot;:&quot;&quot;,&quot;JOB_KEY&quot;:&quot;00000000&quot;,&quot;COST_RATE_TC&quot;:500,&quot;COST_CURRENCY_TC&quot;:&quot;EUR&quot;,&quot;COST_RATE_PC&quot;:500,&quot;SLID&quot;:&quot;&quot;,&quot;KOSTL&quot;:&quot;&quot;,&quot;SORT_GROUP_ID&quot;:&quot;&quot;,&quot;NEB_FIN_GROUP&quot;:&quot;E&quot;,&quot;ETC_VALUE_PC&quot;:0,&quot;INFLATION_RATE&quot;:0},{&quot;RESOURCE_ID&quot;:&quot;OTHEXP001&quot;,&quot;RESOURCE_NAME&quot;:&quot;test4&quot;,&quot;ORIGIN_ID&quot;:&quot;BL&quot;,&quot;USER_ID&quot;:&quot;&quot;,&quot;RESOURCE_TYPE_ID&quot;:&quot;ZOTH&quot;,&quot;COMP_CODE&quot;:&quot;&quot;,&quot;THIRD_PARTY_NAME&quot;:&quot;&quot;,&quot;EXPERIENCE_LEVEL&quot;:&quot;&quot;,&quot;JOB_KEY&quot;:&quot;00000000&quot;,&quot;COST_RATE_TC&quot;:600,&quot;COST_CURRENCY_TC&quot;:&quot;EUR&quot;,&quot;COST_RATE_PC&quot;:600,&quot;SLID&quot;:&quot;&quot;,&quot;KOSTL&quot;:&quot;&quot;,&quot;SORT_GROUP_ID&quot;:&quot;&quot;,&quot;NEB_FIN_GROUP&quot;:&quot;E&quot;,&quot;ETC_VALUE_PC&quot;:0,&quot;INFLATION_RATE&quot;:0},{&quot;RESOURCE_ID&quot;:&quot;RSKRSR001&quot;,&quot;RESOURCE_NAME&quot;:&quot;test5&quot;,&quot;ORIGIN_ID&quot;:&quot;BL&quot;,&quot;USER_ID&quot;:&quot;&quot;,&quot;RESOURCE_TYPE_ID&quot;:&quot;ZRSK&quot;,&quot;COMP_CODE&quot;:&quot;&quot;,&quot;THIRD_PARTY_NAME&quot;:&quot;&quot;,&quot;EXPERIENCE_LEVEL&quot;:&quot;&quot;,&quot;JOB_KEY&quot;:&quot;00000000&quot;,&quot;COST_RATE_TC&quot;:700,&quot;COST_CURRENCY_TC&quot;:&quot;USD&quot;,&quot;COST_RATE_PC&quot;:524.34,&quot;SLID&quot;:&quot;&quot;,&quot;KOSTL&quot;:&quot;&quot;,&quot;SORT_GROUP_ID&quot;:&quot;&quot;,&quot;NEB_FIN_GROUP&quot;:&quot;E&quot;,&quot;ETC_VALUE_PC&quot;:0,&quot;INFLATION_RATE&quot;:0},{&quot;RESOURCE_ID&quot;:&quot;INTFIX002&quot;,&quot;RESOURCE_NAME&quot;:&quot;test6&quot;,&quot;ORIGIN_ID&quot;:&quot;BL&quot;,&quot;USER_ID&quot;:&quot;&quot;,&quot;RESOURCE_TYPE_ID&quot;:&quot;ZINF&quot;,&quot;COMP_CODE&quot;:&quot;&quot;,&quot;THIRD_PARTY_NAME&quot;:&quot;&quot;,&quot;EXPERIENCE_LEVEL&quot;:&quot;&quot;,&quot;JOB_KEY&quot;:&quot;00000000&quot;,&quot;COST_RATE_TC&quot;:555,&quot;COST_CURRENCY_TC&quot;:&quot;EUR&quot;,&quot;COST_RATE_PC&quot;:555,&quot;SLID&quot;:&quot;&quot;,&quot;KOSTL&quot;:&quot;&quot;,&quot;SORT_GROUP_ID&quot;:&quot;&quot;,&quot;NEB_FIN_GROUP&quot;:&quot;R&quot;,&quot;ETC_VALUE_PC&quot;:0,&quot;INFLATION_RATE&quot;:0},{&quot;RESOURCE_ID&quot;:&quot;EXTFIX002&quot;,&quot;RESOURCE_NAME&quot;:&quot;test7&quot;,&quot;ORIGIN_ID&quot;:&quot;BL&quot;,&quot;USER_ID&quot;:&quot;&quot;,&quot;RESOURCE_TYPE_ID&quot;:&quot;ZEXF&quot;,&quot;COMP_CODE&quot;:&quot;&quot;,&quot;THIRD_PARTY_NAME&quot;:&quot;test7&quot;,&quot;EXPERIENCE_LEVEL&quot;:&quot;&quot;,&quot;JOB_KEY&quot;:&quot;00000000&quot;,&quot;COST_RATE_TC&quot;:556,&quot;COST_CURRENCY_TC&quot;:&quot;EUR&quot;,&quot;COST_RATE_PC&quot;:556,&quot;SLID&quot;:&quot;&quot;,&quot;KOSTL&quot;:&quot;&quot;,&quot;SORT_GROUP_ID&quot;:&quot;&quot;,&quot;NEB_FIN_GROUP&quot;:&quot;R&quot;,&quot;ETC_VALUE_PC&quot;:0,&quot;INFLATION_RATE&quot;:0},{&quot;RESOURCE_ID&quot;:&quot;OTHEXP002&quot;,&quot;RESOURCE_NAME&quot;:&quot;test9&quot;,&quot;ORIGIN_ID&quot;:&quot;BL&quot;,&quot;USER_ID&quot;:&quot;&quot;,&quot;RESOURCE_TYPE_ID&quot;:&quot;ZOTH&quot;,&quot;COMP_CODE&quot;:&quot;&quot;,&quot;THIRD_PARTY_NAME&quot;:&quot;&quot;,&quot;EXPERIENCE_LEVEL&quot;:&quot;&quot;,&quot;JOB_KEY&quot;:&quot;00000000&quot;,&quot;COST_RATE_TC&quot;:558,&quot;COST_CURRENCY_TC&quot;:&quot;EUR&quot;,&quot;COST_RATE_PC&quot;:558,&quot;SLID&quot;:&quot;&quot;,&quot;KOSTL&quot;:&quot;&quot;,&quot;SORT_GROUP_ID&quot;:&quot;&quot;,&quot;NEB_FIN_GROUP&quot;:&quot;R&quot;,&quot;ETC_VALUE_PC&quot;:0,&quot;INFLATION_RATE&quot;:0}]}"/>
  </we:properties>
  <we:bindings>
    <we:binding id="tableResources" type="table" appref="{19201070-CC3A-4270-8B2E-F268F63E214D}"/>
    <we:binding id="tblResourcesData" type="table" appref="{E450D85D-1A8D-4EC8-B475-A738B577086B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png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7" Type="http://schemas.openxmlformats.org/officeDocument/2006/relationships/comments" Target="../comments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1.png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4.png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7" Type="http://schemas.openxmlformats.org/officeDocument/2006/relationships/comments" Target="../comments3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1.png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31"/>
  <sheetViews>
    <sheetView showGridLines="0" workbookViewId="0">
      <pane ySplit="3" topLeftCell="A4" activePane="bottomLeft" state="frozen"/>
      <selection activeCell="E39" sqref="E39"/>
      <selection pane="bottomLeft"/>
    </sheetView>
  </sheetViews>
  <sheetFormatPr defaultColWidth="9" defaultRowHeight="12" x14ac:dyDescent="0.2"/>
  <cols>
    <col min="1" max="1" width="2" style="33" customWidth="1"/>
    <col min="2" max="2" width="25.7109375" style="33" bestFit="1" customWidth="1"/>
    <col min="3" max="3" width="17.28515625" style="33" customWidth="1"/>
    <col min="4" max="4" width="6.7109375" style="33" customWidth="1"/>
    <col min="5" max="5" width="21" style="33" customWidth="1"/>
    <col min="6" max="6" width="63.42578125" style="33" customWidth="1"/>
    <col min="7" max="7" width="29" style="33" customWidth="1"/>
    <col min="8" max="16384" width="9" style="33"/>
  </cols>
  <sheetData>
    <row r="1" spans="1:17" s="30" customFormat="1" ht="3.75" customHeight="1" thickBot="1" x14ac:dyDescent="0.25"/>
    <row r="2" spans="1:17" s="31" customFormat="1" ht="16.5" customHeight="1" x14ac:dyDescent="0.25">
      <c r="A2" s="18" t="s">
        <v>556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s="32" customFormat="1" ht="12.75" customHeight="1" thickBot="1" x14ac:dyDescent="0.3">
      <c r="A3" s="19" t="str">
        <f>"            "&amp;cellHeaderLoS&amp;" "&amp;cellHeaderProcess&amp;" - Intro"</f>
        <v xml:space="preserve">             Pricing - Intro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5" spans="1:17" ht="27" customHeight="1" x14ac:dyDescent="0.2">
      <c r="B5" s="34" t="s">
        <v>558</v>
      </c>
      <c r="E5" s="34" t="s">
        <v>559</v>
      </c>
    </row>
    <row r="6" spans="1:17" ht="20.25" customHeight="1" x14ac:dyDescent="0.2">
      <c r="B6" s="35" t="s">
        <v>4</v>
      </c>
      <c r="C6" s="36"/>
      <c r="E6" s="35" t="s">
        <v>567</v>
      </c>
      <c r="F6" s="68" t="s">
        <v>568</v>
      </c>
      <c r="G6" s="35" t="s">
        <v>577</v>
      </c>
    </row>
    <row r="7" spans="1:17" ht="20.25" customHeight="1" x14ac:dyDescent="0.2">
      <c r="B7" s="35" t="s">
        <v>8</v>
      </c>
      <c r="C7" s="36" t="s">
        <v>543</v>
      </c>
      <c r="E7" s="95" t="s">
        <v>588</v>
      </c>
      <c r="F7" s="67" t="s">
        <v>565</v>
      </c>
      <c r="G7" s="72" t="s">
        <v>578</v>
      </c>
    </row>
    <row r="8" spans="1:17" ht="20.25" customHeight="1" x14ac:dyDescent="0.2">
      <c r="B8" s="35" t="s">
        <v>6</v>
      </c>
      <c r="C8" s="36" t="s">
        <v>7</v>
      </c>
      <c r="E8" s="95"/>
      <c r="F8" s="67" t="s">
        <v>566</v>
      </c>
      <c r="G8" s="72" t="s">
        <v>579</v>
      </c>
    </row>
    <row r="9" spans="1:17" ht="20.25" customHeight="1" x14ac:dyDescent="0.2">
      <c r="B9" s="35" t="s">
        <v>9</v>
      </c>
      <c r="C9" s="36"/>
      <c r="E9" s="96" t="s">
        <v>589</v>
      </c>
      <c r="F9" s="66" t="s">
        <v>571</v>
      </c>
      <c r="G9" s="73" t="s">
        <v>580</v>
      </c>
    </row>
    <row r="10" spans="1:17" ht="20.25" customHeight="1" x14ac:dyDescent="0.2">
      <c r="B10" s="35" t="s">
        <v>10</v>
      </c>
      <c r="C10" s="36"/>
      <c r="E10" s="96"/>
      <c r="F10" s="66" t="s">
        <v>572</v>
      </c>
      <c r="G10" s="73" t="s">
        <v>581</v>
      </c>
    </row>
    <row r="11" spans="1:17" ht="20.25" customHeight="1" x14ac:dyDescent="0.2">
      <c r="B11" s="35" t="s">
        <v>11</v>
      </c>
      <c r="C11" s="36"/>
      <c r="E11" s="96"/>
      <c r="F11" s="66" t="s">
        <v>573</v>
      </c>
      <c r="G11" s="73" t="s">
        <v>582</v>
      </c>
    </row>
    <row r="12" spans="1:17" ht="20.25" customHeight="1" x14ac:dyDescent="0.2">
      <c r="B12" s="35" t="s">
        <v>12</v>
      </c>
      <c r="C12" s="36"/>
      <c r="E12" s="96"/>
      <c r="F12" s="66" t="s">
        <v>574</v>
      </c>
      <c r="G12" s="73" t="s">
        <v>583</v>
      </c>
    </row>
    <row r="13" spans="1:17" ht="20.25" customHeight="1" x14ac:dyDescent="0.2">
      <c r="B13" s="35" t="s">
        <v>19</v>
      </c>
      <c r="C13" s="36"/>
      <c r="E13" s="96"/>
      <c r="F13" s="66" t="s">
        <v>575</v>
      </c>
      <c r="G13" s="73" t="s">
        <v>584</v>
      </c>
    </row>
    <row r="14" spans="1:17" ht="20.25" customHeight="1" x14ac:dyDescent="0.2">
      <c r="B14" s="35" t="s">
        <v>13</v>
      </c>
      <c r="C14" s="36"/>
      <c r="E14" s="96"/>
      <c r="F14" s="91" t="s">
        <v>708</v>
      </c>
      <c r="G14" s="73" t="s">
        <v>709</v>
      </c>
    </row>
    <row r="15" spans="1:17" ht="20.25" customHeight="1" x14ac:dyDescent="0.2">
      <c r="B15" s="35" t="s">
        <v>14</v>
      </c>
      <c r="C15" s="36"/>
      <c r="E15" s="97" t="s">
        <v>590</v>
      </c>
      <c r="F15" s="67" t="s">
        <v>592</v>
      </c>
      <c r="G15" s="72" t="s">
        <v>585</v>
      </c>
    </row>
    <row r="16" spans="1:17" ht="20.25" customHeight="1" x14ac:dyDescent="0.2">
      <c r="B16" s="35" t="s">
        <v>15</v>
      </c>
      <c r="C16" s="37"/>
      <c r="E16" s="97"/>
      <c r="F16" s="67" t="s">
        <v>569</v>
      </c>
      <c r="G16" s="72" t="s">
        <v>585</v>
      </c>
    </row>
    <row r="17" spans="2:7" ht="20.25" customHeight="1" x14ac:dyDescent="0.2">
      <c r="B17" s="35" t="s">
        <v>16</v>
      </c>
      <c r="C17" s="37"/>
      <c r="E17" s="97"/>
      <c r="F17" s="67" t="s">
        <v>705</v>
      </c>
      <c r="G17" s="72" t="s">
        <v>706</v>
      </c>
    </row>
    <row r="18" spans="2:7" ht="20.25" customHeight="1" x14ac:dyDescent="0.2">
      <c r="B18" s="35" t="s">
        <v>17</v>
      </c>
      <c r="C18" s="36"/>
      <c r="E18" s="97"/>
      <c r="F18" s="67" t="s">
        <v>576</v>
      </c>
      <c r="G18" s="72" t="s">
        <v>586</v>
      </c>
    </row>
    <row r="19" spans="2:7" ht="20.25" customHeight="1" x14ac:dyDescent="0.2">
      <c r="B19" s="35" t="s">
        <v>500</v>
      </c>
      <c r="C19" s="36"/>
      <c r="E19" s="97"/>
      <c r="F19" s="67" t="s">
        <v>570</v>
      </c>
      <c r="G19" s="72" t="s">
        <v>596</v>
      </c>
    </row>
    <row r="20" spans="2:7" ht="20.25" customHeight="1" x14ac:dyDescent="0.2">
      <c r="B20" s="35" t="s">
        <v>501</v>
      </c>
      <c r="C20" s="37"/>
      <c r="E20" s="63" t="s">
        <v>591</v>
      </c>
      <c r="F20" s="66" t="s">
        <v>593</v>
      </c>
      <c r="G20" s="73" t="s">
        <v>587</v>
      </c>
    </row>
    <row r="21" spans="2:7" ht="20.25" customHeight="1" x14ac:dyDescent="0.2">
      <c r="B21" s="35" t="s">
        <v>18</v>
      </c>
      <c r="C21" s="36"/>
    </row>
    <row r="24" spans="2:7" ht="27.2" customHeight="1" x14ac:dyDescent="0.2">
      <c r="B24" s="34" t="s">
        <v>643</v>
      </c>
      <c r="C24" s="58"/>
      <c r="D24" s="58"/>
      <c r="E24" s="80"/>
    </row>
    <row r="25" spans="2:7" x14ac:dyDescent="0.2">
      <c r="B25" s="98" t="s">
        <v>644</v>
      </c>
      <c r="C25" s="99"/>
      <c r="D25" s="99"/>
      <c r="E25" s="100"/>
    </row>
    <row r="26" spans="2:7" x14ac:dyDescent="0.2">
      <c r="B26" s="101" t="s">
        <v>645</v>
      </c>
      <c r="C26" s="102"/>
      <c r="D26" s="102"/>
      <c r="E26" s="103"/>
    </row>
    <row r="27" spans="2:7" x14ac:dyDescent="0.2">
      <c r="B27" s="107" t="s">
        <v>707</v>
      </c>
      <c r="C27" s="108"/>
      <c r="D27" s="108"/>
      <c r="E27" s="109"/>
    </row>
    <row r="28" spans="2:7" x14ac:dyDescent="0.2">
      <c r="B28" s="110" t="s">
        <v>646</v>
      </c>
      <c r="C28" s="111"/>
      <c r="D28" s="111"/>
      <c r="E28" s="112"/>
    </row>
    <row r="29" spans="2:7" x14ac:dyDescent="0.2">
      <c r="B29" s="104"/>
      <c r="C29" s="105"/>
      <c r="D29" s="105"/>
      <c r="E29" s="106"/>
    </row>
    <row r="30" spans="2:7" x14ac:dyDescent="0.2">
      <c r="B30" s="110" t="s">
        <v>647</v>
      </c>
      <c r="C30" s="111"/>
      <c r="D30" s="111"/>
      <c r="E30" s="112"/>
    </row>
    <row r="31" spans="2:7" x14ac:dyDescent="0.2">
      <c r="B31" s="104"/>
      <c r="C31" s="105"/>
      <c r="D31" s="105"/>
      <c r="E31" s="106"/>
    </row>
  </sheetData>
  <sheetProtection formatColumns="0" formatRows="0" autoFilter="0"/>
  <mergeCells count="10">
    <mergeCell ref="B31:E31"/>
    <mergeCell ref="B29:E29"/>
    <mergeCell ref="B27:E27"/>
    <mergeCell ref="B28:E28"/>
    <mergeCell ref="B30:E30"/>
    <mergeCell ref="E7:E8"/>
    <mergeCell ref="E9:E14"/>
    <mergeCell ref="E15:E19"/>
    <mergeCell ref="B25:E25"/>
    <mergeCell ref="B26:E26"/>
  </mergeCells>
  <dataValidations disablePrompts="1" count="3">
    <dataValidation type="list" showInputMessage="1" showErrorMessage="1" sqref="C8">
      <formula1>"Standard,PS Small Deals"</formula1>
    </dataValidation>
    <dataValidation type="list" showInputMessage="1" showErrorMessage="1" sqref="C7">
      <formula1>"Pricing,Forecasting,CR Planning"</formula1>
    </dataValidation>
    <dataValidation type="list" showInputMessage="1" showErrorMessage="1" sqref="C6">
      <formula1>"Custom Development,Professional Services,Premium Engagements"</formula1>
    </dataValidation>
  </dataValidations>
  <hyperlinks>
    <hyperlink ref="G7" location="cellHeaderInfoTitle" tooltip="Navigate to Header Info" display="Header Info"/>
    <hyperlink ref="G8" location="cellInstructionsTitle" tooltip="Navigate to Instructions" display="Instructions"/>
    <hyperlink ref="G9" location="cellWRStrElementsTitle" tooltip="Navigate to Structure Elements for Work Revenue" display="Structure Elements for Work Revenue"/>
    <hyperlink ref="G10" location="cellTRStrElementsTitle" tooltip="Navigate to Structure Elements for Travel Revenue" display="Structure Elements for Travel Revenue"/>
    <hyperlink ref="G11" location="cellResourcesTitle" tooltip="Navigate to Resources" display="Resources"/>
    <hyperlink ref="G12" location="cellRevenueRatesTitle" tooltip="Navigate to Revenue Rates" display="Revenue Rates"/>
    <hyperlink ref="G15" location="cellEffortPlanningTitle" tooltip="Navigate to Effort/Expense Planning" display="Effort/Expense Planning"/>
    <hyperlink ref="G16" location="cellEffortPlanningTitle" tooltip="Navigate to Effort/Expense Planning" display="Effort/Expense Planning"/>
    <hyperlink ref="G18" location="cellKPIsTitle" tooltip="Navigate to VSOE and Profitability KPIs" display="VSOE and Profitability KPIs"/>
    <hyperlink ref="G19" location="cellExpensesSummaryTitle" tooltip="Navigate to Key Figure Summaries" display="Key Figure Summaries"/>
    <hyperlink ref="G20" location="cellAnalysisTitle" tooltip="Execute Flexible Analysis" display="Analysis"/>
    <hyperlink ref="G13" location="cellTrVariantsTitle" tooltip="Navigate to Travel Variants" display="Travel Variants"/>
    <hyperlink ref="G17" location="cellCalculateAndSaveLink" tooltip="Execute Calculate and Save" display="Calculate and Save"/>
    <hyperlink ref="G14" location="cellRefreshRatesLink" tooltip="Refresh rates and other inputs" display="Refresh"/>
  </hyperlinks>
  <pageMargins left="0.7" right="0.7" top="0.75" bottom="0.75" header="0.3" footer="0.3"/>
  <pageSetup paperSize="9" orientation="portrait" horizontalDpi="300" r:id="rId1"/>
  <customProperties>
    <customPr name="_pios_id" r:id="rId2"/>
  </customProperties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A27"/>
  <sheetViews>
    <sheetView showGridLines="0" tabSelected="1" zoomScaleNormal="100" workbookViewId="0">
      <pane xSplit="3" ySplit="3" topLeftCell="D4" activePane="bottomRight" state="frozen"/>
      <selection activeCell="E13" sqref="E13"/>
      <selection pane="topRight" activeCell="E13" sqref="E13"/>
      <selection pane="bottomLeft" activeCell="E13" sqref="E13"/>
      <selection pane="bottomRight" activeCell="B15" sqref="B15"/>
    </sheetView>
  </sheetViews>
  <sheetFormatPr defaultColWidth="9" defaultRowHeight="11.25" x14ac:dyDescent="0.2"/>
  <cols>
    <col min="1" max="1" width="2.5703125" style="44" customWidth="1"/>
    <col min="2" max="2" width="6.28515625" style="58" customWidth="1"/>
    <col min="3" max="3" width="35.85546875" style="58" customWidth="1"/>
    <col min="4" max="4" width="30.7109375" style="58" customWidth="1"/>
    <col min="5" max="6" width="16.5703125" style="58" customWidth="1"/>
    <col min="7" max="7" width="18.42578125" style="58" customWidth="1"/>
    <col min="8" max="12" width="16.5703125" style="58" customWidth="1"/>
    <col min="13" max="13" width="17.85546875" style="58" customWidth="1"/>
    <col min="14" max="14" width="19.140625" style="58" customWidth="1"/>
    <col min="15" max="15" width="16.140625" style="58" customWidth="1"/>
    <col min="16" max="16" width="14.42578125" style="58" customWidth="1"/>
    <col min="17" max="17" width="9.42578125" style="88" hidden="1" customWidth="1"/>
    <col min="18" max="18" width="17" style="58" hidden="1" customWidth="1"/>
    <col min="19" max="16384" width="9" style="44"/>
  </cols>
  <sheetData>
    <row r="1" spans="1:27" s="41" customFormat="1" ht="3.75" customHeight="1" thickBo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27" s="42" customFormat="1" ht="16.5" customHeight="1" x14ac:dyDescent="0.25">
      <c r="A2" s="20" t="s">
        <v>556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6"/>
      <c r="T2" s="16"/>
      <c r="U2" s="16"/>
      <c r="V2" s="16"/>
      <c r="W2" s="16"/>
      <c r="X2" s="16"/>
      <c r="Y2" s="16"/>
      <c r="Z2" s="16"/>
      <c r="AA2" s="16"/>
    </row>
    <row r="3" spans="1:27" s="43" customFormat="1" ht="12.75" customHeight="1" thickBot="1" x14ac:dyDescent="0.3">
      <c r="A3" s="21" t="str">
        <f>"            "&amp;cellHeaderLoS&amp;" "&amp;cellHeaderProcess&amp;" - Parameters"</f>
        <v xml:space="preserve">             Pricing - Parameters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4"/>
      <c r="T3" s="14"/>
      <c r="U3" s="14"/>
      <c r="V3" s="14"/>
      <c r="W3" s="14"/>
      <c r="X3" s="14"/>
      <c r="Y3" s="14"/>
      <c r="Z3" s="14"/>
      <c r="AA3" s="14"/>
    </row>
    <row r="4" spans="1:27" x14ac:dyDescent="0.2">
      <c r="Q4" s="58"/>
    </row>
    <row r="5" spans="1:27" ht="27.2" customHeight="1" x14ac:dyDescent="0.2">
      <c r="A5" s="71" t="s">
        <v>552</v>
      </c>
      <c r="B5" s="57" t="s">
        <v>560</v>
      </c>
      <c r="Q5" s="58"/>
    </row>
    <row r="6" spans="1:27" x14ac:dyDescent="0.2">
      <c r="B6" s="49" t="s">
        <v>22</v>
      </c>
      <c r="C6" s="49" t="s">
        <v>550</v>
      </c>
      <c r="D6" s="49" t="s">
        <v>239</v>
      </c>
      <c r="E6" s="49" t="s">
        <v>238</v>
      </c>
      <c r="F6" s="49" t="s">
        <v>606</v>
      </c>
      <c r="G6" s="49" t="s">
        <v>546</v>
      </c>
      <c r="H6" s="49" t="s">
        <v>240</v>
      </c>
      <c r="I6" s="49" t="s">
        <v>597</v>
      </c>
      <c r="J6" s="59"/>
      <c r="K6" s="59"/>
      <c r="L6" s="59"/>
      <c r="M6" s="59"/>
      <c r="N6" s="59"/>
      <c r="O6" s="59"/>
      <c r="P6" s="59"/>
      <c r="Q6" s="59"/>
      <c r="R6" s="49" t="s">
        <v>241</v>
      </c>
    </row>
    <row r="7" spans="1:27" x14ac:dyDescent="0.2">
      <c r="B7" s="92"/>
      <c r="C7" s="25"/>
      <c r="D7" s="25"/>
      <c r="E7" s="25"/>
      <c r="F7" s="25"/>
      <c r="G7" s="60"/>
      <c r="H7" s="8"/>
      <c r="I7" s="23"/>
      <c r="J7" s="59"/>
      <c r="K7" s="59"/>
      <c r="L7" s="59"/>
      <c r="M7" s="59"/>
      <c r="N7" s="59"/>
      <c r="O7" s="59"/>
      <c r="P7" s="59"/>
      <c r="Q7" s="59"/>
      <c r="R7" s="24"/>
    </row>
    <row r="8" spans="1:27" x14ac:dyDescent="0.2">
      <c r="Q8" s="58"/>
    </row>
    <row r="9" spans="1:27" ht="27.2" customHeight="1" x14ac:dyDescent="0.2">
      <c r="A9" s="71" t="s">
        <v>552</v>
      </c>
      <c r="B9" s="57" t="s">
        <v>599</v>
      </c>
      <c r="Q9" s="58"/>
    </row>
    <row r="10" spans="1:27" x14ac:dyDescent="0.2">
      <c r="B10" s="49" t="s">
        <v>22</v>
      </c>
      <c r="C10" s="49" t="s">
        <v>550</v>
      </c>
      <c r="D10" s="49" t="s">
        <v>239</v>
      </c>
      <c r="E10" s="49" t="s">
        <v>238</v>
      </c>
      <c r="F10" s="49" t="s">
        <v>606</v>
      </c>
      <c r="G10" s="49" t="s">
        <v>240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49" t="s">
        <v>241</v>
      </c>
    </row>
    <row r="11" spans="1:27" x14ac:dyDescent="0.2">
      <c r="B11" s="92"/>
      <c r="C11" s="25"/>
      <c r="D11" s="25"/>
      <c r="E11" s="25"/>
      <c r="F11" s="25"/>
      <c r="G11" s="8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24"/>
    </row>
    <row r="12" spans="1:27" x14ac:dyDescent="0.2">
      <c r="Q12" s="58"/>
    </row>
    <row r="13" spans="1:27" ht="27.2" customHeight="1" x14ac:dyDescent="0.2">
      <c r="A13" s="71" t="s">
        <v>552</v>
      </c>
      <c r="B13" s="57" t="s">
        <v>561</v>
      </c>
      <c r="Q13" s="58"/>
    </row>
    <row r="14" spans="1:27" x14ac:dyDescent="0.2">
      <c r="B14" s="93" t="s">
        <v>22</v>
      </c>
      <c r="C14" s="93" t="s">
        <v>508</v>
      </c>
      <c r="D14" s="93" t="s">
        <v>713</v>
      </c>
      <c r="E14" s="93" t="s">
        <v>242</v>
      </c>
      <c r="F14" s="93" t="s">
        <v>688</v>
      </c>
      <c r="G14" s="93" t="s">
        <v>245</v>
      </c>
      <c r="H14" s="93" t="s">
        <v>554</v>
      </c>
      <c r="I14" s="93" t="s">
        <v>509</v>
      </c>
      <c r="J14" s="93" t="s">
        <v>21</v>
      </c>
      <c r="K14" s="93" t="s">
        <v>538</v>
      </c>
      <c r="L14" s="93" t="s">
        <v>539</v>
      </c>
      <c r="M14" s="93" t="s">
        <v>719</v>
      </c>
      <c r="N14" s="94" t="s">
        <v>718</v>
      </c>
      <c r="O14" s="59"/>
      <c r="P14" s="59"/>
      <c r="Q14" s="59"/>
      <c r="R14" s="49" t="s">
        <v>241</v>
      </c>
    </row>
    <row r="15" spans="1:27" x14ac:dyDescent="0.2">
      <c r="B15" s="113"/>
      <c r="C15" s="114"/>
      <c r="D15" s="114"/>
      <c r="E15" s="114"/>
      <c r="F15" s="115"/>
      <c r="G15" s="115"/>
      <c r="H15" s="113"/>
      <c r="I15" s="115"/>
      <c r="J15" s="115"/>
      <c r="K15" s="115"/>
      <c r="L15" s="116"/>
      <c r="M15" s="116"/>
      <c r="N15" s="117"/>
      <c r="O15" s="59"/>
      <c r="P15" s="59"/>
      <c r="Q15" s="59"/>
      <c r="R15" s="24"/>
    </row>
    <row r="16" spans="1:27" x14ac:dyDescent="0.2">
      <c r="Q16" s="58"/>
    </row>
    <row r="17" spans="1:18" ht="27.2" customHeight="1" x14ac:dyDescent="0.2">
      <c r="A17" s="71" t="s">
        <v>552</v>
      </c>
      <c r="B17" s="45" t="s">
        <v>562</v>
      </c>
      <c r="Q17" s="58"/>
    </row>
    <row r="18" spans="1:18" x14ac:dyDescent="0.2">
      <c r="B18" s="49" t="s">
        <v>22</v>
      </c>
      <c r="C18" s="49" t="s">
        <v>551</v>
      </c>
      <c r="D18" s="49" t="s">
        <v>243</v>
      </c>
      <c r="E18" s="49" t="s">
        <v>246</v>
      </c>
      <c r="F18" s="49" t="s">
        <v>238</v>
      </c>
      <c r="G18" s="49" t="s">
        <v>20</v>
      </c>
      <c r="H18" s="49" t="s">
        <v>244</v>
      </c>
      <c r="I18" s="49" t="s">
        <v>547</v>
      </c>
      <c r="J18" s="49" t="s">
        <v>548</v>
      </c>
      <c r="K18" s="49" t="str">
        <f>"Disc. Rate in "&amp;cellPlanCurrency</f>
        <v xml:space="preserve">Disc. Rate in </v>
      </c>
      <c r="L18" s="59"/>
      <c r="M18" s="59"/>
      <c r="N18" s="59"/>
      <c r="O18" s="59"/>
      <c r="P18" s="59"/>
      <c r="Q18" s="59"/>
      <c r="R18" s="49" t="s">
        <v>241</v>
      </c>
    </row>
    <row r="19" spans="1:18" x14ac:dyDescent="0.2">
      <c r="B19" s="92"/>
      <c r="C19" s="8"/>
      <c r="D19" s="8"/>
      <c r="E19" s="25"/>
      <c r="F19" s="8"/>
      <c r="G19" s="8"/>
      <c r="H19" s="23"/>
      <c r="I19" s="75"/>
      <c r="J19" s="60"/>
      <c r="K19" s="23"/>
      <c r="L19" s="59"/>
      <c r="M19" s="59"/>
      <c r="N19" s="59"/>
      <c r="O19" s="59"/>
      <c r="P19" s="59"/>
      <c r="Q19" s="59"/>
      <c r="R19" s="24"/>
    </row>
    <row r="20" spans="1:18" x14ac:dyDescent="0.2">
      <c r="Q20" s="58"/>
    </row>
    <row r="21" spans="1:18" ht="27.2" customHeight="1" x14ac:dyDescent="0.2">
      <c r="A21" s="71" t="s">
        <v>552</v>
      </c>
      <c r="B21" s="57" t="s">
        <v>563</v>
      </c>
      <c r="Q21" s="58"/>
    </row>
    <row r="22" spans="1:18" ht="11.25" customHeight="1" x14ac:dyDescent="0.2">
      <c r="A22" s="71"/>
      <c r="B22" s="57" t="s">
        <v>715</v>
      </c>
      <c r="Q22" s="58"/>
    </row>
    <row r="23" spans="1:18" x14ac:dyDescent="0.2">
      <c r="B23" s="49" t="s">
        <v>22</v>
      </c>
      <c r="C23" s="49" t="s">
        <v>517</v>
      </c>
      <c r="D23" s="49" t="s">
        <v>682</v>
      </c>
      <c r="E23" s="49" t="s">
        <v>240</v>
      </c>
      <c r="F23" s="49" t="s">
        <v>683</v>
      </c>
      <c r="G23" s="49" t="s">
        <v>247</v>
      </c>
      <c r="H23" s="49" t="s">
        <v>698</v>
      </c>
      <c r="I23" s="49" t="s">
        <v>630</v>
      </c>
      <c r="J23" s="49" t="s">
        <v>631</v>
      </c>
      <c r="K23" s="49" t="s">
        <v>684</v>
      </c>
      <c r="L23" s="49" t="s">
        <v>699</v>
      </c>
      <c r="M23" s="49" t="s">
        <v>700</v>
      </c>
      <c r="N23" s="49" t="s">
        <v>701</v>
      </c>
      <c r="O23" s="49" t="s">
        <v>714</v>
      </c>
      <c r="P23" s="49" t="str">
        <f>"Trav.Exp. a WDay in "&amp;cellPlanCurrency</f>
        <v xml:space="preserve">Trav.Exp. a WDay in </v>
      </c>
      <c r="Q23" s="87" t="s">
        <v>648</v>
      </c>
      <c r="R23" s="49" t="s">
        <v>241</v>
      </c>
    </row>
    <row r="24" spans="1:18" x14ac:dyDescent="0.2">
      <c r="B24" s="92"/>
      <c r="C24" s="8"/>
      <c r="D24" s="61"/>
      <c r="E24" s="8"/>
      <c r="F24" s="75"/>
      <c r="G24" s="76"/>
      <c r="H24" s="76"/>
      <c r="I24" s="76"/>
      <c r="J24" s="79"/>
      <c r="K24" s="8"/>
      <c r="L24" s="60"/>
      <c r="M24" s="60"/>
      <c r="N24" s="60"/>
      <c r="O24" s="23"/>
      <c r="P24" s="23"/>
      <c r="Q24" s="87"/>
      <c r="R24" s="24"/>
    </row>
    <row r="25" spans="1:18" ht="12" x14ac:dyDescent="0.2">
      <c r="B25" s="57" t="s">
        <v>716</v>
      </c>
    </row>
    <row r="26" spans="1:18" x14ac:dyDescent="0.2">
      <c r="B26" s="49" t="s">
        <v>22</v>
      </c>
      <c r="C26" s="49" t="s">
        <v>517</v>
      </c>
      <c r="D26" s="49" t="s">
        <v>710</v>
      </c>
      <c r="E26" s="49" t="s">
        <v>240</v>
      </c>
      <c r="F26" s="49" t="s">
        <v>702</v>
      </c>
      <c r="G26" s="49" t="s">
        <v>703</v>
      </c>
      <c r="H26" s="49" t="s">
        <v>549</v>
      </c>
      <c r="I26" s="49" t="s">
        <v>632</v>
      </c>
      <c r="J26" s="49" t="s">
        <v>704</v>
      </c>
      <c r="K26" s="49" t="str">
        <f>"Tr.Exp.Bill.Lump Sum in "&amp;cellPlanCurrency</f>
        <v xml:space="preserve">Tr.Exp.Bill.Lump Sum in </v>
      </c>
      <c r="L26" s="49" t="str">
        <f>"Tr.Effort Bill.Lump Sum in "&amp;cellPlanCurrency</f>
        <v xml:space="preserve">Tr.Effort Bill.Lump Sum in </v>
      </c>
      <c r="R26" s="49" t="s">
        <v>241</v>
      </c>
    </row>
    <row r="27" spans="1:18" x14ac:dyDescent="0.2">
      <c r="B27" s="92"/>
      <c r="C27" s="25"/>
      <c r="D27" s="25"/>
      <c r="E27" s="25"/>
      <c r="F27" s="75"/>
      <c r="G27" s="75"/>
      <c r="H27" s="25"/>
      <c r="I27" s="60"/>
      <c r="J27" s="60"/>
      <c r="K27" s="23"/>
      <c r="L27" s="23"/>
      <c r="R27" s="24"/>
    </row>
  </sheetData>
  <sheetProtection formatColumns="0" formatRows="0" autoFilter="0"/>
  <dataConsolidate/>
  <conditionalFormatting sqref="B15:N16">
    <cfRule type="expression" dxfId="1" priority="2">
      <formula>CELL("protect",INDIRECT("RC",0))=0</formula>
    </cfRule>
  </conditionalFormatting>
  <conditionalFormatting sqref="B15:N15">
    <cfRule type="expression" dxfId="0" priority="1">
      <formula>CELL("protect",INDIRECT("RC",0))=1</formula>
    </cfRule>
  </conditionalFormatting>
  <dataValidations count="13">
    <dataValidation type="list" showInputMessage="1" showErrorMessage="1" sqref="H7">
      <formula1>rngWRevCalcType</formula1>
    </dataValidation>
    <dataValidation type="list" showInputMessage="1" showErrorMessage="1" sqref="G11">
      <formula1>rngTRevCalcType</formula1>
    </dataValidation>
    <dataValidation type="list" showInputMessage="1" showErrorMessage="1" sqref="F19">
      <formula1>tblWRCountries</formula1>
    </dataValidation>
    <dataValidation type="list" showInputMessage="1" showErrorMessage="1" sqref="E24">
      <formula1>rngTVarCalcType</formula1>
    </dataValidation>
    <dataValidation type="list" showInputMessage="1" showErrorMessage="1" sqref="D19">
      <formula1>rngServiceElements</formula1>
    </dataValidation>
    <dataValidation type="list" showInputMessage="1" showErrorMessage="1" sqref="D24">
      <formula1>rngTERPObjects</formula1>
    </dataValidation>
    <dataValidation type="list" showDropDown="1" showInputMessage="1" showErrorMessage="1" sqref="K24 K15:K16">
      <formula1>rngCurrencies</formula1>
    </dataValidation>
    <dataValidation type="list" showInputMessage="1" showErrorMessage="1" sqref="G19">
      <formula1>OFFSET(rngWRCountries,MATCH(INDIRECT("RC[-1]",0),rngWRCountries,0)-1, 1,COUNTIF(rngWRCountries,INDIRECT("RC[-1]",0)))</formula1>
    </dataValidation>
    <dataValidation type="list" showInputMessage="1" showErrorMessage="1" sqref="J15:J16">
      <formula1>rngExpLevels</formula1>
    </dataValidation>
    <dataValidation type="list" showDropDown="1" showInputMessage="1" showErrorMessage="1" sqref="G15:G16">
      <formula1>rngCompCodes</formula1>
    </dataValidation>
    <dataValidation type="list" showInputMessage="1" showErrorMessage="1" sqref="E15:E16">
      <formula1>rngResTypesEfforts</formula1>
    </dataValidation>
    <dataValidation type="list" allowBlank="1" showInputMessage="1" showErrorMessage="1" sqref="H15:H16">
      <formula1>OFFSET(rngSLCompCodes,MATCH(OFFSET(INDEX(rngCompCodes,MATCH(INDIRECT("RC[-1]",0),rngCompCodes,0)),0,-1),rngSLCompCodes,0)-1,-1,COUNTIF(rngSLCompCodes,OFFSET(INDEX(rngCompCodes,MATCH(INDIRECT("RC[-1]",0),rngCompCodes,0)),0,-1)),1)</formula1>
    </dataValidation>
    <dataValidation type="custom" allowBlank="1" showInputMessage="1" showErrorMessage="1" error="Format of Resource ID is not valid. Please use D\I with 6 digits or C with 7 digits." sqref="F15:F16">
      <formula1>OR(AND(bF=rI,LEN(F)=7,OR(LEFT(F,1)="D",LEFT(F,1)="I"),LEN(TRIM(CLEAN(RIGHT(F,6))))=LEN(RIGHT(F,6)),ISNUMBER(VALUE(RIGHT(F,6)))),AND(bF=rE,LEN(F)=8,LEFT(F,1)="C",LEN(TRIM(CLEAN(RIGHT(F,7))))=LEN(RIGHT(F,7)),ISNUMBER(VALUE(RIGHT(F,7)))))</formula1>
    </dataValidation>
  </dataValidations>
  <hyperlinks>
    <hyperlink ref="A9" location="cellTRStrElementsGroup" tooltip="Click to Hide/Unhide" display="−"/>
    <hyperlink ref="A13" location="cellResourcesGroup" tooltip="Click to Hide/Unhide" display="−"/>
    <hyperlink ref="A17" location="cellRevenueRatesGroup" tooltip="Click to Hide/Unhide" display="−"/>
    <hyperlink ref="A21" location="cellTrVariantsGroup" tooltip="Click to Hide/Unhide" display="−"/>
    <hyperlink ref="A5" location="cellWRStrElementsGroup" tooltip="Click to Hide/Unhide" display="−"/>
  </hyperlinks>
  <pageMargins left="0.7" right="0.7" top="0.75" bottom="0.75" header="0.3" footer="0.3"/>
  <pageSetup orientation="portrait" r:id="rId1"/>
  <customProperties>
    <customPr name="_pios_id" r:id="rId2"/>
  </customProperties>
  <drawing r:id="rId3"/>
  <legacyDrawing r:id="rId4"/>
  <picture r:id="rId5"/>
  <extLst>
    <ext xmlns:x15="http://schemas.microsoft.com/office/spreadsheetml/2010/11/main" uri="{F7C9EE02-42E1-4005-9D12-6889AFFD525C}">
      <x15:webExtensions xmlns:xm="http://schemas.microsoft.com/office/excel/2006/main">
        <x15:webExtension appRef="{19201070-CC3A-4270-8B2E-F268F63E214D}">
          <xm:f>Parameters!$B$14:$N$14</xm:f>
        </x15:webExtension>
        <x15:webExtension appRef="{E450D85D-1A8D-4EC8-B475-A738B577086B}">
          <xm:f>tblResourcesData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52"/>
  <sheetViews>
    <sheetView showGridLines="0" zoomScaleNormal="100" workbookViewId="0">
      <pane xSplit="4" ySplit="3" topLeftCell="E4" activePane="bottomRight" state="frozen"/>
      <selection activeCell="E13" sqref="E13"/>
      <selection pane="topRight" activeCell="E13" sqref="E13"/>
      <selection pane="bottomLeft" activeCell="E13" sqref="E13"/>
      <selection pane="bottomRight" activeCell="F15" sqref="F15"/>
    </sheetView>
  </sheetViews>
  <sheetFormatPr defaultColWidth="9" defaultRowHeight="11.25" x14ac:dyDescent="0.2"/>
  <cols>
    <col min="1" max="1" width="2.5703125" style="44" customWidth="1"/>
    <col min="2" max="2" width="5" style="44" customWidth="1"/>
    <col min="3" max="3" width="22.42578125" style="44" customWidth="1"/>
    <col min="4" max="4" width="25.5703125" style="44" customWidth="1"/>
    <col min="5" max="6" width="22.140625" style="44" customWidth="1"/>
    <col min="7" max="7" width="8.140625" style="44" bestFit="1" customWidth="1"/>
    <col min="8" max="8" width="8.140625" style="44" customWidth="1"/>
    <col min="9" max="9" width="9.85546875" style="44" customWidth="1"/>
    <col min="10" max="10" width="5.5703125" style="44" hidden="1" customWidth="1"/>
    <col min="11" max="11" width="20.42578125" style="44" customWidth="1"/>
    <col min="12" max="12" width="24.140625" style="44" customWidth="1"/>
    <col min="13" max="13" width="12.42578125" style="44" customWidth="1"/>
    <col min="14" max="14" width="16" style="44" customWidth="1"/>
    <col min="15" max="15" width="13.42578125" style="44" customWidth="1"/>
    <col min="16" max="16" width="17.7109375" style="44" customWidth="1"/>
    <col min="17" max="17" width="23.140625" style="44" customWidth="1"/>
    <col min="18" max="18" width="22.140625" style="44" customWidth="1"/>
    <col min="19" max="19" width="26.5703125" style="44" customWidth="1"/>
    <col min="20" max="16384" width="9" style="44"/>
  </cols>
  <sheetData>
    <row r="1" spans="1:19" s="41" customFormat="1" ht="3.75" customHeight="1" thickBot="1" x14ac:dyDescent="0.25"/>
    <row r="2" spans="1:19" s="42" customFormat="1" ht="16.5" x14ac:dyDescent="0.25">
      <c r="A2" s="18" t="s">
        <v>556</v>
      </c>
      <c r="C2" s="16"/>
      <c r="D2" s="16"/>
      <c r="E2" s="16"/>
      <c r="F2" s="16"/>
      <c r="I2" s="82" t="s">
        <v>665</v>
      </c>
    </row>
    <row r="3" spans="1:19" s="43" customFormat="1" ht="12.75" customHeight="1" thickBot="1" x14ac:dyDescent="0.3">
      <c r="A3" s="19" t="str">
        <f>"            "&amp;cellHeaderLoS&amp;" "&amp;cellHeaderProcess&amp;" - Planning"</f>
        <v xml:space="preserve">             Pricing - Planning</v>
      </c>
      <c r="C3" s="14"/>
      <c r="D3" s="14"/>
      <c r="E3" s="14"/>
      <c r="F3" s="14"/>
      <c r="G3" s="14"/>
      <c r="H3" s="14"/>
      <c r="I3" s="83" t="s">
        <v>552</v>
      </c>
    </row>
    <row r="5" spans="1:19" ht="27" customHeight="1" x14ac:dyDescent="0.2">
      <c r="A5" s="71" t="s">
        <v>552</v>
      </c>
      <c r="B5" s="45" t="s">
        <v>564</v>
      </c>
      <c r="D5" s="46"/>
      <c r="E5" s="46"/>
      <c r="F5" s="46"/>
      <c r="G5" s="46"/>
      <c r="H5" s="46"/>
      <c r="I5" s="45"/>
      <c r="K5" s="46"/>
      <c r="L5" s="46"/>
      <c r="M5" s="46"/>
      <c r="N5" s="46"/>
      <c r="O5" s="46"/>
      <c r="P5" s="46"/>
      <c r="Q5" s="46"/>
      <c r="R5" s="46"/>
      <c r="S5" s="46"/>
    </row>
    <row r="6" spans="1:19" ht="12" thickBot="1" x14ac:dyDescent="0.25">
      <c r="B6" s="47" t="s">
        <v>553</v>
      </c>
      <c r="C6" s="48"/>
      <c r="D6" s="48" t="s">
        <v>540</v>
      </c>
    </row>
    <row r="7" spans="1:19" x14ac:dyDescent="0.2">
      <c r="B7" s="9" t="str">
        <f>"Total Revenue in "&amp;cellPlanCurrency</f>
        <v xml:space="preserve">Total Revenue in </v>
      </c>
      <c r="C7" s="3"/>
      <c r="D7" s="4"/>
    </row>
    <row r="8" spans="1:19" x14ac:dyDescent="0.2">
      <c r="B8" s="10" t="str">
        <f>"Total Expenses in "&amp;cellPlanCurrency</f>
        <v xml:space="preserve">Total Expenses in </v>
      </c>
      <c r="C8" s="2"/>
      <c r="D8" s="5"/>
    </row>
    <row r="9" spans="1:19" ht="12" thickBot="1" x14ac:dyDescent="0.25">
      <c r="B9" s="11" t="s">
        <v>686</v>
      </c>
      <c r="C9" s="6"/>
      <c r="D9" s="7"/>
    </row>
    <row r="10" spans="1:19" x14ac:dyDescent="0.2">
      <c r="B10" s="9" t="str">
        <f>"Total VSOE Value (Midpoint) in "&amp;cellPlanCurrency</f>
        <v xml:space="preserve">Total VSOE Value (Midpoint) in </v>
      </c>
      <c r="C10" s="3"/>
      <c r="D10" s="4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</row>
    <row r="11" spans="1:19" x14ac:dyDescent="0.2">
      <c r="B11" s="10" t="str">
        <f>"Total Deal Planned Value in "&amp;cellPlanCurrency</f>
        <v xml:space="preserve">Total Deal Planned Value in </v>
      </c>
      <c r="C11" s="2"/>
      <c r="D11" s="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</row>
    <row r="12" spans="1:19" ht="12" thickBot="1" x14ac:dyDescent="0.25">
      <c r="B12" s="11" t="s">
        <v>545</v>
      </c>
      <c r="C12" s="6"/>
      <c r="D12" s="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</row>
    <row r="14" spans="1:19" ht="27.2" customHeight="1" x14ac:dyDescent="0.2">
      <c r="A14" s="71" t="s">
        <v>552</v>
      </c>
      <c r="B14" s="45" t="str">
        <f>"          Effort Planning in Work Days"</f>
        <v xml:space="preserve">          Effort Planning in Work Days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</row>
    <row r="15" spans="1:19" x14ac:dyDescent="0.2">
      <c r="B15" s="49" t="s">
        <v>22</v>
      </c>
      <c r="C15" s="49" t="s">
        <v>685</v>
      </c>
      <c r="D15" s="50" t="s">
        <v>508</v>
      </c>
      <c r="E15" s="50" t="s">
        <v>551</v>
      </c>
      <c r="F15" s="50" t="s">
        <v>517</v>
      </c>
      <c r="G15" s="85" t="s">
        <v>510</v>
      </c>
      <c r="H15" s="49" t="s">
        <v>713</v>
      </c>
      <c r="I15" s="49" t="s">
        <v>537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</row>
    <row r="16" spans="1:19" x14ac:dyDescent="0.2">
      <c r="B16" s="22" t="s">
        <v>516</v>
      </c>
      <c r="C16" s="26"/>
      <c r="D16" s="26"/>
      <c r="E16" s="26"/>
      <c r="F16" s="26"/>
      <c r="G16" s="86"/>
      <c r="H16" s="25"/>
      <c r="I16" s="52"/>
      <c r="J16" s="46"/>
      <c r="K16" s="46"/>
      <c r="L16" s="46"/>
      <c r="M16" s="46"/>
      <c r="N16" s="46"/>
      <c r="O16" s="46"/>
      <c r="P16" s="46"/>
      <c r="Q16" s="46"/>
      <c r="R16" s="46"/>
      <c r="S16" s="46"/>
    </row>
    <row r="17" spans="1:19" x14ac:dyDescent="0.2"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ht="27.2" customHeight="1" x14ac:dyDescent="0.2">
      <c r="A18" s="71" t="s">
        <v>552</v>
      </c>
      <c r="B18" s="45" t="str">
        <f>"          Summary of Effort Planning in Work Days"</f>
        <v xml:space="preserve">          Summary of Effort Planning in Work Days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</row>
    <row r="19" spans="1:19" x14ac:dyDescent="0.2">
      <c r="B19" s="35" t="s">
        <v>621</v>
      </c>
      <c r="C19" s="35"/>
      <c r="D19" s="53" t="s">
        <v>515</v>
      </c>
      <c r="E19" s="54"/>
      <c r="F19" s="54"/>
      <c r="G19" s="54"/>
      <c r="H19" s="54"/>
      <c r="I19" s="55" t="s">
        <v>537</v>
      </c>
    </row>
    <row r="20" spans="1:19" x14ac:dyDescent="0.2">
      <c r="B20" s="51"/>
      <c r="C20" s="51"/>
      <c r="D20" s="28" t="s">
        <v>650</v>
      </c>
      <c r="E20" s="28"/>
      <c r="F20" s="28"/>
      <c r="G20" s="28"/>
      <c r="H20" s="28"/>
      <c r="I20" s="89">
        <v>0</v>
      </c>
    </row>
    <row r="21" spans="1:19" ht="10.35" customHeight="1" x14ac:dyDescent="0.2">
      <c r="B21" s="71" t="s">
        <v>664</v>
      </c>
      <c r="C21" s="51"/>
      <c r="D21" s="28" t="s">
        <v>651</v>
      </c>
      <c r="E21" s="28"/>
      <c r="F21" s="28"/>
      <c r="G21" s="28"/>
      <c r="H21" s="28"/>
      <c r="I21" s="89">
        <v>0</v>
      </c>
    </row>
    <row r="22" spans="1:19" x14ac:dyDescent="0.2">
      <c r="C22" s="84"/>
      <c r="D22" s="81"/>
      <c r="E22" s="29"/>
      <c r="F22" s="29"/>
      <c r="G22" s="29"/>
      <c r="H22" s="29"/>
      <c r="I22" s="90"/>
    </row>
    <row r="23" spans="1:19" x14ac:dyDescent="0.2">
      <c r="C23" s="46"/>
      <c r="D23" s="46"/>
      <c r="E23" s="46"/>
      <c r="F23" s="46"/>
      <c r="G23" s="46"/>
      <c r="H23" s="46"/>
      <c r="I23" s="46"/>
    </row>
    <row r="24" spans="1:19" ht="27.2" customHeight="1" x14ac:dyDescent="0.2">
      <c r="A24" s="71" t="s">
        <v>664</v>
      </c>
      <c r="B24" s="45" t="str">
        <f>"          Travel Expenses Planning in "&amp;cellPlanCurrency</f>
        <v xml:space="preserve">          Travel Expenses Planning in </v>
      </c>
      <c r="C24" s="46"/>
      <c r="D24" s="46"/>
      <c r="E24" s="46"/>
      <c r="F24" s="46"/>
      <c r="G24" s="46"/>
      <c r="H24" s="46"/>
      <c r="I24" s="46"/>
    </row>
    <row r="25" spans="1:19" ht="11.25" hidden="1" customHeight="1" x14ac:dyDescent="0.2">
      <c r="A25" s="71"/>
      <c r="B25" s="49" t="s">
        <v>22</v>
      </c>
      <c r="C25" s="49" t="s">
        <v>712</v>
      </c>
      <c r="D25" s="50" t="s">
        <v>508</v>
      </c>
      <c r="E25" s="50" t="s">
        <v>551</v>
      </c>
      <c r="F25" s="50" t="s">
        <v>517</v>
      </c>
      <c r="G25" s="85"/>
      <c r="H25" s="49" t="s">
        <v>713</v>
      </c>
      <c r="I25" s="49" t="str">
        <f>"Total in "&amp;cellPlanCurrency</f>
        <v xml:space="preserve">Total in </v>
      </c>
    </row>
    <row r="26" spans="1:19" ht="11.25" hidden="1" customHeight="1" x14ac:dyDescent="0.2">
      <c r="A26" s="71"/>
      <c r="B26" s="22" t="s">
        <v>516</v>
      </c>
      <c r="C26" s="25"/>
      <c r="D26" s="25"/>
      <c r="E26" s="25"/>
      <c r="F26" s="25"/>
      <c r="G26" s="25"/>
      <c r="H26" s="25"/>
      <c r="I26" s="23"/>
    </row>
    <row r="27" spans="1:19" ht="11.25" customHeight="1" x14ac:dyDescent="0.2">
      <c r="C27" s="46"/>
      <c r="D27" s="46"/>
      <c r="E27" s="46"/>
      <c r="F27" s="46"/>
      <c r="G27" s="46"/>
      <c r="H27" s="46"/>
      <c r="I27" s="46"/>
    </row>
    <row r="28" spans="1:19" ht="27.2" customHeight="1" x14ac:dyDescent="0.2">
      <c r="A28" s="71" t="s">
        <v>552</v>
      </c>
      <c r="B28" s="45" t="str">
        <f>"          Non-Effort Based Values Planning in "&amp;cellPlanCurrency</f>
        <v xml:space="preserve">          Non-Effort Based Values Planning in 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</row>
    <row r="29" spans="1:19" x14ac:dyDescent="0.2">
      <c r="B29" s="49" t="s">
        <v>22</v>
      </c>
      <c r="C29" s="49" t="s">
        <v>671</v>
      </c>
      <c r="D29" s="49" t="s">
        <v>536</v>
      </c>
      <c r="E29" s="49" t="s">
        <v>672</v>
      </c>
      <c r="F29" s="54" t="s">
        <v>673</v>
      </c>
      <c r="G29" s="49" t="s">
        <v>20</v>
      </c>
      <c r="H29" s="49" t="s">
        <v>540</v>
      </c>
      <c r="I29" s="49" t="str">
        <f>"Total in "&amp;cellPlanCurrency</f>
        <v xml:space="preserve">Total in </v>
      </c>
    </row>
    <row r="30" spans="1:19" x14ac:dyDescent="0.2">
      <c r="B30" s="22" t="s">
        <v>516</v>
      </c>
      <c r="C30" s="26"/>
      <c r="D30" s="8"/>
      <c r="E30" s="8"/>
      <c r="F30" s="8"/>
      <c r="G30" s="8"/>
      <c r="H30" s="52"/>
      <c r="I30" s="52"/>
    </row>
    <row r="31" spans="1:19" x14ac:dyDescent="0.2">
      <c r="C31" s="46"/>
      <c r="D31" s="46"/>
      <c r="E31" s="46"/>
      <c r="F31" s="46"/>
      <c r="G31" s="46"/>
      <c r="H31" s="46"/>
      <c r="I31" s="46"/>
    </row>
    <row r="32" spans="1:19" ht="27.2" customHeight="1" x14ac:dyDescent="0.2">
      <c r="A32" s="71" t="s">
        <v>552</v>
      </c>
      <c r="B32" s="45" t="str">
        <f>"          Summary of Expenses in "&amp;cellPlanCurrency</f>
        <v xml:space="preserve">          Summary of Expenses in 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</row>
    <row r="33" spans="1:19" x14ac:dyDescent="0.2">
      <c r="B33" s="35" t="s">
        <v>621</v>
      </c>
      <c r="C33" s="35"/>
      <c r="D33" s="53" t="s">
        <v>515</v>
      </c>
      <c r="E33" s="54"/>
      <c r="F33" s="54"/>
      <c r="G33" s="54"/>
      <c r="H33" s="54"/>
      <c r="I33" s="55" t="s">
        <v>537</v>
      </c>
    </row>
    <row r="34" spans="1:19" x14ac:dyDescent="0.2">
      <c r="B34" s="51"/>
      <c r="C34" s="51"/>
      <c r="D34" s="27" t="s">
        <v>652</v>
      </c>
      <c r="E34" s="27"/>
      <c r="F34" s="27"/>
      <c r="G34" s="27"/>
      <c r="H34" s="74"/>
      <c r="I34" s="77">
        <v>0</v>
      </c>
    </row>
    <row r="35" spans="1:19" x14ac:dyDescent="0.2">
      <c r="B35" s="51"/>
      <c r="C35" s="51"/>
      <c r="D35" s="74" t="s">
        <v>654</v>
      </c>
      <c r="E35" s="74"/>
      <c r="F35" s="74"/>
      <c r="G35" s="74"/>
      <c r="H35" s="74"/>
      <c r="I35" s="77">
        <v>0</v>
      </c>
    </row>
    <row r="36" spans="1:19" x14ac:dyDescent="0.2">
      <c r="B36" s="51"/>
      <c r="C36" s="51"/>
      <c r="D36" s="74" t="s">
        <v>655</v>
      </c>
      <c r="E36" s="74"/>
      <c r="F36" s="74"/>
      <c r="G36" s="74"/>
      <c r="H36" s="74"/>
      <c r="I36" s="77">
        <v>0</v>
      </c>
    </row>
    <row r="37" spans="1:19" x14ac:dyDescent="0.2">
      <c r="B37" s="51"/>
      <c r="C37" s="51"/>
      <c r="D37" s="74" t="s">
        <v>653</v>
      </c>
      <c r="E37" s="28"/>
      <c r="F37" s="28"/>
      <c r="G37" s="28"/>
      <c r="H37" s="28"/>
      <c r="I37" s="77">
        <v>0</v>
      </c>
    </row>
    <row r="38" spans="1:19" x14ac:dyDescent="0.2">
      <c r="B38" s="51"/>
      <c r="C38" s="51"/>
      <c r="D38" s="74" t="s">
        <v>656</v>
      </c>
      <c r="E38" s="28"/>
      <c r="F38" s="28"/>
      <c r="G38" s="28"/>
      <c r="H38" s="28"/>
      <c r="I38" s="77">
        <v>0</v>
      </c>
    </row>
    <row r="39" spans="1:19" x14ac:dyDescent="0.2">
      <c r="B39" s="51"/>
      <c r="C39" s="51"/>
      <c r="D39" s="74" t="s">
        <v>717</v>
      </c>
      <c r="E39" s="28"/>
      <c r="F39" s="28"/>
      <c r="G39" s="28"/>
      <c r="H39" s="28"/>
      <c r="I39" s="77">
        <v>0</v>
      </c>
    </row>
    <row r="40" spans="1:19" x14ac:dyDescent="0.2">
      <c r="B40" s="51"/>
      <c r="C40" s="51"/>
      <c r="D40" s="74" t="s">
        <v>657</v>
      </c>
      <c r="E40" s="28"/>
      <c r="F40" s="28"/>
      <c r="G40" s="28"/>
      <c r="H40" s="28"/>
      <c r="I40" s="77">
        <v>0</v>
      </c>
    </row>
    <row r="41" spans="1:19" ht="11.25" customHeight="1" x14ac:dyDescent="0.2">
      <c r="B41" s="71" t="s">
        <v>664</v>
      </c>
      <c r="C41" s="51"/>
      <c r="D41" s="74" t="s">
        <v>658</v>
      </c>
      <c r="E41" s="28"/>
      <c r="F41" s="28"/>
      <c r="G41" s="28"/>
      <c r="H41" s="28"/>
      <c r="I41" s="77">
        <v>0</v>
      </c>
    </row>
    <row r="42" spans="1:19" x14ac:dyDescent="0.2">
      <c r="C42" s="84"/>
      <c r="D42" s="81"/>
      <c r="E42" s="29"/>
      <c r="F42" s="29"/>
      <c r="G42" s="29"/>
      <c r="H42" s="29"/>
      <c r="I42" s="78"/>
    </row>
    <row r="43" spans="1:19" x14ac:dyDescent="0.2">
      <c r="C43" s="46"/>
      <c r="D43" s="46"/>
      <c r="E43" s="46"/>
      <c r="F43" s="46"/>
      <c r="G43" s="46"/>
      <c r="H43" s="46"/>
      <c r="I43" s="46"/>
    </row>
    <row r="44" spans="1:19" ht="27.2" customHeight="1" x14ac:dyDescent="0.2">
      <c r="A44" s="71" t="s">
        <v>552</v>
      </c>
      <c r="B44" s="45" t="str">
        <f>"          Summary of Revenues in "&amp;cellPlanCurrency</f>
        <v xml:space="preserve">          Summary of Revenues in 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</row>
    <row r="45" spans="1:19" x14ac:dyDescent="0.2">
      <c r="B45" s="35" t="s">
        <v>621</v>
      </c>
      <c r="C45" s="35"/>
      <c r="D45" s="53" t="s">
        <v>515</v>
      </c>
      <c r="E45" s="54"/>
      <c r="F45" s="54"/>
      <c r="G45" s="54"/>
      <c r="H45" s="54"/>
      <c r="I45" s="55" t="s">
        <v>537</v>
      </c>
    </row>
    <row r="46" spans="1:19" x14ac:dyDescent="0.2">
      <c r="B46" s="51"/>
      <c r="C46" s="51"/>
      <c r="D46" s="27" t="s">
        <v>663</v>
      </c>
      <c r="E46" s="28"/>
      <c r="F46" s="28"/>
      <c r="G46" s="28"/>
      <c r="H46" s="28"/>
      <c r="I46" s="77">
        <v>0</v>
      </c>
    </row>
    <row r="47" spans="1:19" x14ac:dyDescent="0.2">
      <c r="B47" s="51"/>
      <c r="C47" s="51"/>
      <c r="D47" s="74" t="s">
        <v>674</v>
      </c>
      <c r="E47" s="28"/>
      <c r="F47" s="28"/>
      <c r="G47" s="28"/>
      <c r="H47" s="28"/>
      <c r="I47" s="77">
        <v>0</v>
      </c>
    </row>
    <row r="48" spans="1:19" x14ac:dyDescent="0.2">
      <c r="B48" s="51"/>
      <c r="C48" s="51"/>
      <c r="D48" s="74" t="s">
        <v>662</v>
      </c>
      <c r="E48" s="28"/>
      <c r="F48" s="28"/>
      <c r="G48" s="28"/>
      <c r="H48" s="28"/>
      <c r="I48" s="77">
        <v>0</v>
      </c>
    </row>
    <row r="49" spans="2:9" x14ac:dyDescent="0.2">
      <c r="B49" s="51"/>
      <c r="C49" s="51"/>
      <c r="D49" s="28" t="s">
        <v>659</v>
      </c>
      <c r="E49" s="28"/>
      <c r="F49" s="28"/>
      <c r="G49" s="28"/>
      <c r="H49" s="28"/>
      <c r="I49" s="77">
        <v>0</v>
      </c>
    </row>
    <row r="50" spans="2:9" x14ac:dyDescent="0.2">
      <c r="B50" s="51"/>
      <c r="C50" s="51"/>
      <c r="D50" s="28" t="s">
        <v>660</v>
      </c>
      <c r="E50" s="28"/>
      <c r="F50" s="28"/>
      <c r="G50" s="28"/>
      <c r="H50" s="28"/>
      <c r="I50" s="77">
        <v>0</v>
      </c>
    </row>
    <row r="51" spans="2:9" ht="10.35" customHeight="1" x14ac:dyDescent="0.2">
      <c r="B51" s="71" t="s">
        <v>664</v>
      </c>
      <c r="C51" s="51"/>
      <c r="D51" s="28" t="s">
        <v>661</v>
      </c>
      <c r="E51" s="28"/>
      <c r="F51" s="28"/>
      <c r="G51" s="28"/>
      <c r="H51" s="28"/>
      <c r="I51" s="77">
        <v>0</v>
      </c>
    </row>
    <row r="52" spans="2:9" x14ac:dyDescent="0.2">
      <c r="C52" s="84"/>
      <c r="D52" s="81"/>
      <c r="E52" s="29"/>
      <c r="F52" s="29"/>
      <c r="G52" s="29"/>
      <c r="H52" s="29"/>
      <c r="I52" s="78"/>
    </row>
  </sheetData>
  <sheetProtection formatColumns="0" formatRows="0" autoFilter="0"/>
  <dataValidations count="9">
    <dataValidation type="list" showInputMessage="1" showErrorMessage="1" sqref="C16">
      <formula1>rngWERPObjects</formula1>
    </dataValidation>
    <dataValidation type="list" showInputMessage="1" showErrorMessage="1" sqref="F16">
      <formula1>rngTravVariants</formula1>
    </dataValidation>
    <dataValidation type="list" showInputMessage="1" showErrorMessage="1" sqref="D16">
      <formula1>rngResources</formula1>
    </dataValidation>
    <dataValidation type="list" showInputMessage="1" showErrorMessage="1" sqref="G16">
      <formula1>rngRemoteShare</formula1>
    </dataValidation>
    <dataValidation type="list" showInputMessage="1" showErrorMessage="1" sqref="E16">
      <formula1>OFFSET(rngCERPObjects,MATCH(INDIRECT("RC[-2]",0),rngCERPObjects,0)-1, 1,COUNTIF(rngCERPObjects,INDIRECT("RC[-2]",0)))</formula1>
    </dataValidation>
    <dataValidation showInputMessage="1" showErrorMessage="1" sqref="C42 C22 C52"/>
    <dataValidation type="list" showDropDown="1" showInputMessage="1" showErrorMessage="1" sqref="G30">
      <formula1>rngCurrencies</formula1>
    </dataValidation>
    <dataValidation type="list" showInputMessage="1" showErrorMessage="1" sqref="C30">
      <formula1>rngERPObjects</formula1>
    </dataValidation>
    <dataValidation type="list" showInputMessage="1" showErrorMessage="1" sqref="E30">
      <formula1>OFFSET(rngSETypes,MATCH(OFFSET(INDEX(rngERPObjects,MATCH(INDIRECT("RC[-2]",0),rngERPObjects,0)),0,1),rngSETypes,0)-1,1,COUNTIF(rngSETypes,OFFSET(INDEX(rngERPObjects,MATCH(INDIRECT("RC[-2]",0),rngERPObjects,0)),0,1)),1)</formula1>
    </dataValidation>
  </dataValidations>
  <hyperlinks>
    <hyperlink ref="F15" location="cellTrVariantsTitle" tooltip="Click to navigate to the parameter table" display="Travel Variant Name"/>
    <hyperlink ref="A5" location="cellKPIsGroup" tooltip="Click to Hide/Unhide" display="−"/>
    <hyperlink ref="A14" location="cellEffortPlanningGroup" tooltip="Click to Hide/Unhide" display="−"/>
    <hyperlink ref="A32" location="cellExpensesSummaryGroup" tooltip="Click to Hide/Unhide" display="−"/>
    <hyperlink ref="A44" location="cellRevenueSummaryGroup" tooltip="Click to Hide/Unhide" display="−"/>
    <hyperlink ref="B21" location="cellEffortStructureSummaryGroup" tooltip="Click to Hide/Unhide" display="−"/>
    <hyperlink ref="A18" location="cellEffortSummaryGroup" tooltip="Click to Hide/Unhide" display="−"/>
    <hyperlink ref="B51" location="cellRevenueStructureSummaryGroup" tooltip="Click to Hide/Unhide" display="+"/>
    <hyperlink ref="B41" location="cellExpensesStructureSummaryGroup" tooltip="Click to Hide/Unhide" display="+"/>
    <hyperlink ref="I3" location="cellPlanningPeriodsSummaryGroup" tooltip="Click to Hide/Unhide" display="−"/>
    <hyperlink ref="A28" location="cellExpensesPlanningGroup" tooltip="Click to Hide/Unhide" display="−"/>
    <hyperlink ref="A24" location="cellTravelExpensesPlanningGroup" tooltip="Click to Hide/Unhide" display="+"/>
    <hyperlink ref="D15" location="cellResourcesTitle" tooltip="Click to navigate to the parameter table" display="Resource Name"/>
    <hyperlink ref="E15" location="cellRevenueRatesTitle" tooltip="Click to navigate to the parameter table" display="Revenue Rate Name"/>
    <hyperlink ref="F25" location="cellTrVariantsTitle" tooltip="Click to navigate to the parameter table" display="Travel Variant Name"/>
    <hyperlink ref="D25" location="cellResourcesTitle" tooltip="Click to navigate to the parameter table" display="Resource Name"/>
    <hyperlink ref="E25" location="cellRevenueRatesTitle" tooltip="Click to navigate to the parameter table" display="Revenue Rate Name"/>
  </hyperlinks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  <legacyDrawing r:id="rId5"/>
  <picture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"/>
  <sheetViews>
    <sheetView showGridLines="0" workbookViewId="0">
      <pane ySplit="3" topLeftCell="A4" activePane="bottomLeft" state="frozen"/>
      <selection activeCell="E13" sqref="E13"/>
      <selection pane="bottomLeft"/>
    </sheetView>
  </sheetViews>
  <sheetFormatPr defaultColWidth="9" defaultRowHeight="11.25" x14ac:dyDescent="0.2"/>
  <cols>
    <col min="1" max="1" width="2" style="44" customWidth="1"/>
    <col min="2" max="2" width="46.140625" style="44" customWidth="1"/>
    <col min="3" max="3" width="12.85546875" style="44" customWidth="1"/>
    <col min="4" max="4" width="16.42578125" style="44" customWidth="1"/>
    <col min="5" max="5" width="46.140625" style="44" customWidth="1"/>
    <col min="6" max="6" width="12.85546875" style="44" customWidth="1"/>
    <col min="7" max="7" width="16.42578125" style="44" customWidth="1"/>
    <col min="8" max="8" width="8.85546875" style="44" customWidth="1"/>
    <col min="9" max="9" width="17" style="44" customWidth="1"/>
    <col min="10" max="10" width="18.5703125" style="44" customWidth="1"/>
    <col min="11" max="16384" width="9" style="44"/>
  </cols>
  <sheetData>
    <row r="1" spans="1:10" s="41" customFormat="1" ht="3.75" customHeight="1" thickBot="1" x14ac:dyDescent="0.25"/>
    <row r="2" spans="1:10" s="42" customFormat="1" ht="16.5" customHeight="1" x14ac:dyDescent="0.25">
      <c r="A2" s="18" t="s">
        <v>556</v>
      </c>
      <c r="B2" s="64"/>
      <c r="C2" s="64"/>
      <c r="D2" s="64"/>
      <c r="E2" s="16"/>
      <c r="F2" s="16"/>
      <c r="G2" s="16"/>
    </row>
    <row r="3" spans="1:10" s="43" customFormat="1" ht="12.75" customHeight="1" thickBot="1" x14ac:dyDescent="0.3">
      <c r="A3" s="19" t="str">
        <f>"            "&amp;cellHeaderLoS&amp;" "&amp;cellHeaderProcess&amp;" - Analysis - Currency is in "&amp;cellFACurrency</f>
        <v xml:space="preserve">             Pricing - Analysis - Currency is in </v>
      </c>
      <c r="B3" s="65"/>
      <c r="C3" s="65"/>
      <c r="D3" s="65"/>
      <c r="E3" s="14"/>
      <c r="F3" s="14"/>
      <c r="G3" s="14"/>
    </row>
    <row r="5" spans="1:10" ht="12" x14ac:dyDescent="0.2">
      <c r="B5"/>
      <c r="C5" s="38"/>
      <c r="E5" s="38"/>
      <c r="F5" s="38"/>
      <c r="G5" s="38"/>
      <c r="H5" s="38"/>
      <c r="I5" s="38"/>
      <c r="J5" s="38"/>
    </row>
    <row r="6" spans="1:10" ht="12" x14ac:dyDescent="0.2">
      <c r="B6" s="38"/>
      <c r="C6" s="38"/>
      <c r="E6" s="38"/>
      <c r="F6" s="38"/>
      <c r="G6" s="38"/>
      <c r="H6" s="38"/>
      <c r="I6" s="38"/>
      <c r="J6" s="38"/>
    </row>
    <row r="7" spans="1:10" ht="12" x14ac:dyDescent="0.2">
      <c r="B7" s="38"/>
      <c r="C7" s="38"/>
      <c r="D7" s="38"/>
      <c r="E7" s="38"/>
      <c r="F7" s="38"/>
      <c r="G7" s="38"/>
    </row>
    <row r="8" spans="1:10" ht="12" x14ac:dyDescent="0.2">
      <c r="B8" s="38"/>
      <c r="C8" s="38"/>
      <c r="D8" s="38"/>
      <c r="E8" s="38"/>
      <c r="F8" s="38"/>
      <c r="G8" s="38"/>
    </row>
  </sheetData>
  <pageMargins left="0.7" right="0.7" top="0.75" bottom="0.75" header="0.3" footer="0.3"/>
  <pageSetup paperSize="9" orientation="portrait" horizontalDpi="300" r:id="rId1"/>
  <customProperties>
    <customPr name="_pios_id" r:id="rId2"/>
    <customPr name="CofWorksheetType" r:id="rId3"/>
  </customProperties>
  <drawing r:id="rId4"/>
  <picture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121"/>
  <sheetViews>
    <sheetView showGridLines="0" workbookViewId="0">
      <pane ySplit="6" topLeftCell="A7" activePane="bottomLeft" state="frozen"/>
      <selection activeCell="E13" sqref="E13"/>
      <selection pane="bottomLeft" activeCell="C13" sqref="C13"/>
    </sheetView>
  </sheetViews>
  <sheetFormatPr defaultColWidth="9" defaultRowHeight="12" x14ac:dyDescent="0.2"/>
  <cols>
    <col min="1" max="1" width="2" style="33" customWidth="1"/>
    <col min="2" max="2" width="15" style="33" customWidth="1"/>
    <col min="3" max="3" width="16.42578125" style="33" bestFit="1" customWidth="1"/>
    <col min="4" max="4" width="2.7109375" style="33" customWidth="1"/>
    <col min="5" max="5" width="35.85546875" style="33" customWidth="1"/>
    <col min="6" max="6" width="31.7109375" style="33" customWidth="1"/>
    <col min="7" max="7" width="2.7109375" style="33" customWidth="1"/>
    <col min="8" max="8" width="35.85546875" style="33" customWidth="1"/>
    <col min="9" max="9" width="31.7109375" style="33" customWidth="1"/>
    <col min="10" max="10" width="2.7109375" style="33" customWidth="1"/>
    <col min="11" max="11" width="6.140625" style="33" customWidth="1"/>
    <col min="12" max="12" width="31.7109375" style="33" customWidth="1"/>
    <col min="13" max="13" width="5.7109375" style="33" customWidth="1"/>
    <col min="14" max="14" width="10.140625" style="33" bestFit="1" customWidth="1"/>
    <col min="15" max="15" width="9.85546875" style="33" customWidth="1"/>
    <col min="16" max="16" width="2.7109375" style="33" customWidth="1"/>
    <col min="17" max="17" width="19.140625" style="33" bestFit="1" customWidth="1"/>
    <col min="18" max="18" width="23.5703125" style="33" customWidth="1"/>
    <col min="19" max="19" width="2.7109375" style="33" customWidth="1"/>
    <col min="20" max="20" width="9" style="33"/>
    <col min="21" max="21" width="23.5703125" style="33" customWidth="1"/>
    <col min="22" max="22" width="2.7109375" style="33" customWidth="1"/>
    <col min="23" max="23" width="9" style="33"/>
    <col min="24" max="24" width="23.5703125" style="33" customWidth="1"/>
    <col min="25" max="25" width="2.7109375" style="33" customWidth="1"/>
    <col min="26" max="26" width="9" style="33"/>
    <col min="27" max="27" width="34.5703125" style="33" bestFit="1" customWidth="1"/>
    <col min="28" max="28" width="2.7109375" style="33" customWidth="1"/>
    <col min="29" max="29" width="9.42578125" style="33" customWidth="1"/>
    <col min="30" max="30" width="21.140625" style="33" customWidth="1"/>
    <col min="31" max="31" width="9.42578125" style="33" bestFit="1" customWidth="1"/>
    <col min="32" max="32" width="2.7109375" style="33" customWidth="1"/>
    <col min="33" max="33" width="15.42578125" style="33" customWidth="1"/>
    <col min="34" max="34" width="22" style="33" customWidth="1"/>
    <col min="35" max="35" width="2.7109375" style="33" customWidth="1"/>
    <col min="36" max="36" width="17.85546875" style="33" customWidth="1"/>
    <col min="37" max="37" width="24.7109375" style="33" bestFit="1" customWidth="1"/>
    <col min="38" max="38" width="2.7109375" style="33" customWidth="1"/>
    <col min="39" max="39" width="8.85546875" style="33" customWidth="1"/>
    <col min="40" max="40" width="18.85546875" style="33" customWidth="1"/>
    <col min="41" max="41" width="3" style="33" customWidth="1"/>
    <col min="42" max="42" width="4.140625" style="33" customWidth="1"/>
    <col min="43" max="43" width="17.7109375" style="33" bestFit="1" customWidth="1"/>
    <col min="44" max="44" width="3" style="33" customWidth="1"/>
    <col min="45" max="45" width="4.140625" style="33" customWidth="1"/>
    <col min="46" max="46" width="29.42578125" style="33" bestFit="1" customWidth="1"/>
    <col min="47" max="47" width="19.140625" style="33" bestFit="1" customWidth="1"/>
    <col min="48" max="48" width="11.85546875" style="33" bestFit="1" customWidth="1"/>
    <col min="49" max="49" width="14" style="33" customWidth="1"/>
    <col min="50" max="50" width="15.42578125" style="33" customWidth="1"/>
    <col min="51" max="51" width="3" style="33" customWidth="1"/>
    <col min="52" max="52" width="4.140625" style="33" customWidth="1"/>
    <col min="53" max="53" width="29.42578125" style="33" bestFit="1" customWidth="1"/>
    <col min="54" max="54" width="19.140625" style="33" bestFit="1" customWidth="1"/>
    <col min="55" max="55" width="9" style="33"/>
    <col min="56" max="56" width="25" style="33" customWidth="1"/>
    <col min="57" max="57" width="9.140625" style="33" customWidth="1"/>
    <col min="58" max="58" width="24.85546875" style="33" customWidth="1"/>
    <col min="59" max="59" width="12.5703125" style="33" customWidth="1"/>
    <col min="60" max="60" width="9.5703125" style="33" customWidth="1"/>
    <col min="61" max="61" width="25" style="33" customWidth="1"/>
    <col min="62" max="62" width="9.5703125" style="33" customWidth="1"/>
    <col min="63" max="63" width="27.85546875" style="33" customWidth="1"/>
    <col min="64" max="64" width="35.7109375" style="33" customWidth="1"/>
    <col min="65" max="65" width="9" style="33"/>
    <col min="66" max="66" width="33.28515625" style="33" bestFit="1" customWidth="1"/>
    <col min="67" max="67" width="22.85546875" style="33" bestFit="1" customWidth="1"/>
    <col min="68" max="68" width="9" style="33"/>
    <col min="69" max="69" width="24.42578125" style="33" customWidth="1"/>
    <col min="70" max="70" width="23.140625" style="33" customWidth="1"/>
    <col min="71" max="16384" width="9" style="33"/>
  </cols>
  <sheetData>
    <row r="1" spans="1:70" s="30" customFormat="1" ht="3.75" customHeight="1" thickBot="1" x14ac:dyDescent="0.25"/>
    <row r="2" spans="1:70" s="31" customFormat="1" ht="12.75" customHeight="1" x14ac:dyDescent="0.25">
      <c r="A2" s="18" t="s">
        <v>556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AB2" s="13"/>
      <c r="AC2" s="13"/>
      <c r="AD2" s="13"/>
      <c r="AE2" s="13"/>
    </row>
    <row r="3" spans="1:70" s="32" customFormat="1" ht="12.75" customHeight="1" thickBot="1" x14ac:dyDescent="0.3">
      <c r="A3" s="19" t="s">
        <v>557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AB3" s="12"/>
      <c r="AC3" s="12"/>
      <c r="AD3" s="12"/>
      <c r="AE3" s="12"/>
    </row>
    <row r="5" spans="1:70" ht="14.25" x14ac:dyDescent="0.2">
      <c r="B5" s="34" t="s">
        <v>0</v>
      </c>
      <c r="E5" s="34" t="s">
        <v>690</v>
      </c>
      <c r="H5" s="34" t="s">
        <v>691</v>
      </c>
      <c r="K5" s="34" t="s">
        <v>27</v>
      </c>
      <c r="O5" s="34"/>
      <c r="Q5" s="34" t="s">
        <v>494</v>
      </c>
      <c r="T5" s="34" t="s">
        <v>30</v>
      </c>
      <c r="W5" s="34" t="s">
        <v>511</v>
      </c>
      <c r="Z5" s="34" t="s">
        <v>41</v>
      </c>
      <c r="AC5" s="34" t="s">
        <v>258</v>
      </c>
      <c r="AD5" s="34"/>
      <c r="AG5" s="34" t="s">
        <v>486</v>
      </c>
      <c r="AJ5" s="34" t="s">
        <v>492</v>
      </c>
      <c r="AM5" s="34" t="s">
        <v>487</v>
      </c>
      <c r="AP5" s="34" t="s">
        <v>498</v>
      </c>
      <c r="AQ5" s="34"/>
      <c r="AS5" s="34" t="s">
        <v>499</v>
      </c>
      <c r="AT5" s="34"/>
      <c r="AZ5" s="34" t="s">
        <v>555</v>
      </c>
      <c r="BA5" s="34"/>
      <c r="BD5" s="34" t="s">
        <v>669</v>
      </c>
      <c r="BF5" s="34" t="s">
        <v>668</v>
      </c>
      <c r="BG5" s="34"/>
      <c r="BI5" s="34" t="s">
        <v>670</v>
      </c>
      <c r="BK5" s="34" t="s">
        <v>692</v>
      </c>
      <c r="BL5" s="34"/>
      <c r="BN5" s="34" t="s">
        <v>677</v>
      </c>
      <c r="BQ5" s="34" t="s">
        <v>678</v>
      </c>
    </row>
    <row r="6" spans="1:70" x14ac:dyDescent="0.2">
      <c r="B6" s="35" t="s">
        <v>536</v>
      </c>
      <c r="C6" s="35" t="s">
        <v>540</v>
      </c>
      <c r="E6" s="35" t="s">
        <v>25</v>
      </c>
      <c r="F6" s="35" t="s">
        <v>541</v>
      </c>
      <c r="H6" s="35" t="s">
        <v>25</v>
      </c>
      <c r="I6" s="35" t="s">
        <v>542</v>
      </c>
      <c r="K6" s="35" t="s">
        <v>26</v>
      </c>
      <c r="L6" s="35" t="s">
        <v>40</v>
      </c>
      <c r="M6" s="35" t="s">
        <v>248</v>
      </c>
      <c r="N6" s="35" t="s">
        <v>249</v>
      </c>
      <c r="O6" s="69" t="s">
        <v>595</v>
      </c>
      <c r="Q6" s="35" t="s">
        <v>26</v>
      </c>
      <c r="R6" s="35" t="s">
        <v>40</v>
      </c>
      <c r="T6" s="35" t="s">
        <v>26</v>
      </c>
      <c r="U6" s="35" t="s">
        <v>40</v>
      </c>
      <c r="W6" s="35" t="s">
        <v>26</v>
      </c>
      <c r="X6" s="35" t="s">
        <v>40</v>
      </c>
      <c r="Z6" s="35" t="s">
        <v>26</v>
      </c>
      <c r="AA6" s="35" t="s">
        <v>40</v>
      </c>
      <c r="AC6" s="35" t="s">
        <v>26</v>
      </c>
      <c r="AD6" s="35" t="s">
        <v>40</v>
      </c>
      <c r="AE6" s="35" t="s">
        <v>259</v>
      </c>
      <c r="AG6" s="35" t="s">
        <v>26</v>
      </c>
      <c r="AH6" s="35" t="s">
        <v>40</v>
      </c>
      <c r="AJ6" s="35" t="s">
        <v>26</v>
      </c>
      <c r="AK6" s="35" t="s">
        <v>40</v>
      </c>
      <c r="AM6" s="35" t="s">
        <v>26</v>
      </c>
      <c r="AN6" s="35" t="s">
        <v>40</v>
      </c>
      <c r="AP6" s="35" t="s">
        <v>26</v>
      </c>
      <c r="AQ6" s="35" t="s">
        <v>495</v>
      </c>
      <c r="AS6" s="35" t="s">
        <v>26</v>
      </c>
      <c r="AT6" s="35" t="s">
        <v>495</v>
      </c>
      <c r="AU6" s="35" t="s">
        <v>246</v>
      </c>
      <c r="AV6" s="35" t="s">
        <v>502</v>
      </c>
      <c r="AW6" s="35" t="s">
        <v>503</v>
      </c>
      <c r="AX6" s="35" t="s">
        <v>504</v>
      </c>
      <c r="AZ6" s="35" t="s">
        <v>26</v>
      </c>
      <c r="BA6" s="35" t="s">
        <v>40</v>
      </c>
      <c r="BB6" s="35" t="s">
        <v>245</v>
      </c>
      <c r="BD6" s="35" t="s">
        <v>666</v>
      </c>
      <c r="BF6" s="35" t="s">
        <v>666</v>
      </c>
      <c r="BG6" s="35" t="s">
        <v>667</v>
      </c>
      <c r="BI6" s="35" t="s">
        <v>667</v>
      </c>
      <c r="BK6" s="35" t="s">
        <v>25</v>
      </c>
      <c r="BL6" s="35" t="s">
        <v>551</v>
      </c>
      <c r="BN6" s="35" t="s">
        <v>676</v>
      </c>
      <c r="BO6" s="35" t="s">
        <v>675</v>
      </c>
      <c r="BQ6" s="35" t="s">
        <v>675</v>
      </c>
      <c r="BR6" s="35" t="s">
        <v>679</v>
      </c>
    </row>
    <row r="7" spans="1:70" x14ac:dyDescent="0.2">
      <c r="B7" s="39" t="s">
        <v>1</v>
      </c>
      <c r="C7" s="40">
        <v>1</v>
      </c>
      <c r="E7" s="1"/>
      <c r="F7" s="1"/>
      <c r="H7" s="1"/>
      <c r="I7" s="1"/>
      <c r="K7" s="1" t="s">
        <v>614</v>
      </c>
      <c r="L7" s="1" t="s">
        <v>544</v>
      </c>
      <c r="M7" s="1" t="s">
        <v>507</v>
      </c>
      <c r="N7" s="1"/>
      <c r="O7" s="70"/>
      <c r="Q7" s="1" t="s">
        <v>531</v>
      </c>
      <c r="R7" s="1" t="s">
        <v>519</v>
      </c>
      <c r="T7" s="1" t="s">
        <v>24</v>
      </c>
      <c r="U7" s="1" t="s">
        <v>33</v>
      </c>
      <c r="W7" s="1" t="s">
        <v>505</v>
      </c>
      <c r="X7" s="1" t="s">
        <v>513</v>
      </c>
      <c r="Z7" s="1" t="s">
        <v>43</v>
      </c>
      <c r="AA7" s="1" t="s">
        <v>42</v>
      </c>
      <c r="AC7" s="1" t="s">
        <v>260</v>
      </c>
      <c r="AD7" s="1" t="s">
        <v>261</v>
      </c>
      <c r="AE7" s="1" t="s">
        <v>93</v>
      </c>
      <c r="AG7" s="1" t="s">
        <v>525</v>
      </c>
      <c r="AH7" s="1" t="s">
        <v>488</v>
      </c>
      <c r="AJ7" s="1" t="s">
        <v>529</v>
      </c>
      <c r="AK7" s="1" t="s">
        <v>493</v>
      </c>
      <c r="AM7" s="1" t="s">
        <v>524</v>
      </c>
      <c r="AN7" s="1" t="s">
        <v>683</v>
      </c>
      <c r="AP7" s="1"/>
      <c r="AQ7" s="1"/>
      <c r="AS7" s="1"/>
      <c r="AT7" s="1"/>
      <c r="AU7" s="1"/>
      <c r="AV7" s="1"/>
      <c r="AW7" s="1"/>
      <c r="AX7" s="1"/>
      <c r="AZ7" s="1"/>
      <c r="BA7" s="1"/>
      <c r="BB7" s="1"/>
      <c r="BD7" s="1"/>
      <c r="BF7" s="1"/>
      <c r="BG7" s="1"/>
      <c r="BI7" s="1"/>
      <c r="BK7" s="1"/>
      <c r="BL7" s="1"/>
      <c r="BN7" s="1"/>
      <c r="BO7" s="1"/>
      <c r="BQ7" s="1" t="s">
        <v>680</v>
      </c>
      <c r="BR7" s="1" t="s">
        <v>604</v>
      </c>
    </row>
    <row r="8" spans="1:70" x14ac:dyDescent="0.2">
      <c r="B8" s="39" t="s">
        <v>2</v>
      </c>
      <c r="C8" s="40">
        <v>0</v>
      </c>
      <c r="E8" s="38"/>
      <c r="F8" s="38"/>
      <c r="K8" s="1" t="s">
        <v>615</v>
      </c>
      <c r="L8" s="1" t="s">
        <v>616</v>
      </c>
      <c r="M8" s="1" t="s">
        <v>507</v>
      </c>
      <c r="N8" s="1"/>
      <c r="O8" s="70"/>
      <c r="Q8" s="1" t="s">
        <v>532</v>
      </c>
      <c r="R8" s="1" t="s">
        <v>520</v>
      </c>
      <c r="T8" s="1" t="s">
        <v>31</v>
      </c>
      <c r="U8" s="1" t="s">
        <v>34</v>
      </c>
      <c r="W8" s="1" t="s">
        <v>633</v>
      </c>
      <c r="X8" s="1" t="s">
        <v>634</v>
      </c>
      <c r="Z8" s="1" t="s">
        <v>45</v>
      </c>
      <c r="AA8" s="1" t="s">
        <v>44</v>
      </c>
      <c r="AC8" s="1" t="s">
        <v>262</v>
      </c>
      <c r="AD8" s="1" t="s">
        <v>263</v>
      </c>
      <c r="AE8" s="1" t="s">
        <v>23</v>
      </c>
      <c r="AG8" s="1" t="s">
        <v>526</v>
      </c>
      <c r="AH8" s="1" t="s">
        <v>489</v>
      </c>
      <c r="AJ8" s="1" t="s">
        <v>530</v>
      </c>
      <c r="AK8" s="1" t="s">
        <v>693</v>
      </c>
      <c r="AM8" s="1" t="s">
        <v>496</v>
      </c>
      <c r="AN8" s="1" t="s">
        <v>695</v>
      </c>
      <c r="AZ8" s="38"/>
      <c r="BA8" s="38"/>
      <c r="BB8" s="38"/>
      <c r="BF8" s="38"/>
      <c r="BG8" s="38"/>
      <c r="BQ8" s="1" t="s">
        <v>680</v>
      </c>
      <c r="BR8" s="1" t="s">
        <v>605</v>
      </c>
    </row>
    <row r="9" spans="1:70" x14ac:dyDescent="0.2">
      <c r="B9" s="39" t="s">
        <v>3</v>
      </c>
      <c r="C9" s="40">
        <v>0</v>
      </c>
      <c r="K9" s="1" t="s">
        <v>617</v>
      </c>
      <c r="L9" s="1" t="s">
        <v>618</v>
      </c>
      <c r="M9" s="1" t="s">
        <v>507</v>
      </c>
      <c r="N9" s="1"/>
      <c r="O9" s="70"/>
      <c r="Q9" s="1" t="s">
        <v>533</v>
      </c>
      <c r="R9" s="1" t="s">
        <v>521</v>
      </c>
      <c r="T9" s="1" t="s">
        <v>32</v>
      </c>
      <c r="U9" s="1" t="s">
        <v>35</v>
      </c>
      <c r="W9" s="1" t="s">
        <v>622</v>
      </c>
      <c r="X9" s="1" t="s">
        <v>623</v>
      </c>
      <c r="Z9" s="1" t="s">
        <v>47</v>
      </c>
      <c r="AA9" s="1" t="s">
        <v>46</v>
      </c>
      <c r="AC9" s="1" t="s">
        <v>264</v>
      </c>
      <c r="AD9" s="1" t="s">
        <v>265</v>
      </c>
      <c r="AE9" s="1" t="s">
        <v>23</v>
      </c>
      <c r="AG9" s="1" t="s">
        <v>527</v>
      </c>
      <c r="AH9" s="1" t="s">
        <v>490</v>
      </c>
      <c r="AJ9" s="1" t="s">
        <v>711</v>
      </c>
      <c r="AK9" s="1" t="s">
        <v>694</v>
      </c>
      <c r="AM9" s="1" t="s">
        <v>697</v>
      </c>
      <c r="AN9" s="1" t="s">
        <v>696</v>
      </c>
      <c r="BQ9" s="1" t="s">
        <v>680</v>
      </c>
      <c r="BR9" s="1" t="s">
        <v>689</v>
      </c>
    </row>
    <row r="10" spans="1:70" x14ac:dyDescent="0.2">
      <c r="B10" s="39" t="s">
        <v>4</v>
      </c>
      <c r="C10" s="40" t="s">
        <v>598</v>
      </c>
      <c r="K10" s="1" t="s">
        <v>619</v>
      </c>
      <c r="L10" s="1" t="s">
        <v>620</v>
      </c>
      <c r="M10" s="1" t="s">
        <v>507</v>
      </c>
      <c r="N10" s="1"/>
      <c r="O10" s="70"/>
      <c r="Q10" s="1" t="s">
        <v>534</v>
      </c>
      <c r="R10" s="1" t="s">
        <v>522</v>
      </c>
      <c r="T10" s="1" t="s">
        <v>37</v>
      </c>
      <c r="U10" s="1" t="s">
        <v>36</v>
      </c>
      <c r="W10" s="1" t="s">
        <v>635</v>
      </c>
      <c r="X10" s="1" t="s">
        <v>636</v>
      </c>
      <c r="Z10" s="1" t="s">
        <v>49</v>
      </c>
      <c r="AA10" s="1" t="s">
        <v>48</v>
      </c>
      <c r="AC10" s="1" t="s">
        <v>266</v>
      </c>
      <c r="AD10" s="1" t="s">
        <v>267</v>
      </c>
      <c r="AE10" s="1" t="s">
        <v>231</v>
      </c>
      <c r="AG10" s="1" t="s">
        <v>528</v>
      </c>
      <c r="AH10" s="1" t="s">
        <v>491</v>
      </c>
      <c r="AZ10" s="38"/>
      <c r="BA10" s="38"/>
      <c r="BB10" s="38"/>
      <c r="BQ10" s="1" t="s">
        <v>680</v>
      </c>
      <c r="BR10" s="1" t="s">
        <v>255</v>
      </c>
    </row>
    <row r="11" spans="1:70" x14ac:dyDescent="0.2">
      <c r="B11" s="39" t="s">
        <v>5</v>
      </c>
      <c r="C11" s="40" t="s">
        <v>497</v>
      </c>
      <c r="K11" s="1" t="s">
        <v>250</v>
      </c>
      <c r="L11" s="1" t="s">
        <v>251</v>
      </c>
      <c r="M11" s="1" t="s">
        <v>506</v>
      </c>
      <c r="N11" s="1" t="s">
        <v>607</v>
      </c>
      <c r="O11" s="70">
        <v>300</v>
      </c>
      <c r="Q11" s="1" t="s">
        <v>535</v>
      </c>
      <c r="R11" s="1" t="s">
        <v>523</v>
      </c>
      <c r="T11" s="1" t="s">
        <v>601</v>
      </c>
      <c r="U11" s="1" t="s">
        <v>602</v>
      </c>
      <c r="W11" s="1" t="s">
        <v>624</v>
      </c>
      <c r="X11" s="1" t="s">
        <v>625</v>
      </c>
      <c r="Z11" s="1" t="s">
        <v>51</v>
      </c>
      <c r="AA11" s="1" t="s">
        <v>50</v>
      </c>
      <c r="AC11" s="1" t="s">
        <v>268</v>
      </c>
      <c r="AD11" s="1" t="s">
        <v>269</v>
      </c>
      <c r="AE11" s="1" t="s">
        <v>122</v>
      </c>
      <c r="AG11" s="38"/>
      <c r="AH11" s="38"/>
      <c r="BQ11" s="1" t="s">
        <v>680</v>
      </c>
      <c r="BR11" s="1" t="s">
        <v>257</v>
      </c>
    </row>
    <row r="12" spans="1:70" x14ac:dyDescent="0.2">
      <c r="B12" s="39" t="s">
        <v>6</v>
      </c>
      <c r="C12" s="40" t="s">
        <v>7</v>
      </c>
      <c r="K12" s="1" t="s">
        <v>28</v>
      </c>
      <c r="L12" s="1" t="s">
        <v>29</v>
      </c>
      <c r="M12" s="1" t="s">
        <v>506</v>
      </c>
      <c r="N12" s="1" t="s">
        <v>608</v>
      </c>
      <c r="O12" s="70">
        <v>200</v>
      </c>
      <c r="Q12" s="38"/>
      <c r="R12" s="38"/>
      <c r="T12" s="1" t="s">
        <v>39</v>
      </c>
      <c r="U12" s="1" t="s">
        <v>38</v>
      </c>
      <c r="W12" s="1" t="s">
        <v>637</v>
      </c>
      <c r="X12" s="1" t="s">
        <v>638</v>
      </c>
      <c r="Z12" s="1" t="s">
        <v>53</v>
      </c>
      <c r="AA12" s="1" t="s">
        <v>52</v>
      </c>
      <c r="AC12" s="1" t="s">
        <v>270</v>
      </c>
      <c r="AD12" s="1" t="s">
        <v>271</v>
      </c>
      <c r="AE12" s="1" t="s">
        <v>197</v>
      </c>
      <c r="BQ12" s="1" t="s">
        <v>680</v>
      </c>
      <c r="BR12" s="1"/>
    </row>
    <row r="13" spans="1:70" x14ac:dyDescent="0.2">
      <c r="B13" s="39" t="s">
        <v>594</v>
      </c>
      <c r="C13" s="40" t="s">
        <v>649</v>
      </c>
      <c r="K13" s="1" t="s">
        <v>518</v>
      </c>
      <c r="L13" s="1" t="s">
        <v>604</v>
      </c>
      <c r="M13" s="1" t="s">
        <v>507</v>
      </c>
      <c r="N13" s="1" t="s">
        <v>609</v>
      </c>
      <c r="O13" s="70">
        <v>100</v>
      </c>
      <c r="T13" s="1" t="s">
        <v>600</v>
      </c>
      <c r="U13" s="1" t="s">
        <v>603</v>
      </c>
      <c r="W13" s="1" t="s">
        <v>626</v>
      </c>
      <c r="X13" s="1" t="s">
        <v>627</v>
      </c>
      <c r="Z13" s="1" t="s">
        <v>55</v>
      </c>
      <c r="AA13" s="1" t="s">
        <v>54</v>
      </c>
      <c r="AC13" s="1" t="s">
        <v>272</v>
      </c>
      <c r="AD13" s="1" t="s">
        <v>273</v>
      </c>
      <c r="AE13" s="1" t="s">
        <v>207</v>
      </c>
      <c r="BQ13" s="1" t="s">
        <v>681</v>
      </c>
      <c r="BR13" s="1" t="s">
        <v>604</v>
      </c>
    </row>
    <row r="14" spans="1:70" x14ac:dyDescent="0.2">
      <c r="B14" s="39" t="s">
        <v>687</v>
      </c>
      <c r="C14" s="40" t="str">
        <f>""&amp;cellPlanCurrency</f>
        <v/>
      </c>
      <c r="K14" s="1" t="s">
        <v>252</v>
      </c>
      <c r="L14" s="1" t="s">
        <v>605</v>
      </c>
      <c r="M14" s="1" t="s">
        <v>507</v>
      </c>
      <c r="N14" s="1" t="s">
        <v>610</v>
      </c>
      <c r="O14" s="70">
        <v>100</v>
      </c>
      <c r="T14" s="38"/>
      <c r="U14" s="38"/>
      <c r="W14" s="1" t="s">
        <v>639</v>
      </c>
      <c r="X14" s="1" t="s">
        <v>640</v>
      </c>
      <c r="Z14" s="1" t="s">
        <v>57</v>
      </c>
      <c r="AA14" s="1" t="s">
        <v>56</v>
      </c>
      <c r="AC14" s="1" t="s">
        <v>274</v>
      </c>
      <c r="AD14" s="1" t="s">
        <v>275</v>
      </c>
      <c r="AE14" s="1" t="s">
        <v>23</v>
      </c>
      <c r="BQ14" s="1" t="s">
        <v>681</v>
      </c>
      <c r="BR14" s="1" t="s">
        <v>605</v>
      </c>
    </row>
    <row r="15" spans="1:70" x14ac:dyDescent="0.2">
      <c r="K15" s="1" t="s">
        <v>253</v>
      </c>
      <c r="L15" s="1" t="s">
        <v>689</v>
      </c>
      <c r="M15" s="1" t="s">
        <v>507</v>
      </c>
      <c r="N15" s="1" t="s">
        <v>611</v>
      </c>
      <c r="O15" s="70">
        <v>100</v>
      </c>
      <c r="W15" s="1" t="s">
        <v>628</v>
      </c>
      <c r="X15" s="1" t="s">
        <v>629</v>
      </c>
      <c r="Z15" s="1" t="s">
        <v>59</v>
      </c>
      <c r="AA15" s="1" t="s">
        <v>58</v>
      </c>
      <c r="AC15" s="1" t="s">
        <v>276</v>
      </c>
      <c r="AD15" s="1" t="s">
        <v>277</v>
      </c>
      <c r="AE15" s="1" t="s">
        <v>23</v>
      </c>
      <c r="BQ15" s="1" t="s">
        <v>681</v>
      </c>
      <c r="BR15" s="1" t="s">
        <v>255</v>
      </c>
    </row>
    <row r="16" spans="1:70" x14ac:dyDescent="0.2">
      <c r="K16" s="1" t="s">
        <v>254</v>
      </c>
      <c r="L16" s="1" t="s">
        <v>255</v>
      </c>
      <c r="M16" s="1" t="s">
        <v>507</v>
      </c>
      <c r="N16" s="1" t="s">
        <v>612</v>
      </c>
      <c r="O16" s="70">
        <v>100</v>
      </c>
      <c r="W16" s="1" t="s">
        <v>641</v>
      </c>
      <c r="X16" s="1" t="s">
        <v>642</v>
      </c>
      <c r="Z16" s="1" t="s">
        <v>61</v>
      </c>
      <c r="AA16" s="1" t="s">
        <v>60</v>
      </c>
      <c r="AC16" s="1" t="s">
        <v>278</v>
      </c>
      <c r="AD16" s="1" t="s">
        <v>279</v>
      </c>
      <c r="AE16" s="1" t="s">
        <v>122</v>
      </c>
      <c r="BQ16" s="1" t="s">
        <v>681</v>
      </c>
      <c r="BR16" s="1"/>
    </row>
    <row r="17" spans="11:31" x14ac:dyDescent="0.2">
      <c r="K17" s="1" t="s">
        <v>256</v>
      </c>
      <c r="L17" s="1" t="s">
        <v>257</v>
      </c>
      <c r="M17" s="1" t="s">
        <v>507</v>
      </c>
      <c r="N17" s="1" t="s">
        <v>613</v>
      </c>
      <c r="O17" s="70">
        <v>100</v>
      </c>
      <c r="W17" s="1" t="s">
        <v>512</v>
      </c>
      <c r="X17" s="1" t="s">
        <v>514</v>
      </c>
      <c r="Z17" s="1" t="s">
        <v>63</v>
      </c>
      <c r="AA17" s="1" t="s">
        <v>62</v>
      </c>
      <c r="AC17" s="1" t="s">
        <v>280</v>
      </c>
      <c r="AD17" s="1" t="s">
        <v>281</v>
      </c>
      <c r="AE17" s="1" t="s">
        <v>231</v>
      </c>
    </row>
    <row r="18" spans="11:31" x14ac:dyDescent="0.2">
      <c r="K18" s="38"/>
      <c r="L18" s="38"/>
      <c r="M18" s="38"/>
      <c r="N18" s="38"/>
      <c r="O18" s="38"/>
      <c r="Z18" s="1" t="s">
        <v>65</v>
      </c>
      <c r="AA18" s="1" t="s">
        <v>64</v>
      </c>
      <c r="AC18" s="1" t="s">
        <v>282</v>
      </c>
      <c r="AD18" s="1" t="s">
        <v>283</v>
      </c>
      <c r="AE18" s="1" t="s">
        <v>209</v>
      </c>
    </row>
    <row r="19" spans="11:31" x14ac:dyDescent="0.2">
      <c r="K19" s="38"/>
      <c r="L19" s="33" t="s">
        <v>251</v>
      </c>
      <c r="Z19" s="1" t="s">
        <v>67</v>
      </c>
      <c r="AA19" s="1" t="s">
        <v>66</v>
      </c>
      <c r="AC19" s="1" t="s">
        <v>284</v>
      </c>
      <c r="AD19" s="1" t="s">
        <v>285</v>
      </c>
      <c r="AE19" s="1" t="s">
        <v>23</v>
      </c>
    </row>
    <row r="20" spans="11:31" x14ac:dyDescent="0.2">
      <c r="L20" s="33" t="s">
        <v>29</v>
      </c>
      <c r="Z20" s="1" t="s">
        <v>69</v>
      </c>
      <c r="AA20" s="1" t="s">
        <v>68</v>
      </c>
      <c r="AC20" s="1" t="s">
        <v>286</v>
      </c>
      <c r="AD20" s="1" t="s">
        <v>287</v>
      </c>
      <c r="AE20" s="1" t="s">
        <v>77</v>
      </c>
    </row>
    <row r="21" spans="11:31" x14ac:dyDescent="0.2">
      <c r="Z21" s="1" t="s">
        <v>71</v>
      </c>
      <c r="AA21" s="1" t="s">
        <v>70</v>
      </c>
      <c r="AC21" s="1" t="s">
        <v>288</v>
      </c>
      <c r="AD21" s="1" t="s">
        <v>289</v>
      </c>
      <c r="AE21" s="1" t="s">
        <v>23</v>
      </c>
    </row>
    <row r="22" spans="11:31" x14ac:dyDescent="0.2">
      <c r="Z22" s="1" t="s">
        <v>73</v>
      </c>
      <c r="AA22" s="1" t="s">
        <v>72</v>
      </c>
      <c r="AC22" s="1" t="s">
        <v>290</v>
      </c>
      <c r="AD22" s="1" t="s">
        <v>291</v>
      </c>
      <c r="AE22" s="1" t="s">
        <v>23</v>
      </c>
    </row>
    <row r="23" spans="11:31" x14ac:dyDescent="0.2">
      <c r="Z23" s="1" t="s">
        <v>75</v>
      </c>
      <c r="AA23" s="1" t="s">
        <v>74</v>
      </c>
      <c r="AC23" s="1" t="s">
        <v>292</v>
      </c>
      <c r="AD23" s="1" t="s">
        <v>293</v>
      </c>
      <c r="AE23" s="1" t="s">
        <v>23</v>
      </c>
    </row>
    <row r="24" spans="11:31" x14ac:dyDescent="0.2">
      <c r="Z24" s="1" t="s">
        <v>77</v>
      </c>
      <c r="AA24" s="1" t="s">
        <v>76</v>
      </c>
      <c r="AC24" s="1" t="s">
        <v>294</v>
      </c>
      <c r="AD24" s="1" t="s">
        <v>295</v>
      </c>
      <c r="AE24" s="1" t="s">
        <v>207</v>
      </c>
    </row>
    <row r="25" spans="11:31" x14ac:dyDescent="0.2">
      <c r="Z25" s="1" t="s">
        <v>79</v>
      </c>
      <c r="AA25" s="1" t="s">
        <v>78</v>
      </c>
      <c r="AC25" s="1" t="s">
        <v>296</v>
      </c>
      <c r="AD25" s="1" t="s">
        <v>297</v>
      </c>
      <c r="AE25" s="1" t="s">
        <v>184</v>
      </c>
    </row>
    <row r="26" spans="11:31" x14ac:dyDescent="0.2">
      <c r="Z26" s="1" t="s">
        <v>81</v>
      </c>
      <c r="AA26" s="1" t="s">
        <v>80</v>
      </c>
      <c r="AC26" s="1" t="s">
        <v>298</v>
      </c>
      <c r="AD26" s="1" t="s">
        <v>299</v>
      </c>
      <c r="AE26" s="1" t="s">
        <v>71</v>
      </c>
    </row>
    <row r="27" spans="11:31" x14ac:dyDescent="0.2">
      <c r="Z27" s="1" t="s">
        <v>83</v>
      </c>
      <c r="AA27" s="1" t="s">
        <v>82</v>
      </c>
      <c r="AC27" s="1" t="s">
        <v>300</v>
      </c>
      <c r="AD27" s="1" t="s">
        <v>301</v>
      </c>
      <c r="AE27" s="1" t="s">
        <v>231</v>
      </c>
    </row>
    <row r="28" spans="11:31" x14ac:dyDescent="0.2">
      <c r="Z28" s="1" t="s">
        <v>85</v>
      </c>
      <c r="AA28" s="1" t="s">
        <v>84</v>
      </c>
      <c r="AC28" s="1" t="s">
        <v>302</v>
      </c>
      <c r="AD28" s="1" t="s">
        <v>303</v>
      </c>
      <c r="AE28" s="1" t="s">
        <v>134</v>
      </c>
    </row>
    <row r="29" spans="11:31" x14ac:dyDescent="0.2">
      <c r="Z29" s="1" t="s">
        <v>87</v>
      </c>
      <c r="AA29" s="1" t="s">
        <v>86</v>
      </c>
      <c r="AC29" s="1" t="s">
        <v>304</v>
      </c>
      <c r="AD29" s="1" t="s">
        <v>305</v>
      </c>
      <c r="AE29" s="1" t="s">
        <v>23</v>
      </c>
    </row>
    <row r="30" spans="11:31" x14ac:dyDescent="0.2">
      <c r="Z30" s="1" t="s">
        <v>89</v>
      </c>
      <c r="AA30" s="1" t="s">
        <v>88</v>
      </c>
      <c r="AC30" s="1" t="s">
        <v>306</v>
      </c>
      <c r="AD30" s="1" t="s">
        <v>307</v>
      </c>
      <c r="AE30" s="1" t="s">
        <v>124</v>
      </c>
    </row>
    <row r="31" spans="11:31" x14ac:dyDescent="0.2">
      <c r="Z31" s="1" t="s">
        <v>91</v>
      </c>
      <c r="AA31" s="1" t="s">
        <v>90</v>
      </c>
      <c r="AC31" s="1" t="s">
        <v>308</v>
      </c>
      <c r="AD31" s="1" t="s">
        <v>309</v>
      </c>
      <c r="AE31" s="1" t="s">
        <v>199</v>
      </c>
    </row>
    <row r="32" spans="11:31" x14ac:dyDescent="0.2">
      <c r="Z32" s="1" t="s">
        <v>93</v>
      </c>
      <c r="AA32" s="1" t="s">
        <v>92</v>
      </c>
      <c r="AC32" s="1" t="s">
        <v>310</v>
      </c>
      <c r="AD32" s="1" t="s">
        <v>311</v>
      </c>
      <c r="AE32" s="1" t="s">
        <v>69</v>
      </c>
    </row>
    <row r="33" spans="26:31" x14ac:dyDescent="0.2">
      <c r="Z33" s="1" t="s">
        <v>95</v>
      </c>
      <c r="AA33" s="1" t="s">
        <v>94</v>
      </c>
      <c r="AC33" s="1" t="s">
        <v>312</v>
      </c>
      <c r="AD33" s="1" t="s">
        <v>313</v>
      </c>
      <c r="AE33" s="1" t="s">
        <v>81</v>
      </c>
    </row>
    <row r="34" spans="26:31" x14ac:dyDescent="0.2">
      <c r="Z34" s="1" t="s">
        <v>97</v>
      </c>
      <c r="AA34" s="1" t="s">
        <v>96</v>
      </c>
      <c r="AC34" s="1" t="s">
        <v>314</v>
      </c>
      <c r="AD34" s="1" t="s">
        <v>315</v>
      </c>
      <c r="AE34" s="1" t="s">
        <v>199</v>
      </c>
    </row>
    <row r="35" spans="26:31" x14ac:dyDescent="0.2">
      <c r="Z35" s="1" t="s">
        <v>99</v>
      </c>
      <c r="AA35" s="1" t="s">
        <v>98</v>
      </c>
      <c r="AC35" s="1" t="s">
        <v>316</v>
      </c>
      <c r="AD35" s="1" t="s">
        <v>317</v>
      </c>
      <c r="AE35" s="1" t="s">
        <v>231</v>
      </c>
    </row>
    <row r="36" spans="26:31" x14ac:dyDescent="0.2">
      <c r="Z36" s="1" t="s">
        <v>101</v>
      </c>
      <c r="AA36" s="1" t="s">
        <v>100</v>
      </c>
      <c r="AC36" s="1" t="s">
        <v>318</v>
      </c>
      <c r="AD36" s="1" t="s">
        <v>319</v>
      </c>
      <c r="AE36" s="1" t="s">
        <v>233</v>
      </c>
    </row>
    <row r="37" spans="26:31" x14ac:dyDescent="0.2">
      <c r="Z37" s="1" t="s">
        <v>103</v>
      </c>
      <c r="AA37" s="1" t="s">
        <v>102</v>
      </c>
      <c r="AC37" s="1" t="s">
        <v>320</v>
      </c>
      <c r="AD37" s="1" t="s">
        <v>321</v>
      </c>
      <c r="AE37" s="1" t="s">
        <v>49</v>
      </c>
    </row>
    <row r="38" spans="26:31" x14ac:dyDescent="0.2">
      <c r="Z38" s="1" t="s">
        <v>105</v>
      </c>
      <c r="AA38" s="1" t="s">
        <v>104</v>
      </c>
      <c r="AC38" s="1" t="s">
        <v>322</v>
      </c>
      <c r="AD38" s="1" t="s">
        <v>323</v>
      </c>
      <c r="AE38" s="1" t="s">
        <v>197</v>
      </c>
    </row>
    <row r="39" spans="26:31" x14ac:dyDescent="0.2">
      <c r="Z39" s="1" t="s">
        <v>107</v>
      </c>
      <c r="AA39" s="1" t="s">
        <v>106</v>
      </c>
      <c r="AC39" s="1" t="s">
        <v>324</v>
      </c>
      <c r="AD39" s="1" t="s">
        <v>325</v>
      </c>
      <c r="AE39" s="1" t="s">
        <v>51</v>
      </c>
    </row>
    <row r="40" spans="26:31" x14ac:dyDescent="0.2">
      <c r="Z40" s="1" t="s">
        <v>23</v>
      </c>
      <c r="AA40" s="1" t="s">
        <v>108</v>
      </c>
      <c r="AC40" s="1" t="s">
        <v>326</v>
      </c>
      <c r="AD40" s="1" t="s">
        <v>327</v>
      </c>
      <c r="AE40" s="1" t="s">
        <v>69</v>
      </c>
    </row>
    <row r="41" spans="26:31" x14ac:dyDescent="0.2">
      <c r="Z41" s="1" t="s">
        <v>110</v>
      </c>
      <c r="AA41" s="1" t="s">
        <v>109</v>
      </c>
      <c r="AC41" s="1" t="s">
        <v>328</v>
      </c>
      <c r="AD41" s="1" t="s">
        <v>329</v>
      </c>
      <c r="AE41" s="1" t="s">
        <v>23</v>
      </c>
    </row>
    <row r="42" spans="26:31" x14ac:dyDescent="0.2">
      <c r="Z42" s="1" t="s">
        <v>112</v>
      </c>
      <c r="AA42" s="1" t="s">
        <v>111</v>
      </c>
      <c r="AC42" s="1" t="s">
        <v>330</v>
      </c>
      <c r="AD42" s="1" t="s">
        <v>331</v>
      </c>
      <c r="AE42" s="1" t="s">
        <v>77</v>
      </c>
    </row>
    <row r="43" spans="26:31" x14ac:dyDescent="0.2">
      <c r="Z43" s="1" t="s">
        <v>114</v>
      </c>
      <c r="AA43" s="1" t="s">
        <v>113</v>
      </c>
      <c r="AC43" s="1" t="s">
        <v>332</v>
      </c>
      <c r="AD43" s="1" t="s">
        <v>333</v>
      </c>
      <c r="AE43" s="1" t="s">
        <v>81</v>
      </c>
    </row>
    <row r="44" spans="26:31" x14ac:dyDescent="0.2">
      <c r="Z44" s="1" t="s">
        <v>116</v>
      </c>
      <c r="AA44" s="1" t="s">
        <v>115</v>
      </c>
      <c r="AC44" s="1" t="s">
        <v>334</v>
      </c>
      <c r="AD44" s="1" t="s">
        <v>335</v>
      </c>
      <c r="AE44" s="1" t="s">
        <v>83</v>
      </c>
    </row>
    <row r="45" spans="26:31" x14ac:dyDescent="0.2">
      <c r="Z45" s="1" t="s">
        <v>118</v>
      </c>
      <c r="AA45" s="1" t="s">
        <v>117</v>
      </c>
      <c r="AC45" s="1" t="s">
        <v>336</v>
      </c>
      <c r="AD45" s="1" t="s">
        <v>337</v>
      </c>
      <c r="AE45" s="1" t="s">
        <v>191</v>
      </c>
    </row>
    <row r="46" spans="26:31" x14ac:dyDescent="0.2">
      <c r="Z46" s="1" t="s">
        <v>120</v>
      </c>
      <c r="AA46" s="1" t="s">
        <v>119</v>
      </c>
      <c r="AC46" s="1" t="s">
        <v>338</v>
      </c>
      <c r="AD46" s="1" t="s">
        <v>339</v>
      </c>
      <c r="AE46" s="1" t="s">
        <v>85</v>
      </c>
    </row>
    <row r="47" spans="26:31" x14ac:dyDescent="0.2">
      <c r="Z47" s="1" t="s">
        <v>122</v>
      </c>
      <c r="AA47" s="1" t="s">
        <v>121</v>
      </c>
      <c r="AC47" s="1" t="s">
        <v>340</v>
      </c>
      <c r="AD47" s="1" t="s">
        <v>341</v>
      </c>
      <c r="AE47" s="1" t="s">
        <v>93</v>
      </c>
    </row>
    <row r="48" spans="26:31" x14ac:dyDescent="0.2">
      <c r="Z48" s="1" t="s">
        <v>124</v>
      </c>
      <c r="AA48" s="1" t="s">
        <v>123</v>
      </c>
      <c r="AC48" s="1" t="s">
        <v>342</v>
      </c>
      <c r="AD48" s="1" t="s">
        <v>343</v>
      </c>
      <c r="AE48" s="1" t="s">
        <v>95</v>
      </c>
    </row>
    <row r="49" spans="26:31" x14ac:dyDescent="0.2">
      <c r="Z49" s="1" t="s">
        <v>126</v>
      </c>
      <c r="AA49" s="1" t="s">
        <v>125</v>
      </c>
      <c r="AC49" s="1" t="s">
        <v>344</v>
      </c>
      <c r="AD49" s="1" t="s">
        <v>345</v>
      </c>
      <c r="AE49" s="1" t="s">
        <v>23</v>
      </c>
    </row>
    <row r="50" spans="26:31" x14ac:dyDescent="0.2">
      <c r="Z50" s="1" t="s">
        <v>128</v>
      </c>
      <c r="AA50" s="1" t="s">
        <v>127</v>
      </c>
      <c r="AC50" s="1" t="s">
        <v>346</v>
      </c>
      <c r="AD50" s="1" t="s">
        <v>347</v>
      </c>
      <c r="AE50" s="1" t="s">
        <v>23</v>
      </c>
    </row>
    <row r="51" spans="26:31" x14ac:dyDescent="0.2">
      <c r="Z51" s="1" t="s">
        <v>130</v>
      </c>
      <c r="AA51" s="1" t="s">
        <v>129</v>
      </c>
      <c r="AC51" s="1" t="s">
        <v>348</v>
      </c>
      <c r="AD51" s="1" t="s">
        <v>349</v>
      </c>
      <c r="AE51" s="1" t="s">
        <v>101</v>
      </c>
    </row>
    <row r="52" spans="26:31" x14ac:dyDescent="0.2">
      <c r="Z52" s="1" t="s">
        <v>132</v>
      </c>
      <c r="AA52" s="1" t="s">
        <v>131</v>
      </c>
      <c r="AC52" s="1" t="s">
        <v>350</v>
      </c>
      <c r="AD52" s="1" t="s">
        <v>351</v>
      </c>
      <c r="AE52" s="1" t="s">
        <v>23</v>
      </c>
    </row>
    <row r="53" spans="26:31" x14ac:dyDescent="0.2">
      <c r="Z53" s="1" t="s">
        <v>134</v>
      </c>
      <c r="AA53" s="1" t="s">
        <v>133</v>
      </c>
      <c r="AC53" s="1" t="s">
        <v>352</v>
      </c>
      <c r="AD53" s="1" t="s">
        <v>353</v>
      </c>
      <c r="AE53" s="1" t="s">
        <v>23</v>
      </c>
    </row>
    <row r="54" spans="26:31" x14ac:dyDescent="0.2">
      <c r="Z54" s="1" t="s">
        <v>136</v>
      </c>
      <c r="AA54" s="1" t="s">
        <v>135</v>
      </c>
      <c r="AC54" s="1" t="s">
        <v>354</v>
      </c>
      <c r="AD54" s="1" t="s">
        <v>355</v>
      </c>
      <c r="AE54" s="1" t="s">
        <v>23</v>
      </c>
    </row>
    <row r="55" spans="26:31" x14ac:dyDescent="0.2">
      <c r="Z55" s="1" t="s">
        <v>138</v>
      </c>
      <c r="AA55" s="1" t="s">
        <v>137</v>
      </c>
      <c r="AC55" s="1" t="s">
        <v>356</v>
      </c>
      <c r="AD55" s="1" t="s">
        <v>357</v>
      </c>
      <c r="AE55" s="1" t="s">
        <v>231</v>
      </c>
    </row>
    <row r="56" spans="26:31" x14ac:dyDescent="0.2">
      <c r="Z56" s="1" t="s">
        <v>140</v>
      </c>
      <c r="AA56" s="1" t="s">
        <v>139</v>
      </c>
      <c r="AC56" s="1" t="s">
        <v>358</v>
      </c>
      <c r="AD56" s="1" t="s">
        <v>359</v>
      </c>
      <c r="AE56" s="1" t="s">
        <v>23</v>
      </c>
    </row>
    <row r="57" spans="26:31" x14ac:dyDescent="0.2">
      <c r="Z57" s="1" t="s">
        <v>142</v>
      </c>
      <c r="AA57" s="1" t="s">
        <v>141</v>
      </c>
      <c r="AC57" s="1" t="s">
        <v>360</v>
      </c>
      <c r="AD57" s="1" t="s">
        <v>361</v>
      </c>
      <c r="AE57" s="1" t="s">
        <v>116</v>
      </c>
    </row>
    <row r="58" spans="26:31" x14ac:dyDescent="0.2">
      <c r="Z58" s="1" t="s">
        <v>144</v>
      </c>
      <c r="AA58" s="1" t="s">
        <v>143</v>
      </c>
      <c r="AC58" s="1" t="s">
        <v>362</v>
      </c>
      <c r="AD58" s="1" t="s">
        <v>363</v>
      </c>
      <c r="AE58" s="1" t="s">
        <v>91</v>
      </c>
    </row>
    <row r="59" spans="26:31" x14ac:dyDescent="0.2">
      <c r="Z59" s="1" t="s">
        <v>146</v>
      </c>
      <c r="AA59" s="1" t="s">
        <v>145</v>
      </c>
      <c r="AC59" s="1" t="s">
        <v>364</v>
      </c>
      <c r="AD59" s="1" t="s">
        <v>365</v>
      </c>
      <c r="AE59" s="1" t="s">
        <v>118</v>
      </c>
    </row>
    <row r="60" spans="26:31" x14ac:dyDescent="0.2">
      <c r="Z60" s="1" t="s">
        <v>148</v>
      </c>
      <c r="AA60" s="1" t="s">
        <v>147</v>
      </c>
      <c r="AC60" s="1" t="s">
        <v>366</v>
      </c>
      <c r="AD60" s="1" t="s">
        <v>367</v>
      </c>
      <c r="AE60" s="1" t="s">
        <v>122</v>
      </c>
    </row>
    <row r="61" spans="26:31" x14ac:dyDescent="0.2">
      <c r="Z61" s="1" t="s">
        <v>150</v>
      </c>
      <c r="AA61" s="1" t="s">
        <v>149</v>
      </c>
      <c r="AC61" s="1" t="s">
        <v>368</v>
      </c>
      <c r="AD61" s="1" t="s">
        <v>369</v>
      </c>
      <c r="AE61" s="1" t="s">
        <v>231</v>
      </c>
    </row>
    <row r="62" spans="26:31" x14ac:dyDescent="0.2">
      <c r="Z62" s="1" t="s">
        <v>152</v>
      </c>
      <c r="AA62" s="1" t="s">
        <v>151</v>
      </c>
      <c r="AC62" s="1" t="s">
        <v>370</v>
      </c>
      <c r="AD62" s="1" t="s">
        <v>371</v>
      </c>
      <c r="AE62" s="1" t="s">
        <v>231</v>
      </c>
    </row>
    <row r="63" spans="26:31" x14ac:dyDescent="0.2">
      <c r="Z63" s="1" t="s">
        <v>154</v>
      </c>
      <c r="AA63" s="1" t="s">
        <v>153</v>
      </c>
      <c r="AC63" s="1" t="s">
        <v>372</v>
      </c>
      <c r="AD63" s="1" t="s">
        <v>373</v>
      </c>
      <c r="AE63" s="1" t="s">
        <v>130</v>
      </c>
    </row>
    <row r="64" spans="26:31" x14ac:dyDescent="0.2">
      <c r="Z64" s="1" t="s">
        <v>156</v>
      </c>
      <c r="AA64" s="1" t="s">
        <v>155</v>
      </c>
      <c r="AC64" s="1" t="s">
        <v>374</v>
      </c>
      <c r="AD64" s="1" t="s">
        <v>375</v>
      </c>
      <c r="AE64" s="1" t="s">
        <v>23</v>
      </c>
    </row>
    <row r="65" spans="26:43" x14ac:dyDescent="0.2">
      <c r="Z65" s="1" t="s">
        <v>158</v>
      </c>
      <c r="AA65" s="1" t="s">
        <v>157</v>
      </c>
      <c r="AC65" s="1" t="s">
        <v>376</v>
      </c>
      <c r="AD65" s="1" t="s">
        <v>377</v>
      </c>
      <c r="AE65" s="1" t="s">
        <v>134</v>
      </c>
      <c r="AP65" s="38"/>
      <c r="AQ65" s="38"/>
    </row>
    <row r="66" spans="26:43" x14ac:dyDescent="0.2">
      <c r="Z66" s="1" t="s">
        <v>160</v>
      </c>
      <c r="AA66" s="1" t="s">
        <v>159</v>
      </c>
      <c r="AC66" s="1" t="s">
        <v>378</v>
      </c>
      <c r="AD66" s="1" t="s">
        <v>379</v>
      </c>
      <c r="AE66" s="1" t="s">
        <v>138</v>
      </c>
    </row>
    <row r="67" spans="26:43" x14ac:dyDescent="0.2">
      <c r="Z67" s="1" t="s">
        <v>162</v>
      </c>
      <c r="AA67" s="1" t="s">
        <v>161</v>
      </c>
      <c r="AC67" s="1" t="s">
        <v>380</v>
      </c>
      <c r="AD67" s="1" t="s">
        <v>381</v>
      </c>
      <c r="AE67" s="1" t="s">
        <v>201</v>
      </c>
    </row>
    <row r="68" spans="26:43" x14ac:dyDescent="0.2">
      <c r="Z68" s="1" t="s">
        <v>164</v>
      </c>
      <c r="AA68" s="1" t="s">
        <v>163</v>
      </c>
      <c r="AC68" s="1" t="s">
        <v>382</v>
      </c>
      <c r="AD68" s="1" t="s">
        <v>383</v>
      </c>
      <c r="AE68" s="1" t="s">
        <v>193</v>
      </c>
    </row>
    <row r="69" spans="26:43" x14ac:dyDescent="0.2">
      <c r="Z69" s="1" t="s">
        <v>166</v>
      </c>
      <c r="AA69" s="1" t="s">
        <v>165</v>
      </c>
      <c r="AC69" s="1" t="s">
        <v>384</v>
      </c>
      <c r="AD69" s="1" t="s">
        <v>385</v>
      </c>
      <c r="AE69" s="1" t="s">
        <v>193</v>
      </c>
    </row>
    <row r="70" spans="26:43" x14ac:dyDescent="0.2">
      <c r="Z70" s="1" t="s">
        <v>168</v>
      </c>
      <c r="AA70" s="1" t="s">
        <v>167</v>
      </c>
      <c r="AC70" s="1" t="s">
        <v>386</v>
      </c>
      <c r="AD70" s="1" t="s">
        <v>387</v>
      </c>
      <c r="AE70" s="1" t="s">
        <v>75</v>
      </c>
    </row>
    <row r="71" spans="26:43" x14ac:dyDescent="0.2">
      <c r="Z71" s="1" t="s">
        <v>170</v>
      </c>
      <c r="AA71" s="1" t="s">
        <v>169</v>
      </c>
      <c r="AC71" s="1" t="s">
        <v>388</v>
      </c>
      <c r="AD71" s="1" t="s">
        <v>389</v>
      </c>
      <c r="AE71" s="1" t="s">
        <v>191</v>
      </c>
    </row>
    <row r="72" spans="26:43" x14ac:dyDescent="0.2">
      <c r="Z72" s="1" t="s">
        <v>172</v>
      </c>
      <c r="AA72" s="1" t="s">
        <v>171</v>
      </c>
      <c r="AC72" s="1" t="s">
        <v>390</v>
      </c>
      <c r="AD72" s="1" t="s">
        <v>391</v>
      </c>
      <c r="AE72" s="1" t="s">
        <v>23</v>
      </c>
    </row>
    <row r="73" spans="26:43" x14ac:dyDescent="0.2">
      <c r="Z73" s="1" t="s">
        <v>174</v>
      </c>
      <c r="AA73" s="1" t="s">
        <v>173</v>
      </c>
      <c r="AC73" s="1" t="s">
        <v>392</v>
      </c>
      <c r="AD73" s="1" t="s">
        <v>393</v>
      </c>
      <c r="AE73" s="1" t="s">
        <v>122</v>
      </c>
    </row>
    <row r="74" spans="26:43" x14ac:dyDescent="0.2">
      <c r="Z74" s="1" t="s">
        <v>176</v>
      </c>
      <c r="AA74" s="1" t="s">
        <v>175</v>
      </c>
      <c r="AC74" s="1" t="s">
        <v>394</v>
      </c>
      <c r="AD74" s="1" t="s">
        <v>395</v>
      </c>
      <c r="AE74" s="1" t="s">
        <v>130</v>
      </c>
    </row>
    <row r="75" spans="26:43" x14ac:dyDescent="0.2">
      <c r="Z75" s="1" t="s">
        <v>178</v>
      </c>
      <c r="AA75" s="1" t="s">
        <v>177</v>
      </c>
      <c r="AC75" s="1" t="s">
        <v>396</v>
      </c>
      <c r="AD75" s="1" t="s">
        <v>397</v>
      </c>
      <c r="AE75" s="1" t="s">
        <v>231</v>
      </c>
    </row>
    <row r="76" spans="26:43" x14ac:dyDescent="0.2">
      <c r="Z76" s="1" t="s">
        <v>180</v>
      </c>
      <c r="AA76" s="1" t="s">
        <v>179</v>
      </c>
      <c r="AC76" s="1" t="s">
        <v>398</v>
      </c>
      <c r="AD76" s="1" t="s">
        <v>399</v>
      </c>
      <c r="AE76" s="1" t="s">
        <v>23</v>
      </c>
    </row>
    <row r="77" spans="26:43" x14ac:dyDescent="0.2">
      <c r="Z77" s="1" t="s">
        <v>182</v>
      </c>
      <c r="AA77" s="1" t="s">
        <v>181</v>
      </c>
      <c r="AC77" s="1" t="s">
        <v>400</v>
      </c>
      <c r="AD77" s="1" t="s">
        <v>401</v>
      </c>
      <c r="AE77" s="1" t="s">
        <v>23</v>
      </c>
    </row>
    <row r="78" spans="26:43" x14ac:dyDescent="0.2">
      <c r="Z78" s="1" t="s">
        <v>184</v>
      </c>
      <c r="AA78" s="1" t="s">
        <v>183</v>
      </c>
      <c r="AC78" s="1" t="s">
        <v>402</v>
      </c>
      <c r="AD78" s="1" t="s">
        <v>403</v>
      </c>
      <c r="AE78" s="1" t="s">
        <v>152</v>
      </c>
    </row>
    <row r="79" spans="26:43" x14ac:dyDescent="0.2">
      <c r="Z79" s="1" t="s">
        <v>186</v>
      </c>
      <c r="AA79" s="1" t="s">
        <v>185</v>
      </c>
      <c r="AC79" s="1" t="s">
        <v>404</v>
      </c>
      <c r="AD79" s="1" t="s">
        <v>405</v>
      </c>
      <c r="AE79" s="1" t="s">
        <v>105</v>
      </c>
    </row>
    <row r="80" spans="26:43" x14ac:dyDescent="0.2">
      <c r="Z80" s="1" t="s">
        <v>188</v>
      </c>
      <c r="AA80" s="1" t="s">
        <v>187</v>
      </c>
      <c r="AC80" s="1" t="s">
        <v>406</v>
      </c>
      <c r="AD80" s="1" t="s">
        <v>407</v>
      </c>
      <c r="AE80" s="1" t="s">
        <v>186</v>
      </c>
    </row>
    <row r="81" spans="26:31" x14ac:dyDescent="0.2">
      <c r="Z81" s="1" t="s">
        <v>189</v>
      </c>
      <c r="AA81" s="1" t="s">
        <v>187</v>
      </c>
      <c r="AC81" s="1" t="s">
        <v>408</v>
      </c>
      <c r="AD81" s="1" t="s">
        <v>409</v>
      </c>
      <c r="AE81" s="1" t="s">
        <v>164</v>
      </c>
    </row>
    <row r="82" spans="26:31" x14ac:dyDescent="0.2">
      <c r="Z82" s="1" t="s">
        <v>191</v>
      </c>
      <c r="AA82" s="1" t="s">
        <v>190</v>
      </c>
      <c r="AC82" s="1" t="s">
        <v>410</v>
      </c>
      <c r="AD82" s="1" t="s">
        <v>411</v>
      </c>
      <c r="AE82" s="1" t="s">
        <v>23</v>
      </c>
    </row>
    <row r="83" spans="26:31" x14ac:dyDescent="0.2">
      <c r="Z83" s="1" t="s">
        <v>193</v>
      </c>
      <c r="AA83" s="1" t="s">
        <v>192</v>
      </c>
      <c r="AC83" s="1" t="s">
        <v>412</v>
      </c>
      <c r="AD83" s="1" t="s">
        <v>413</v>
      </c>
      <c r="AE83" s="1" t="s">
        <v>168</v>
      </c>
    </row>
    <row r="84" spans="26:31" x14ac:dyDescent="0.2">
      <c r="Z84" s="1" t="s">
        <v>195</v>
      </c>
      <c r="AA84" s="1" t="s">
        <v>194</v>
      </c>
      <c r="AC84" s="1" t="s">
        <v>414</v>
      </c>
      <c r="AD84" s="1" t="s">
        <v>415</v>
      </c>
      <c r="AE84" s="1" t="s">
        <v>170</v>
      </c>
    </row>
    <row r="85" spans="26:31" x14ac:dyDescent="0.2">
      <c r="Z85" s="1" t="s">
        <v>197</v>
      </c>
      <c r="AA85" s="1" t="s">
        <v>196</v>
      </c>
      <c r="AC85" s="1" t="s">
        <v>416</v>
      </c>
      <c r="AD85" s="1" t="s">
        <v>417</v>
      </c>
      <c r="AE85" s="1" t="s">
        <v>172</v>
      </c>
    </row>
    <row r="86" spans="26:31" x14ac:dyDescent="0.2">
      <c r="Z86" s="1" t="s">
        <v>199</v>
      </c>
      <c r="AA86" s="1" t="s">
        <v>198</v>
      </c>
      <c r="AC86" s="1" t="s">
        <v>418</v>
      </c>
      <c r="AD86" s="1" t="s">
        <v>419</v>
      </c>
      <c r="AE86" s="1" t="s">
        <v>23</v>
      </c>
    </row>
    <row r="87" spans="26:31" x14ac:dyDescent="0.2">
      <c r="Z87" s="1" t="s">
        <v>201</v>
      </c>
      <c r="AA87" s="1" t="s">
        <v>200</v>
      </c>
      <c r="AC87" s="1" t="s">
        <v>420</v>
      </c>
      <c r="AD87" s="1" t="s">
        <v>421</v>
      </c>
      <c r="AE87" s="1" t="s">
        <v>166</v>
      </c>
    </row>
    <row r="88" spans="26:31" x14ac:dyDescent="0.2">
      <c r="Z88" s="1" t="s">
        <v>203</v>
      </c>
      <c r="AA88" s="1" t="s">
        <v>202</v>
      </c>
      <c r="AC88" s="1" t="s">
        <v>422</v>
      </c>
      <c r="AD88" s="1" t="s">
        <v>423</v>
      </c>
      <c r="AE88" s="1" t="s">
        <v>182</v>
      </c>
    </row>
    <row r="89" spans="26:31" x14ac:dyDescent="0.2">
      <c r="Z89" s="1" t="s">
        <v>205</v>
      </c>
      <c r="AA89" s="1" t="s">
        <v>204</v>
      </c>
      <c r="AC89" s="1" t="s">
        <v>424</v>
      </c>
      <c r="AD89" s="1" t="s">
        <v>425</v>
      </c>
      <c r="AE89" s="1" t="s">
        <v>184</v>
      </c>
    </row>
    <row r="90" spans="26:31" x14ac:dyDescent="0.2">
      <c r="Z90" s="1" t="s">
        <v>207</v>
      </c>
      <c r="AA90" s="1" t="s">
        <v>206</v>
      </c>
      <c r="AC90" s="1" t="s">
        <v>426</v>
      </c>
      <c r="AD90" s="1" t="s">
        <v>427</v>
      </c>
      <c r="AE90" s="1" t="s">
        <v>130</v>
      </c>
    </row>
    <row r="91" spans="26:31" x14ac:dyDescent="0.2">
      <c r="Z91" s="1" t="s">
        <v>209</v>
      </c>
      <c r="AA91" s="1" t="s">
        <v>208</v>
      </c>
      <c r="AC91" s="1" t="s">
        <v>428</v>
      </c>
      <c r="AD91" s="1" t="s">
        <v>429</v>
      </c>
      <c r="AE91" s="1" t="s">
        <v>23</v>
      </c>
    </row>
    <row r="92" spans="26:31" x14ac:dyDescent="0.2">
      <c r="Z92" s="1" t="s">
        <v>211</v>
      </c>
      <c r="AA92" s="1" t="s">
        <v>210</v>
      </c>
      <c r="AC92" s="1" t="s">
        <v>430</v>
      </c>
      <c r="AD92" s="1" t="s">
        <v>431</v>
      </c>
      <c r="AE92" s="1" t="s">
        <v>118</v>
      </c>
    </row>
    <row r="93" spans="26:31" x14ac:dyDescent="0.2">
      <c r="Z93" s="1" t="s">
        <v>213</v>
      </c>
      <c r="AA93" s="1" t="s">
        <v>212</v>
      </c>
      <c r="AC93" s="1" t="s">
        <v>432</v>
      </c>
      <c r="AD93" s="1" t="s">
        <v>433</v>
      </c>
      <c r="AE93" s="1" t="s">
        <v>231</v>
      </c>
    </row>
    <row r="94" spans="26:31" x14ac:dyDescent="0.2">
      <c r="Z94" s="1" t="s">
        <v>215</v>
      </c>
      <c r="AA94" s="1" t="s">
        <v>214</v>
      </c>
      <c r="AC94" s="1" t="s">
        <v>434</v>
      </c>
      <c r="AD94" s="1" t="s">
        <v>435</v>
      </c>
      <c r="AE94" s="1" t="s">
        <v>231</v>
      </c>
    </row>
    <row r="95" spans="26:31" x14ac:dyDescent="0.2">
      <c r="Z95" s="1" t="s">
        <v>217</v>
      </c>
      <c r="AA95" s="1" t="s">
        <v>216</v>
      </c>
      <c r="AC95" s="1" t="s">
        <v>436</v>
      </c>
      <c r="AD95" s="1" t="s">
        <v>437</v>
      </c>
      <c r="AE95" s="1" t="s">
        <v>199</v>
      </c>
    </row>
    <row r="96" spans="26:31" x14ac:dyDescent="0.2">
      <c r="Z96" s="1" t="s">
        <v>219</v>
      </c>
      <c r="AA96" s="1" t="s">
        <v>218</v>
      </c>
      <c r="AC96" s="1" t="s">
        <v>438</v>
      </c>
      <c r="AD96" s="1" t="s">
        <v>439</v>
      </c>
      <c r="AE96" s="1" t="s">
        <v>209</v>
      </c>
    </row>
    <row r="97" spans="26:31" x14ac:dyDescent="0.2">
      <c r="Z97" s="1" t="s">
        <v>221</v>
      </c>
      <c r="AA97" s="1" t="s">
        <v>220</v>
      </c>
      <c r="AC97" s="1" t="s">
        <v>440</v>
      </c>
      <c r="AD97" s="1" t="s">
        <v>441</v>
      </c>
      <c r="AE97" s="1" t="s">
        <v>23</v>
      </c>
    </row>
    <row r="98" spans="26:31" x14ac:dyDescent="0.2">
      <c r="Z98" s="1" t="s">
        <v>223</v>
      </c>
      <c r="AA98" s="1" t="s">
        <v>222</v>
      </c>
      <c r="AC98" s="1" t="s">
        <v>442</v>
      </c>
      <c r="AD98" s="1" t="s">
        <v>443</v>
      </c>
      <c r="AE98" s="1" t="s">
        <v>23</v>
      </c>
    </row>
    <row r="99" spans="26:31" x14ac:dyDescent="0.2">
      <c r="Z99" s="1" t="s">
        <v>225</v>
      </c>
      <c r="AA99" s="1" t="s">
        <v>224</v>
      </c>
      <c r="AC99" s="1" t="s">
        <v>444</v>
      </c>
      <c r="AD99" s="1" t="s">
        <v>445</v>
      </c>
      <c r="AE99" s="1" t="s">
        <v>23</v>
      </c>
    </row>
    <row r="100" spans="26:31" x14ac:dyDescent="0.2">
      <c r="Z100" s="1" t="s">
        <v>227</v>
      </c>
      <c r="AA100" s="1" t="s">
        <v>226</v>
      </c>
      <c r="AC100" s="1" t="s">
        <v>446</v>
      </c>
      <c r="AD100" s="1" t="s">
        <v>447</v>
      </c>
      <c r="AE100" s="1" t="s">
        <v>23</v>
      </c>
    </row>
    <row r="101" spans="26:31" x14ac:dyDescent="0.2">
      <c r="Z101" s="1" t="s">
        <v>229</v>
      </c>
      <c r="AA101" s="1" t="s">
        <v>228</v>
      </c>
      <c r="AC101" s="1" t="s">
        <v>448</v>
      </c>
      <c r="AD101" s="1" t="s">
        <v>449</v>
      </c>
      <c r="AE101" s="1" t="s">
        <v>207</v>
      </c>
    </row>
    <row r="102" spans="26:31" x14ac:dyDescent="0.2">
      <c r="Z102" s="1" t="s">
        <v>231</v>
      </c>
      <c r="AA102" s="1" t="s">
        <v>230</v>
      </c>
      <c r="AC102" s="1" t="s">
        <v>450</v>
      </c>
      <c r="AD102" s="1" t="s">
        <v>451</v>
      </c>
      <c r="AE102" s="1" t="s">
        <v>213</v>
      </c>
    </row>
    <row r="103" spans="26:31" x14ac:dyDescent="0.2">
      <c r="Z103" s="1" t="s">
        <v>233</v>
      </c>
      <c r="AA103" s="1" t="s">
        <v>232</v>
      </c>
      <c r="AC103" s="1" t="s">
        <v>452</v>
      </c>
      <c r="AD103" s="1" t="s">
        <v>453</v>
      </c>
      <c r="AE103" s="1" t="s">
        <v>217</v>
      </c>
    </row>
    <row r="104" spans="26:31" x14ac:dyDescent="0.2">
      <c r="Z104" s="1" t="s">
        <v>235</v>
      </c>
      <c r="AA104" s="1" t="s">
        <v>234</v>
      </c>
      <c r="AC104" s="1" t="s">
        <v>454</v>
      </c>
      <c r="AD104" s="1" t="s">
        <v>455</v>
      </c>
      <c r="AE104" s="1" t="s">
        <v>223</v>
      </c>
    </row>
    <row r="105" spans="26:31" x14ac:dyDescent="0.2">
      <c r="Z105" s="1" t="s">
        <v>237</v>
      </c>
      <c r="AA105" s="1" t="s">
        <v>236</v>
      </c>
      <c r="AC105" s="1" t="s">
        <v>456</v>
      </c>
      <c r="AD105" s="1" t="s">
        <v>457</v>
      </c>
      <c r="AE105" s="1" t="s">
        <v>71</v>
      </c>
    </row>
    <row r="106" spans="26:31" x14ac:dyDescent="0.2">
      <c r="Z106" s="38"/>
      <c r="AA106" s="38"/>
      <c r="AC106" s="1" t="s">
        <v>458</v>
      </c>
      <c r="AD106" s="1" t="s">
        <v>459</v>
      </c>
      <c r="AE106" s="1" t="s">
        <v>227</v>
      </c>
    </row>
    <row r="107" spans="26:31" x14ac:dyDescent="0.2">
      <c r="AC107" s="1" t="s">
        <v>460</v>
      </c>
      <c r="AD107" s="1" t="s">
        <v>461</v>
      </c>
      <c r="AE107" s="1" t="s">
        <v>195</v>
      </c>
    </row>
    <row r="108" spans="26:31" x14ac:dyDescent="0.2">
      <c r="AC108" s="1" t="s">
        <v>462</v>
      </c>
      <c r="AD108" s="1" t="s">
        <v>463</v>
      </c>
      <c r="AE108" s="1" t="s">
        <v>189</v>
      </c>
    </row>
    <row r="109" spans="26:31" x14ac:dyDescent="0.2">
      <c r="AC109" s="1" t="s">
        <v>464</v>
      </c>
      <c r="AD109" s="1" t="s">
        <v>465</v>
      </c>
      <c r="AE109" s="1" t="s">
        <v>182</v>
      </c>
    </row>
    <row r="110" spans="26:31" x14ac:dyDescent="0.2">
      <c r="AC110" s="1" t="s">
        <v>466</v>
      </c>
      <c r="AD110" s="1" t="s">
        <v>467</v>
      </c>
      <c r="AE110" s="1" t="s">
        <v>51</v>
      </c>
    </row>
    <row r="111" spans="26:31" x14ac:dyDescent="0.2">
      <c r="AC111" s="1" t="s">
        <v>468</v>
      </c>
      <c r="AD111" s="1" t="s">
        <v>469</v>
      </c>
      <c r="AE111" s="1" t="s">
        <v>134</v>
      </c>
    </row>
    <row r="112" spans="26:31" x14ac:dyDescent="0.2">
      <c r="AC112" s="1" t="s">
        <v>470</v>
      </c>
      <c r="AD112" s="1" t="s">
        <v>471</v>
      </c>
      <c r="AE112" s="1" t="s">
        <v>23</v>
      </c>
    </row>
    <row r="113" spans="29:31" x14ac:dyDescent="0.2">
      <c r="AC113" s="1" t="s">
        <v>472</v>
      </c>
      <c r="AD113" s="1" t="s">
        <v>473</v>
      </c>
      <c r="AE113" s="1" t="s">
        <v>71</v>
      </c>
    </row>
    <row r="114" spans="29:31" x14ac:dyDescent="0.2">
      <c r="AC114" s="1" t="s">
        <v>474</v>
      </c>
      <c r="AD114" s="1" t="s">
        <v>475</v>
      </c>
      <c r="AE114" s="1" t="s">
        <v>77</v>
      </c>
    </row>
    <row r="115" spans="29:31" x14ac:dyDescent="0.2">
      <c r="AC115" s="1" t="s">
        <v>476</v>
      </c>
      <c r="AD115" s="1" t="s">
        <v>477</v>
      </c>
      <c r="AE115" s="1" t="s">
        <v>231</v>
      </c>
    </row>
    <row r="116" spans="29:31" x14ac:dyDescent="0.2">
      <c r="AC116" s="1" t="s">
        <v>478</v>
      </c>
      <c r="AD116" s="1" t="s">
        <v>479</v>
      </c>
      <c r="AE116" s="1" t="s">
        <v>231</v>
      </c>
    </row>
    <row r="117" spans="29:31" x14ac:dyDescent="0.2">
      <c r="AC117" s="1" t="s">
        <v>480</v>
      </c>
      <c r="AD117" s="1" t="s">
        <v>481</v>
      </c>
      <c r="AE117" s="1" t="s">
        <v>83</v>
      </c>
    </row>
    <row r="118" spans="29:31" x14ac:dyDescent="0.2">
      <c r="AC118" s="1" t="s">
        <v>482</v>
      </c>
      <c r="AD118" s="1" t="s">
        <v>483</v>
      </c>
      <c r="AE118" s="1" t="s">
        <v>122</v>
      </c>
    </row>
    <row r="119" spans="29:31" x14ac:dyDescent="0.2">
      <c r="AC119" s="1" t="s">
        <v>484</v>
      </c>
      <c r="AD119" s="1" t="s">
        <v>485</v>
      </c>
      <c r="AE119" s="1" t="s">
        <v>23</v>
      </c>
    </row>
    <row r="120" spans="29:31" x14ac:dyDescent="0.2">
      <c r="AC120" s="38"/>
      <c r="AD120" s="38"/>
      <c r="AE120" s="38"/>
    </row>
    <row r="121" spans="29:31" x14ac:dyDescent="0.2">
      <c r="AC121" s="38"/>
      <c r="AD121" s="38"/>
    </row>
  </sheetData>
  <dataValidations count="4">
    <dataValidation type="list" showInputMessage="1" showErrorMessage="1" sqref="C10">
      <formula1>"CD/PS,PE"</formula1>
    </dataValidation>
    <dataValidation type="list" showInputMessage="1" showErrorMessage="1" sqref="C11">
      <formula1>"PR,FC,CR"</formula1>
    </dataValidation>
    <dataValidation type="list" showInputMessage="1" showErrorMessage="1" sqref="C12">
      <formula1>"Standard,PS Small Deals"</formula1>
    </dataValidation>
    <dataValidation type="list" showInputMessage="1" showErrorMessage="1" sqref="C13">
      <formula1>"Yes,NO"</formula1>
    </dataValidation>
  </dataValidations>
  <pageMargins left="0.7" right="0.7" top="0.75" bottom="0.75" header="0.3" footer="0.3"/>
  <pageSetup orientation="portrait" r:id="rId1"/>
  <customProperties>
    <customPr name="_pios_id" r:id="rId2"/>
    <customPr name="CofWorksheetType" r:id="rId3"/>
  </customProperties>
  <ignoredErrors>
    <ignoredError sqref="Q7:Q11" numberStoredAsText="1"/>
  </ignoredErrors>
  <drawing r:id="rId4"/>
  <legacyDrawing r:id="rId5"/>
  <picture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3"/>
  <sheetViews>
    <sheetView showGridLines="0" workbookViewId="0"/>
  </sheetViews>
  <sheetFormatPr defaultColWidth="9" defaultRowHeight="12" x14ac:dyDescent="0.2"/>
  <cols>
    <col min="1" max="1" width="11.42578125" style="33" customWidth="1"/>
    <col min="2" max="16384" width="9" style="33"/>
  </cols>
  <sheetData>
    <row r="2" spans="1:1" x14ac:dyDescent="0.2">
      <c r="A2" s="62"/>
    </row>
    <row r="3" spans="1:1" x14ac:dyDescent="0.2">
      <c r="A3" s="62"/>
    </row>
  </sheetData>
  <pageMargins left="0.7" right="0.7" top="0.75" bottom="0.75" header="0.3" footer="0.3"/>
  <customProperties>
    <customPr name="_pios_id" r:id="rId1"/>
    <customPr name="serializedData2" r:id="rId2"/>
  </customProperties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2.4.1.65132</Revision>
</Application>
</file>

<file path=customXml/itemProps1.xml><?xml version="1.0" encoding="utf-8"?>
<ds:datastoreItem xmlns:ds="http://schemas.openxmlformats.org/officeDocument/2006/customXml" ds:itemID="{00131BD8-68D0-4857-846C-6B791C1E8B27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104</vt:i4>
      </vt:variant>
    </vt:vector>
  </HeadingPairs>
  <TitlesOfParts>
    <vt:vector size="110" baseType="lpstr">
      <vt:lpstr>Intro</vt:lpstr>
      <vt:lpstr>Parameters</vt:lpstr>
      <vt:lpstr>Planning</vt:lpstr>
      <vt:lpstr>Analysis</vt:lpstr>
      <vt:lpstr>_com.sap.fpm.settings.hidden</vt:lpstr>
      <vt:lpstr>_com.sap.ip.bi.xl.hiddensheet</vt:lpstr>
      <vt:lpstr>AuxFavoritesObjectIDs.hidden</vt:lpstr>
      <vt:lpstr>cellAnalysisTitle</vt:lpstr>
      <vt:lpstr>cellCalculateAndSaveLink</vt:lpstr>
      <vt:lpstr>cellEffortPlanningGroup</vt:lpstr>
      <vt:lpstr>cellEffortPlanningTitle</vt:lpstr>
      <vt:lpstr>cellEffortStructureSummaryGroup</vt:lpstr>
      <vt:lpstr>cellEffortSummaryGroup</vt:lpstr>
      <vt:lpstr>cellEffortSummaryTitle</vt:lpstr>
      <vt:lpstr>cellExpensesPlanningGroup</vt:lpstr>
      <vt:lpstr>cellExpensesStructureSummaryGroup</vt:lpstr>
      <vt:lpstr>cellExpensesSummaryGroup</vt:lpstr>
      <vt:lpstr>cellExpensesSummaryTitle</vt:lpstr>
      <vt:lpstr>cellFACurrency</vt:lpstr>
      <vt:lpstr>cellHeaderInfoTitle</vt:lpstr>
      <vt:lpstr>cellHeaderLoS</vt:lpstr>
      <vt:lpstr>cellHeaderProcess</vt:lpstr>
      <vt:lpstr>cellInstructionsTitle</vt:lpstr>
      <vt:lpstr>cellKPIsGroup</vt:lpstr>
      <vt:lpstr>cellKPIsTitle</vt:lpstr>
      <vt:lpstr>cellParametersTitle</vt:lpstr>
      <vt:lpstr>cellPlanCurrency</vt:lpstr>
      <vt:lpstr>cellPlanningPeriodsSummaryGroup</vt:lpstr>
      <vt:lpstr>cellPlanningTitle</vt:lpstr>
      <vt:lpstr>cellRefreshRatesLink</vt:lpstr>
      <vt:lpstr>cellResourcesGroup</vt:lpstr>
      <vt:lpstr>cellResourcesTitle</vt:lpstr>
      <vt:lpstr>cellRevenueRatesGroup</vt:lpstr>
      <vt:lpstr>cellRevenueRatesTitle</vt:lpstr>
      <vt:lpstr>cellRevenueStructureSummaryGroup</vt:lpstr>
      <vt:lpstr>cellRevenueSummaryGroup</vt:lpstr>
      <vt:lpstr>cellRevenueSummaryTitle</vt:lpstr>
      <vt:lpstr>cellTravelExpensesPlanningGroup</vt:lpstr>
      <vt:lpstr>cellTRStrElementsGroup</vt:lpstr>
      <vt:lpstr>cellTRStrElementsTitle</vt:lpstr>
      <vt:lpstr>cellTrVariantsGroup</vt:lpstr>
      <vt:lpstr>cellTrVariantsTitle</vt:lpstr>
      <vt:lpstr>cellWRStrElementsGroup</vt:lpstr>
      <vt:lpstr>cellWRStrElementsTitle</vt:lpstr>
      <vt:lpstr>rE</vt:lpstr>
      <vt:lpstr>rI</vt:lpstr>
      <vt:lpstr>rngCERPObjects</vt:lpstr>
      <vt:lpstr>rngCompCodes</vt:lpstr>
      <vt:lpstr>rngCurrencies</vt:lpstr>
      <vt:lpstr>rngERPObjects</vt:lpstr>
      <vt:lpstr>rngExpLevels</vt:lpstr>
      <vt:lpstr>rngGLevels</vt:lpstr>
      <vt:lpstr>rngHeaderInfo</vt:lpstr>
      <vt:lpstr>rngRemoteShare</vt:lpstr>
      <vt:lpstr>rngResTypes</vt:lpstr>
      <vt:lpstr>rngResTypesEfforts</vt:lpstr>
      <vt:lpstr>rngResTypesExpenses</vt:lpstr>
      <vt:lpstr>rngRevRates</vt:lpstr>
      <vt:lpstr>rngServiceElements</vt:lpstr>
      <vt:lpstr>rngSETypes</vt:lpstr>
      <vt:lpstr>rngShipToCountries</vt:lpstr>
      <vt:lpstr>rngSLCompCodes</vt:lpstr>
      <vt:lpstr>rngSpecialLocation</vt:lpstr>
      <vt:lpstr>rngTERPObjects</vt:lpstr>
      <vt:lpstr>rngTravVariants</vt:lpstr>
      <vt:lpstr>rngTRevCalcType</vt:lpstr>
      <vt:lpstr>rngTVarCalcType</vt:lpstr>
      <vt:lpstr>rngWERPObjects</vt:lpstr>
      <vt:lpstr>rngWRCountries</vt:lpstr>
      <vt:lpstr>rngWRevCalcType</vt:lpstr>
      <vt:lpstr>tblCERPObjectsRevenueRates</vt:lpstr>
      <vt:lpstr>tblCompCodes</vt:lpstr>
      <vt:lpstr>tblCurrencies</vt:lpstr>
      <vt:lpstr>tblEffortStructureSummary</vt:lpstr>
      <vt:lpstr>tblEffortSummary</vt:lpstr>
      <vt:lpstr>tblERPObjects</vt:lpstr>
      <vt:lpstr>tblExpensesPlanning</vt:lpstr>
      <vt:lpstr>tblExpensesStructureSummary</vt:lpstr>
      <vt:lpstr>tblExpenseSummary</vt:lpstr>
      <vt:lpstr>tblExpLevels</vt:lpstr>
      <vt:lpstr>tblGLevels</vt:lpstr>
      <vt:lpstr>tblPivotSource</vt:lpstr>
      <vt:lpstr>tblPlanningTravelExpenses</vt:lpstr>
      <vt:lpstr>tblPlanStructureTravel</vt:lpstr>
      <vt:lpstr>tblPlanStructureWorkAndOther</vt:lpstr>
      <vt:lpstr>tblPlanValues</vt:lpstr>
      <vt:lpstr>tblRemoteShare</vt:lpstr>
      <vt:lpstr>tblResources</vt:lpstr>
      <vt:lpstr>tblResourcesData</vt:lpstr>
      <vt:lpstr>tblResTypes</vt:lpstr>
      <vt:lpstr>tblRevenueStructureSummary</vt:lpstr>
      <vt:lpstr>tblRevenueSummary</vt:lpstr>
      <vt:lpstr>tblRevRates</vt:lpstr>
      <vt:lpstr>tblServiceElements</vt:lpstr>
      <vt:lpstr>tblSettings</vt:lpstr>
      <vt:lpstr>tblShipToCountries</vt:lpstr>
      <vt:lpstr>tblSpecialLocation</vt:lpstr>
      <vt:lpstr>tblTERPObjects</vt:lpstr>
      <vt:lpstr>tblTravVariants</vt:lpstr>
      <vt:lpstr>tblTravVariantsRevenues</vt:lpstr>
      <vt:lpstr>tblTRevCalcType</vt:lpstr>
      <vt:lpstr>tblTRevERPObj</vt:lpstr>
      <vt:lpstr>tblTVarCalcType</vt:lpstr>
      <vt:lpstr>tblVSOECheckSummary</vt:lpstr>
      <vt:lpstr>tblWERPObjects</vt:lpstr>
      <vt:lpstr>tblWRCountries</vt:lpstr>
      <vt:lpstr>tblWRCountriesCurrencies</vt:lpstr>
      <vt:lpstr>tblWRCurrencies</vt:lpstr>
      <vt:lpstr>tblWRevCalcType</vt:lpstr>
      <vt:lpstr>tblWRevERPObj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Lazarev, Michael</dc:creator>
  <cp:lastModifiedBy>Oleg Borisov</cp:lastModifiedBy>
  <dcterms:created xsi:type="dcterms:W3CDTF">2016-04-07T14:08:44Z</dcterms:created>
  <dcterms:modified xsi:type="dcterms:W3CDTF">2017-05-02T13:17:18Z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1294553608</vt:i4>
  </property>
  <property fmtid="{D5CDD505-2E9C-101B-9397-08002B2CF9AE}" pid="3" name="_NewReviewCycle">
    <vt:lpwstr/>
  </property>
  <property fmtid="{D5CDD505-2E9C-101B-9397-08002B2CF9AE}" pid="4" name="_EmailSubject">
    <vt:lpwstr>custom workbook check point</vt:lpwstr>
  </property>
  <property fmtid="{D5CDD505-2E9C-101B-9397-08002B2CF9AE}" pid="5" name="_AuthorEmail">
    <vt:lpwstr>michael.lazarev@sap.com</vt:lpwstr>
  </property>
  <property fmtid="{D5CDD505-2E9C-101B-9397-08002B2CF9AE}" pid="6" name="_AuthorEmailDisplayName">
    <vt:lpwstr>Lazarev, Michael</vt:lpwstr>
  </property>
  <property fmtid="{D5CDD505-2E9C-101B-9397-08002B2CF9AE}" pid="7" name="_PreviousAdHocReviewCycleID">
    <vt:i4>-821071001</vt:i4>
  </property>
  <property fmtid="{D5CDD505-2E9C-101B-9397-08002B2CF9AE}" pid="8" name="_ReviewingToolsShownOnce">
    <vt:lpwstr/>
  </property>
</Properties>
</file>